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2-23 complete perfect attainment\BCA 2022-23\"/>
    </mc:Choice>
  </mc:AlternateContent>
  <bookViews>
    <workbookView xWindow="0" yWindow="0" windowWidth="15600" windowHeight="7050" tabRatio="922"/>
  </bookViews>
  <sheets>
    <sheet name="BCA-II PAPER 1" sheetId="6" r:id="rId1"/>
    <sheet name="BCA-II PAPER 2" sheetId="31" r:id="rId2"/>
    <sheet name="BCA-II PAPER 3" sheetId="32" r:id="rId3"/>
    <sheet name="BCA-II PAPER 4" sheetId="33" r:id="rId4"/>
    <sheet name="BCA-II PAPER 5" sheetId="34" r:id="rId5"/>
    <sheet name="BCA-II PAPER 6" sheetId="35" r:id="rId6"/>
    <sheet name="CO (All Subjects)" sheetId="2" r:id="rId7"/>
    <sheet name="CO-PO Mapping" sheetId="3" r:id="rId8"/>
    <sheet name="Final Attainment" sheetId="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" i="5" l="1"/>
  <c r="Y14" i="5"/>
  <c r="W14" i="5"/>
  <c r="U14" i="5"/>
  <c r="S14" i="5"/>
  <c r="Q14" i="5"/>
  <c r="O14" i="5"/>
  <c r="M14" i="5"/>
  <c r="K14" i="5"/>
  <c r="I14" i="5"/>
  <c r="G14" i="5"/>
  <c r="E14" i="5"/>
  <c r="D11" i="5"/>
  <c r="D10" i="5"/>
  <c r="D80" i="3"/>
  <c r="D66" i="3"/>
  <c r="C3" i="35"/>
  <c r="C3" i="34"/>
  <c r="C3" i="33"/>
  <c r="C3" i="32"/>
  <c r="C3" i="31"/>
  <c r="C3" i="6"/>
  <c r="P7" i="33" l="1"/>
  <c r="L135" i="35" l="1"/>
  <c r="L136" i="35" s="1"/>
  <c r="L137" i="35" s="1"/>
  <c r="M135" i="35"/>
  <c r="M136" i="35" s="1"/>
  <c r="M137" i="35" s="1"/>
  <c r="N135" i="35"/>
  <c r="N136" i="35" s="1"/>
  <c r="N137" i="35" s="1"/>
  <c r="O135" i="35"/>
  <c r="O136" i="35" s="1"/>
  <c r="O137" i="35" s="1"/>
  <c r="K135" i="35"/>
  <c r="Y135" i="35"/>
  <c r="Y136" i="35" s="1"/>
  <c r="L135" i="34"/>
  <c r="M135" i="34"/>
  <c r="M136" i="34" s="1"/>
  <c r="M137" i="34" s="1"/>
  <c r="N135" i="34"/>
  <c r="N136" i="34" s="1"/>
  <c r="N137" i="34" s="1"/>
  <c r="O135" i="34"/>
  <c r="O136" i="34" s="1"/>
  <c r="O137" i="34" s="1"/>
  <c r="K135" i="34"/>
  <c r="K136" i="34" s="1"/>
  <c r="K137" i="34" s="1"/>
  <c r="Y135" i="34"/>
  <c r="Y136" i="34" s="1"/>
  <c r="Y137" i="34" s="1"/>
  <c r="Y135" i="33"/>
  <c r="L135" i="33"/>
  <c r="L136" i="33" s="1"/>
  <c r="M135" i="33"/>
  <c r="M136" i="33" s="1"/>
  <c r="N135" i="33"/>
  <c r="N136" i="33" s="1"/>
  <c r="O135" i="33"/>
  <c r="K135" i="33"/>
  <c r="K136" i="33" s="1"/>
  <c r="Y136" i="32"/>
  <c r="Y135" i="32"/>
  <c r="Y137" i="32" s="1"/>
  <c r="L135" i="32"/>
  <c r="L136" i="32" s="1"/>
  <c r="M135" i="32"/>
  <c r="N135" i="32"/>
  <c r="N136" i="32" s="1"/>
  <c r="O135" i="32"/>
  <c r="O136" i="32" s="1"/>
  <c r="O137" i="32" s="1"/>
  <c r="K135" i="32"/>
  <c r="K136" i="32" s="1"/>
  <c r="Y135" i="31"/>
  <c r="L135" i="31"/>
  <c r="L136" i="31" s="1"/>
  <c r="M135" i="31"/>
  <c r="N135" i="31"/>
  <c r="O135" i="31"/>
  <c r="O136" i="31" s="1"/>
  <c r="O137" i="31" s="1"/>
  <c r="K135" i="31"/>
  <c r="K136" i="31" s="1"/>
  <c r="E135" i="31"/>
  <c r="F135" i="31"/>
  <c r="F136" i="31" s="1"/>
  <c r="F137" i="31" s="1"/>
  <c r="G135" i="31"/>
  <c r="G136" i="31" s="1"/>
  <c r="G137" i="31" s="1"/>
  <c r="H135" i="31"/>
  <c r="H136" i="31" s="1"/>
  <c r="H137" i="31" s="1"/>
  <c r="E137" i="31"/>
  <c r="E136" i="31"/>
  <c r="M136" i="6"/>
  <c r="Y135" i="6"/>
  <c r="L135" i="6"/>
  <c r="L136" i="6" s="1"/>
  <c r="L137" i="6" s="1"/>
  <c r="M135" i="6"/>
  <c r="M137" i="6" s="1"/>
  <c r="N135" i="6"/>
  <c r="N136" i="6" s="1"/>
  <c r="O135" i="6"/>
  <c r="O136" i="6" s="1"/>
  <c r="K135" i="6"/>
  <c r="K136" i="6" s="1"/>
  <c r="K137" i="6" s="1"/>
  <c r="E135" i="6"/>
  <c r="E136" i="6" s="1"/>
  <c r="F135" i="6"/>
  <c r="F136" i="6" s="1"/>
  <c r="G135" i="6"/>
  <c r="G136" i="6" s="1"/>
  <c r="H135" i="6"/>
  <c r="H136" i="6" s="1"/>
  <c r="Y136" i="6" l="1"/>
  <c r="Y137" i="6" s="1"/>
  <c r="H137" i="6"/>
  <c r="M136" i="32"/>
  <c r="M137" i="32" s="1"/>
  <c r="L137" i="32"/>
  <c r="Y136" i="33"/>
  <c r="Y137" i="33" s="1"/>
  <c r="O137" i="6"/>
  <c r="G137" i="6"/>
  <c r="K137" i="32"/>
  <c r="N137" i="6"/>
  <c r="F137" i="6"/>
  <c r="E137" i="6"/>
  <c r="N137" i="32"/>
  <c r="K136" i="35"/>
  <c r="K137" i="35" s="1"/>
  <c r="Y137" i="35"/>
  <c r="O136" i="33"/>
  <c r="O137" i="33" s="1"/>
  <c r="N137" i="33"/>
  <c r="M137" i="33"/>
  <c r="L137" i="33"/>
  <c r="K137" i="33"/>
  <c r="L136" i="34"/>
  <c r="L137" i="34" s="1"/>
  <c r="Y136" i="31"/>
  <c r="Y137" i="31" s="1"/>
  <c r="M136" i="31"/>
  <c r="M137" i="31" s="1"/>
  <c r="N136" i="31"/>
  <c r="N137" i="31" s="1"/>
  <c r="L137" i="31"/>
  <c r="K137" i="31"/>
  <c r="P129" i="35"/>
  <c r="P122" i="35"/>
  <c r="Q122" i="35" s="1"/>
  <c r="P113" i="35"/>
  <c r="Q113" i="35" s="1"/>
  <c r="P102" i="35"/>
  <c r="Q102" i="35" s="1"/>
  <c r="P88" i="35"/>
  <c r="Q88" i="35" s="1"/>
  <c r="P76" i="35"/>
  <c r="Q76" i="35" s="1"/>
  <c r="P64" i="35"/>
  <c r="Q64" i="35"/>
  <c r="P56" i="35"/>
  <c r="Q56" i="35" s="1"/>
  <c r="P49" i="35"/>
  <c r="Q49" i="35" s="1"/>
  <c r="P37" i="35"/>
  <c r="P34" i="35"/>
  <c r="Q34" i="35" s="1"/>
  <c r="P29" i="35"/>
  <c r="Q29" i="35" s="1"/>
  <c r="P25" i="35"/>
  <c r="Q25" i="35" s="1"/>
  <c r="P18" i="35"/>
  <c r="Q18" i="35" s="1"/>
  <c r="P12" i="35"/>
  <c r="I122" i="35"/>
  <c r="J122" i="35" s="1"/>
  <c r="I113" i="35"/>
  <c r="J113" i="35" s="1"/>
  <c r="I102" i="35"/>
  <c r="J102" i="35" s="1"/>
  <c r="I75" i="35"/>
  <c r="J75" i="35" s="1"/>
  <c r="I76" i="35"/>
  <c r="J76" i="35" s="1"/>
  <c r="I57" i="35"/>
  <c r="J57" i="35" s="1"/>
  <c r="I49" i="35"/>
  <c r="J49" i="35" s="1"/>
  <c r="I34" i="35"/>
  <c r="J34" i="35" s="1"/>
  <c r="I33" i="35"/>
  <c r="J33" i="35" s="1"/>
  <c r="I29" i="35"/>
  <c r="J29" i="35" s="1"/>
  <c r="I25" i="35"/>
  <c r="J25" i="35" s="1"/>
  <c r="I21" i="35"/>
  <c r="J21" i="35" s="1"/>
  <c r="I18" i="35"/>
  <c r="J18" i="35" s="1"/>
  <c r="P122" i="32"/>
  <c r="Q122" i="32" s="1"/>
  <c r="P113" i="32"/>
  <c r="Q113" i="32" s="1"/>
  <c r="P102" i="32"/>
  <c r="Q102" i="32" s="1"/>
  <c r="P88" i="32"/>
  <c r="Q88" i="32" s="1"/>
  <c r="P76" i="32"/>
  <c r="Q76" i="32" s="1"/>
  <c r="P64" i="32"/>
  <c r="Q64" i="32" s="1"/>
  <c r="P55" i="32"/>
  <c r="P49" i="32"/>
  <c r="Q49" i="32" s="1"/>
  <c r="P34" i="32"/>
  <c r="Q34" i="32" s="1"/>
  <c r="P29" i="32"/>
  <c r="Q29" i="32" s="1"/>
  <c r="P25" i="32"/>
  <c r="Q25" i="32" s="1"/>
  <c r="P18" i="32"/>
  <c r="Q18" i="32" s="1"/>
  <c r="I122" i="32"/>
  <c r="J122" i="32" s="1"/>
  <c r="I113" i="32"/>
  <c r="J113" i="32" s="1"/>
  <c r="I102" i="32"/>
  <c r="J102" i="32" s="1"/>
  <c r="I100" i="32"/>
  <c r="I88" i="32"/>
  <c r="I76" i="32"/>
  <c r="J76" i="32" s="1"/>
  <c r="I57" i="32"/>
  <c r="J57" i="32" s="1"/>
  <c r="I49" i="32"/>
  <c r="J49" i="32" s="1"/>
  <c r="I34" i="32"/>
  <c r="J34" i="32" s="1"/>
  <c r="I33" i="32"/>
  <c r="J33" i="32" s="1"/>
  <c r="I29" i="32"/>
  <c r="J29" i="32" s="1"/>
  <c r="I25" i="32"/>
  <c r="J25" i="32" s="1"/>
  <c r="I21" i="32"/>
  <c r="J21" i="32"/>
  <c r="I18" i="32"/>
  <c r="J18" i="32"/>
  <c r="P122" i="31"/>
  <c r="Q122" i="31" s="1"/>
  <c r="P113" i="31"/>
  <c r="Q113" i="31" s="1"/>
  <c r="P102" i="31"/>
  <c r="Q102" i="31" s="1"/>
  <c r="P97" i="31"/>
  <c r="P88" i="31"/>
  <c r="Q88" i="31" s="1"/>
  <c r="P79" i="31"/>
  <c r="P76" i="31"/>
  <c r="Q76" i="31" s="1"/>
  <c r="P64" i="31"/>
  <c r="Q64" i="31" s="1"/>
  <c r="P56" i="31"/>
  <c r="Q56" i="31" s="1"/>
  <c r="P49" i="31"/>
  <c r="Q49" i="31"/>
  <c r="P36" i="31"/>
  <c r="P34" i="31"/>
  <c r="Q34" i="31" s="1"/>
  <c r="P29" i="31" l="1"/>
  <c r="Q29" i="31"/>
  <c r="P25" i="31"/>
  <c r="Q25" i="31"/>
  <c r="P18" i="31"/>
  <c r="Q18" i="31" s="1"/>
  <c r="I122" i="31"/>
  <c r="J122" i="31" s="1"/>
  <c r="I121" i="31"/>
  <c r="I113" i="31"/>
  <c r="J113" i="31"/>
  <c r="I102" i="31"/>
  <c r="J102" i="31" s="1"/>
  <c r="I76" i="31"/>
  <c r="J76" i="31" s="1"/>
  <c r="I57" i="31"/>
  <c r="J57" i="31"/>
  <c r="I49" i="31"/>
  <c r="J49" i="31" s="1"/>
  <c r="I36" i="31"/>
  <c r="I34" i="31"/>
  <c r="J34" i="31" s="1"/>
  <c r="I33" i="31"/>
  <c r="J33" i="31" s="1"/>
  <c r="I29" i="31"/>
  <c r="J29" i="31" s="1"/>
  <c r="I25" i="31"/>
  <c r="J25" i="31" s="1"/>
  <c r="I24" i="31"/>
  <c r="I21" i="31"/>
  <c r="J21" i="31" s="1"/>
  <c r="I18" i="31"/>
  <c r="J18" i="31" s="1"/>
  <c r="P129" i="6" l="1"/>
  <c r="P122" i="6"/>
  <c r="Q122" i="6" s="1"/>
  <c r="P113" i="6"/>
  <c r="Q113" i="6"/>
  <c r="P102" i="6"/>
  <c r="Q102" i="6" s="1"/>
  <c r="P91" i="6"/>
  <c r="Q91" i="6" s="1"/>
  <c r="P88" i="6"/>
  <c r="Q88" i="6" s="1"/>
  <c r="P83" i="6"/>
  <c r="P76" i="6"/>
  <c r="Q76" i="6" s="1"/>
  <c r="P65" i="6"/>
  <c r="P64" i="6"/>
  <c r="Q64" i="6"/>
  <c r="P56" i="6"/>
  <c r="Q56" i="6" s="1"/>
  <c r="P49" i="6"/>
  <c r="Q49" i="6"/>
  <c r="P34" i="6"/>
  <c r="Q34" i="6" s="1"/>
  <c r="P29" i="6"/>
  <c r="Q29" i="6" s="1"/>
  <c r="P25" i="6"/>
  <c r="Q25" i="6" s="1"/>
  <c r="P18" i="6"/>
  <c r="Q18" i="6" s="1"/>
  <c r="R8" i="6"/>
  <c r="S8" i="6"/>
  <c r="T8" i="6"/>
  <c r="U8" i="6"/>
  <c r="V8" i="6"/>
  <c r="R9" i="6"/>
  <c r="S9" i="6"/>
  <c r="T9" i="6"/>
  <c r="U9" i="6"/>
  <c r="V9" i="6"/>
  <c r="R10" i="6"/>
  <c r="S10" i="6"/>
  <c r="T10" i="6"/>
  <c r="U10" i="6"/>
  <c r="V10" i="6"/>
  <c r="R11" i="6"/>
  <c r="S11" i="6"/>
  <c r="T11" i="6"/>
  <c r="U11" i="6"/>
  <c r="V11" i="6"/>
  <c r="R12" i="6"/>
  <c r="S12" i="6"/>
  <c r="T12" i="6"/>
  <c r="U12" i="6"/>
  <c r="V12" i="6"/>
  <c r="R13" i="6"/>
  <c r="S13" i="6"/>
  <c r="T13" i="6"/>
  <c r="U13" i="6"/>
  <c r="V13" i="6"/>
  <c r="R14" i="6"/>
  <c r="S14" i="6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R22" i="6"/>
  <c r="S22" i="6"/>
  <c r="T22" i="6"/>
  <c r="U22" i="6"/>
  <c r="V22" i="6"/>
  <c r="R23" i="6"/>
  <c r="S23" i="6"/>
  <c r="T23" i="6"/>
  <c r="U23" i="6"/>
  <c r="V23" i="6"/>
  <c r="R24" i="6"/>
  <c r="S24" i="6"/>
  <c r="T24" i="6"/>
  <c r="U24" i="6"/>
  <c r="V24" i="6"/>
  <c r="R25" i="6"/>
  <c r="S25" i="6"/>
  <c r="T25" i="6"/>
  <c r="U25" i="6"/>
  <c r="V25" i="6"/>
  <c r="R26" i="6"/>
  <c r="S26" i="6"/>
  <c r="T26" i="6"/>
  <c r="U26" i="6"/>
  <c r="V26" i="6"/>
  <c r="R27" i="6"/>
  <c r="S27" i="6"/>
  <c r="T27" i="6"/>
  <c r="U27" i="6"/>
  <c r="V27" i="6"/>
  <c r="R28" i="6"/>
  <c r="S28" i="6"/>
  <c r="T28" i="6"/>
  <c r="U28" i="6"/>
  <c r="V28" i="6"/>
  <c r="R29" i="6"/>
  <c r="S29" i="6"/>
  <c r="T29" i="6"/>
  <c r="U29" i="6"/>
  <c r="V29" i="6"/>
  <c r="R30" i="6"/>
  <c r="S30" i="6"/>
  <c r="T30" i="6"/>
  <c r="U30" i="6"/>
  <c r="V30" i="6"/>
  <c r="R31" i="6"/>
  <c r="S31" i="6"/>
  <c r="T31" i="6"/>
  <c r="U31" i="6"/>
  <c r="V31" i="6"/>
  <c r="R32" i="6"/>
  <c r="S32" i="6"/>
  <c r="T32" i="6"/>
  <c r="U32" i="6"/>
  <c r="V32" i="6"/>
  <c r="R33" i="6"/>
  <c r="S33" i="6"/>
  <c r="T33" i="6"/>
  <c r="U33" i="6"/>
  <c r="V33" i="6"/>
  <c r="R34" i="6"/>
  <c r="S34" i="6"/>
  <c r="T34" i="6"/>
  <c r="U34" i="6"/>
  <c r="V34" i="6"/>
  <c r="R35" i="6"/>
  <c r="S35" i="6"/>
  <c r="T35" i="6"/>
  <c r="U35" i="6"/>
  <c r="V35" i="6"/>
  <c r="R36" i="6"/>
  <c r="S36" i="6"/>
  <c r="T36" i="6"/>
  <c r="U36" i="6"/>
  <c r="V36" i="6"/>
  <c r="R37" i="6"/>
  <c r="S37" i="6"/>
  <c r="T37" i="6"/>
  <c r="U37" i="6"/>
  <c r="V37" i="6"/>
  <c r="R38" i="6"/>
  <c r="S38" i="6"/>
  <c r="T38" i="6"/>
  <c r="U38" i="6"/>
  <c r="V38" i="6"/>
  <c r="R39" i="6"/>
  <c r="S39" i="6"/>
  <c r="T39" i="6"/>
  <c r="U39" i="6"/>
  <c r="V39" i="6"/>
  <c r="R40" i="6"/>
  <c r="S40" i="6"/>
  <c r="T40" i="6"/>
  <c r="U40" i="6"/>
  <c r="V40" i="6"/>
  <c r="R41" i="6"/>
  <c r="S41" i="6"/>
  <c r="T41" i="6"/>
  <c r="U41" i="6"/>
  <c r="V41" i="6"/>
  <c r="R42" i="6"/>
  <c r="S42" i="6"/>
  <c r="T42" i="6"/>
  <c r="U42" i="6"/>
  <c r="V42" i="6"/>
  <c r="R43" i="6"/>
  <c r="S43" i="6"/>
  <c r="T43" i="6"/>
  <c r="U43" i="6"/>
  <c r="V43" i="6"/>
  <c r="R44" i="6"/>
  <c r="S44" i="6"/>
  <c r="T44" i="6"/>
  <c r="U44" i="6"/>
  <c r="V44" i="6"/>
  <c r="R45" i="6"/>
  <c r="S45" i="6"/>
  <c r="T45" i="6"/>
  <c r="U45" i="6"/>
  <c r="V45" i="6"/>
  <c r="R46" i="6"/>
  <c r="S46" i="6"/>
  <c r="T46" i="6"/>
  <c r="U46" i="6"/>
  <c r="V46" i="6"/>
  <c r="R47" i="6"/>
  <c r="S47" i="6"/>
  <c r="T47" i="6"/>
  <c r="U47" i="6"/>
  <c r="V47" i="6"/>
  <c r="R48" i="6"/>
  <c r="S48" i="6"/>
  <c r="T48" i="6"/>
  <c r="U48" i="6"/>
  <c r="V48" i="6"/>
  <c r="R49" i="6"/>
  <c r="S49" i="6"/>
  <c r="T49" i="6"/>
  <c r="U49" i="6"/>
  <c r="V49" i="6"/>
  <c r="R50" i="6"/>
  <c r="S50" i="6"/>
  <c r="T50" i="6"/>
  <c r="U50" i="6"/>
  <c r="V50" i="6"/>
  <c r="R51" i="6"/>
  <c r="S51" i="6"/>
  <c r="T51" i="6"/>
  <c r="U51" i="6"/>
  <c r="V51" i="6"/>
  <c r="R52" i="6"/>
  <c r="S52" i="6"/>
  <c r="T52" i="6"/>
  <c r="U52" i="6"/>
  <c r="V52" i="6"/>
  <c r="R53" i="6"/>
  <c r="S53" i="6"/>
  <c r="T53" i="6"/>
  <c r="U53" i="6"/>
  <c r="V53" i="6"/>
  <c r="R54" i="6"/>
  <c r="S54" i="6"/>
  <c r="T54" i="6"/>
  <c r="U54" i="6"/>
  <c r="V54" i="6"/>
  <c r="R55" i="6"/>
  <c r="S55" i="6"/>
  <c r="T55" i="6"/>
  <c r="U55" i="6"/>
  <c r="V55" i="6"/>
  <c r="R56" i="6"/>
  <c r="S56" i="6"/>
  <c r="T56" i="6"/>
  <c r="U56" i="6"/>
  <c r="V56" i="6"/>
  <c r="R57" i="6"/>
  <c r="S57" i="6"/>
  <c r="T57" i="6"/>
  <c r="U57" i="6"/>
  <c r="V57" i="6"/>
  <c r="R58" i="6"/>
  <c r="S58" i="6"/>
  <c r="T58" i="6"/>
  <c r="U58" i="6"/>
  <c r="V58" i="6"/>
  <c r="R59" i="6"/>
  <c r="S59" i="6"/>
  <c r="T59" i="6"/>
  <c r="U59" i="6"/>
  <c r="V59" i="6"/>
  <c r="R60" i="6"/>
  <c r="S60" i="6"/>
  <c r="T60" i="6"/>
  <c r="U60" i="6"/>
  <c r="V60" i="6"/>
  <c r="R61" i="6"/>
  <c r="S61" i="6"/>
  <c r="T61" i="6"/>
  <c r="U61" i="6"/>
  <c r="V61" i="6"/>
  <c r="R62" i="6"/>
  <c r="S62" i="6"/>
  <c r="T62" i="6"/>
  <c r="U62" i="6"/>
  <c r="V62" i="6"/>
  <c r="R63" i="6"/>
  <c r="S63" i="6"/>
  <c r="T63" i="6"/>
  <c r="U63" i="6"/>
  <c r="V63" i="6"/>
  <c r="R64" i="6"/>
  <c r="S64" i="6"/>
  <c r="T64" i="6"/>
  <c r="U64" i="6"/>
  <c r="V64" i="6"/>
  <c r="R65" i="6"/>
  <c r="S65" i="6"/>
  <c r="T65" i="6"/>
  <c r="U65" i="6"/>
  <c r="V65" i="6"/>
  <c r="R66" i="6"/>
  <c r="S66" i="6"/>
  <c r="T66" i="6"/>
  <c r="U66" i="6"/>
  <c r="V66" i="6"/>
  <c r="R67" i="6"/>
  <c r="S67" i="6"/>
  <c r="T67" i="6"/>
  <c r="U67" i="6"/>
  <c r="V67" i="6"/>
  <c r="R68" i="6"/>
  <c r="S68" i="6"/>
  <c r="T68" i="6"/>
  <c r="U68" i="6"/>
  <c r="V68" i="6"/>
  <c r="R69" i="6"/>
  <c r="S69" i="6"/>
  <c r="T69" i="6"/>
  <c r="U69" i="6"/>
  <c r="V69" i="6"/>
  <c r="R70" i="6"/>
  <c r="S70" i="6"/>
  <c r="T70" i="6"/>
  <c r="U70" i="6"/>
  <c r="V70" i="6"/>
  <c r="R71" i="6"/>
  <c r="S71" i="6"/>
  <c r="T71" i="6"/>
  <c r="U71" i="6"/>
  <c r="V71" i="6"/>
  <c r="R72" i="6"/>
  <c r="S72" i="6"/>
  <c r="T72" i="6"/>
  <c r="U72" i="6"/>
  <c r="V72" i="6"/>
  <c r="R73" i="6"/>
  <c r="S73" i="6"/>
  <c r="T73" i="6"/>
  <c r="U73" i="6"/>
  <c r="V73" i="6"/>
  <c r="R74" i="6"/>
  <c r="S74" i="6"/>
  <c r="T74" i="6"/>
  <c r="U74" i="6"/>
  <c r="V74" i="6"/>
  <c r="R75" i="6"/>
  <c r="S75" i="6"/>
  <c r="T75" i="6"/>
  <c r="U75" i="6"/>
  <c r="V75" i="6"/>
  <c r="R76" i="6"/>
  <c r="S76" i="6"/>
  <c r="T76" i="6"/>
  <c r="U76" i="6"/>
  <c r="V76" i="6"/>
  <c r="R77" i="6"/>
  <c r="S77" i="6"/>
  <c r="T77" i="6"/>
  <c r="U77" i="6"/>
  <c r="V77" i="6"/>
  <c r="R78" i="6"/>
  <c r="S78" i="6"/>
  <c r="T78" i="6"/>
  <c r="U78" i="6"/>
  <c r="V78" i="6"/>
  <c r="R79" i="6"/>
  <c r="S79" i="6"/>
  <c r="T79" i="6"/>
  <c r="U79" i="6"/>
  <c r="V79" i="6"/>
  <c r="R80" i="6"/>
  <c r="S80" i="6"/>
  <c r="T80" i="6"/>
  <c r="U80" i="6"/>
  <c r="V80" i="6"/>
  <c r="R81" i="6"/>
  <c r="S81" i="6"/>
  <c r="T81" i="6"/>
  <c r="U81" i="6"/>
  <c r="V81" i="6"/>
  <c r="R82" i="6"/>
  <c r="S82" i="6"/>
  <c r="T82" i="6"/>
  <c r="U82" i="6"/>
  <c r="V82" i="6"/>
  <c r="R83" i="6"/>
  <c r="S83" i="6"/>
  <c r="T83" i="6"/>
  <c r="U83" i="6"/>
  <c r="V83" i="6"/>
  <c r="R84" i="6"/>
  <c r="S84" i="6"/>
  <c r="T84" i="6"/>
  <c r="U84" i="6"/>
  <c r="V84" i="6"/>
  <c r="R85" i="6"/>
  <c r="S85" i="6"/>
  <c r="T85" i="6"/>
  <c r="U85" i="6"/>
  <c r="V85" i="6"/>
  <c r="R86" i="6"/>
  <c r="S86" i="6"/>
  <c r="T86" i="6"/>
  <c r="U86" i="6"/>
  <c r="V86" i="6"/>
  <c r="R87" i="6"/>
  <c r="S87" i="6"/>
  <c r="T87" i="6"/>
  <c r="U87" i="6"/>
  <c r="V87" i="6"/>
  <c r="R88" i="6"/>
  <c r="S88" i="6"/>
  <c r="T88" i="6"/>
  <c r="U88" i="6"/>
  <c r="V88" i="6"/>
  <c r="R89" i="6"/>
  <c r="S89" i="6"/>
  <c r="T89" i="6"/>
  <c r="U89" i="6"/>
  <c r="V89" i="6"/>
  <c r="R90" i="6"/>
  <c r="S90" i="6"/>
  <c r="T90" i="6"/>
  <c r="U90" i="6"/>
  <c r="V90" i="6"/>
  <c r="R91" i="6"/>
  <c r="S91" i="6"/>
  <c r="T91" i="6"/>
  <c r="U91" i="6"/>
  <c r="V91" i="6"/>
  <c r="R92" i="6"/>
  <c r="S92" i="6"/>
  <c r="T92" i="6"/>
  <c r="U92" i="6"/>
  <c r="V92" i="6"/>
  <c r="R93" i="6"/>
  <c r="S93" i="6"/>
  <c r="T93" i="6"/>
  <c r="U93" i="6"/>
  <c r="V93" i="6"/>
  <c r="R94" i="6"/>
  <c r="S94" i="6"/>
  <c r="T94" i="6"/>
  <c r="U94" i="6"/>
  <c r="V94" i="6"/>
  <c r="R95" i="6"/>
  <c r="S95" i="6"/>
  <c r="T95" i="6"/>
  <c r="U95" i="6"/>
  <c r="V95" i="6"/>
  <c r="R96" i="6"/>
  <c r="S96" i="6"/>
  <c r="T96" i="6"/>
  <c r="U96" i="6"/>
  <c r="V96" i="6"/>
  <c r="R97" i="6"/>
  <c r="S97" i="6"/>
  <c r="T97" i="6"/>
  <c r="U97" i="6"/>
  <c r="V97" i="6"/>
  <c r="R98" i="6"/>
  <c r="S98" i="6"/>
  <c r="T98" i="6"/>
  <c r="U98" i="6"/>
  <c r="V98" i="6"/>
  <c r="R99" i="6"/>
  <c r="S99" i="6"/>
  <c r="T99" i="6"/>
  <c r="U99" i="6"/>
  <c r="V99" i="6"/>
  <c r="R100" i="6"/>
  <c r="S100" i="6"/>
  <c r="T100" i="6"/>
  <c r="U100" i="6"/>
  <c r="V100" i="6"/>
  <c r="R101" i="6"/>
  <c r="S101" i="6"/>
  <c r="T101" i="6"/>
  <c r="U101" i="6"/>
  <c r="V101" i="6"/>
  <c r="R102" i="6"/>
  <c r="S102" i="6"/>
  <c r="T102" i="6"/>
  <c r="U102" i="6"/>
  <c r="V102" i="6"/>
  <c r="R103" i="6"/>
  <c r="S103" i="6"/>
  <c r="T103" i="6"/>
  <c r="U103" i="6"/>
  <c r="V103" i="6"/>
  <c r="R104" i="6"/>
  <c r="S104" i="6"/>
  <c r="T104" i="6"/>
  <c r="U104" i="6"/>
  <c r="V104" i="6"/>
  <c r="R105" i="6"/>
  <c r="S105" i="6"/>
  <c r="T105" i="6"/>
  <c r="U105" i="6"/>
  <c r="V105" i="6"/>
  <c r="R106" i="6"/>
  <c r="S106" i="6"/>
  <c r="T106" i="6"/>
  <c r="U106" i="6"/>
  <c r="V106" i="6"/>
  <c r="R107" i="6"/>
  <c r="S107" i="6"/>
  <c r="T107" i="6"/>
  <c r="U107" i="6"/>
  <c r="V107" i="6"/>
  <c r="R108" i="6"/>
  <c r="S108" i="6"/>
  <c r="T108" i="6"/>
  <c r="U108" i="6"/>
  <c r="V108" i="6"/>
  <c r="R109" i="6"/>
  <c r="S109" i="6"/>
  <c r="T109" i="6"/>
  <c r="U109" i="6"/>
  <c r="V109" i="6"/>
  <c r="R110" i="6"/>
  <c r="S110" i="6"/>
  <c r="T110" i="6"/>
  <c r="U110" i="6"/>
  <c r="V110" i="6"/>
  <c r="R111" i="6"/>
  <c r="S111" i="6"/>
  <c r="T111" i="6"/>
  <c r="U111" i="6"/>
  <c r="V111" i="6"/>
  <c r="R112" i="6"/>
  <c r="S112" i="6"/>
  <c r="T112" i="6"/>
  <c r="U112" i="6"/>
  <c r="V112" i="6"/>
  <c r="R113" i="6"/>
  <c r="S113" i="6"/>
  <c r="T113" i="6"/>
  <c r="U113" i="6"/>
  <c r="V113" i="6"/>
  <c r="R114" i="6"/>
  <c r="S114" i="6"/>
  <c r="T114" i="6"/>
  <c r="U114" i="6"/>
  <c r="V114" i="6"/>
  <c r="R115" i="6"/>
  <c r="S115" i="6"/>
  <c r="T115" i="6"/>
  <c r="U115" i="6"/>
  <c r="V115" i="6"/>
  <c r="R116" i="6"/>
  <c r="S116" i="6"/>
  <c r="T116" i="6"/>
  <c r="U116" i="6"/>
  <c r="V116" i="6"/>
  <c r="R117" i="6"/>
  <c r="S117" i="6"/>
  <c r="T117" i="6"/>
  <c r="U117" i="6"/>
  <c r="V117" i="6"/>
  <c r="R118" i="6"/>
  <c r="S118" i="6"/>
  <c r="T118" i="6"/>
  <c r="U118" i="6"/>
  <c r="V118" i="6"/>
  <c r="R119" i="6"/>
  <c r="S119" i="6"/>
  <c r="T119" i="6"/>
  <c r="U119" i="6"/>
  <c r="V119" i="6"/>
  <c r="R120" i="6"/>
  <c r="S120" i="6"/>
  <c r="T120" i="6"/>
  <c r="U120" i="6"/>
  <c r="V120" i="6"/>
  <c r="R121" i="6"/>
  <c r="S121" i="6"/>
  <c r="T121" i="6"/>
  <c r="U121" i="6"/>
  <c r="V121" i="6"/>
  <c r="R122" i="6"/>
  <c r="S122" i="6"/>
  <c r="T122" i="6"/>
  <c r="U122" i="6"/>
  <c r="V122" i="6"/>
  <c r="R123" i="6"/>
  <c r="S123" i="6"/>
  <c r="T123" i="6"/>
  <c r="U123" i="6"/>
  <c r="V123" i="6"/>
  <c r="R124" i="6"/>
  <c r="S124" i="6"/>
  <c r="T124" i="6"/>
  <c r="U124" i="6"/>
  <c r="V124" i="6"/>
  <c r="R125" i="6"/>
  <c r="S125" i="6"/>
  <c r="T125" i="6"/>
  <c r="U125" i="6"/>
  <c r="V125" i="6"/>
  <c r="R126" i="6"/>
  <c r="S126" i="6"/>
  <c r="T126" i="6"/>
  <c r="U126" i="6"/>
  <c r="V126" i="6"/>
  <c r="R127" i="6"/>
  <c r="S127" i="6"/>
  <c r="T127" i="6"/>
  <c r="U127" i="6"/>
  <c r="V127" i="6"/>
  <c r="R128" i="6"/>
  <c r="S128" i="6"/>
  <c r="T128" i="6"/>
  <c r="U128" i="6"/>
  <c r="V128" i="6"/>
  <c r="R129" i="6"/>
  <c r="S129" i="6"/>
  <c r="T129" i="6"/>
  <c r="U129" i="6"/>
  <c r="V129" i="6"/>
  <c r="R130" i="6"/>
  <c r="S130" i="6"/>
  <c r="T130" i="6"/>
  <c r="U130" i="6"/>
  <c r="V130" i="6"/>
  <c r="S7" i="6"/>
  <c r="T7" i="6"/>
  <c r="U7" i="6"/>
  <c r="V7" i="6"/>
  <c r="V135" i="6" s="1"/>
  <c r="R7" i="6"/>
  <c r="I122" i="6"/>
  <c r="J122" i="6" s="1"/>
  <c r="I113" i="6"/>
  <c r="J113" i="6" s="1"/>
  <c r="I102" i="6"/>
  <c r="J102" i="6" s="1"/>
  <c r="I76" i="6"/>
  <c r="J76" i="6" s="1"/>
  <c r="I60" i="6"/>
  <c r="I57" i="6"/>
  <c r="J57" i="6"/>
  <c r="I55" i="6"/>
  <c r="I49" i="6"/>
  <c r="J49" i="6" s="1"/>
  <c r="I34" i="6"/>
  <c r="J34" i="6" s="1"/>
  <c r="I33" i="6"/>
  <c r="J33" i="6" s="1"/>
  <c r="I29" i="6"/>
  <c r="J29" i="6" s="1"/>
  <c r="I25" i="6"/>
  <c r="J25" i="6"/>
  <c r="I21" i="6"/>
  <c r="J21" i="6" s="1"/>
  <c r="I20" i="6"/>
  <c r="I18" i="6"/>
  <c r="J18" i="6"/>
  <c r="H135" i="35"/>
  <c r="G135" i="35"/>
  <c r="F135" i="35"/>
  <c r="E135" i="35"/>
  <c r="D135" i="35"/>
  <c r="Y134" i="35"/>
  <c r="W134" i="35"/>
  <c r="V134" i="35"/>
  <c r="P134" i="35"/>
  <c r="O134" i="35"/>
  <c r="N134" i="35"/>
  <c r="M134" i="35"/>
  <c r="L134" i="35"/>
  <c r="K134" i="35"/>
  <c r="H134" i="35"/>
  <c r="G134" i="35"/>
  <c r="F134" i="35"/>
  <c r="E134" i="35"/>
  <c r="D134" i="35"/>
  <c r="Z133" i="35"/>
  <c r="Z134" i="35" s="1"/>
  <c r="X133" i="35"/>
  <c r="X134" i="35" s="1"/>
  <c r="V133" i="35"/>
  <c r="U133" i="35"/>
  <c r="U134" i="35" s="1"/>
  <c r="T133" i="35"/>
  <c r="T134" i="35" s="1"/>
  <c r="S133" i="35"/>
  <c r="S134" i="35" s="1"/>
  <c r="R133" i="35"/>
  <c r="R134" i="35" s="1"/>
  <c r="Q133" i="35"/>
  <c r="Q134" i="35" s="1"/>
  <c r="P133" i="35"/>
  <c r="I133" i="35"/>
  <c r="J133" i="35" s="1"/>
  <c r="J134" i="35" s="1"/>
  <c r="Z132" i="35"/>
  <c r="Y132" i="35"/>
  <c r="O132" i="35"/>
  <c r="N132" i="35"/>
  <c r="M132" i="35"/>
  <c r="L132" i="35"/>
  <c r="K132" i="35"/>
  <c r="H132" i="35"/>
  <c r="G132" i="35"/>
  <c r="F132" i="35"/>
  <c r="E132" i="35"/>
  <c r="D132" i="35"/>
  <c r="Z130" i="35"/>
  <c r="V130" i="35"/>
  <c r="U130" i="35"/>
  <c r="T130" i="35"/>
  <c r="S130" i="35"/>
  <c r="R130" i="35"/>
  <c r="P130" i="35"/>
  <c r="Q130" i="35" s="1"/>
  <c r="I130" i="35"/>
  <c r="Z129" i="35"/>
  <c r="V129" i="35"/>
  <c r="U129" i="35"/>
  <c r="T129" i="35"/>
  <c r="S129" i="35"/>
  <c r="R129" i="35"/>
  <c r="I129" i="35"/>
  <c r="J129" i="35" s="1"/>
  <c r="Z128" i="35"/>
  <c r="V128" i="35"/>
  <c r="U128" i="35"/>
  <c r="T128" i="35"/>
  <c r="S128" i="35"/>
  <c r="R128" i="35"/>
  <c r="P128" i="35"/>
  <c r="Q128" i="35" s="1"/>
  <c r="I128" i="35"/>
  <c r="Z127" i="35"/>
  <c r="V127" i="35"/>
  <c r="U127" i="35"/>
  <c r="T127" i="35"/>
  <c r="S127" i="35"/>
  <c r="R127" i="35"/>
  <c r="P127" i="35"/>
  <c r="I127" i="35"/>
  <c r="J127" i="35" s="1"/>
  <c r="Z126" i="35"/>
  <c r="V126" i="35"/>
  <c r="U126" i="35"/>
  <c r="T126" i="35"/>
  <c r="S126" i="35"/>
  <c r="R126" i="35"/>
  <c r="P126" i="35"/>
  <c r="Q126" i="35" s="1"/>
  <c r="I126" i="35"/>
  <c r="Z125" i="35"/>
  <c r="V125" i="35"/>
  <c r="U125" i="35"/>
  <c r="T125" i="35"/>
  <c r="S125" i="35"/>
  <c r="R125" i="35"/>
  <c r="P125" i="35"/>
  <c r="I125" i="35"/>
  <c r="J125" i="35" s="1"/>
  <c r="Z124" i="35"/>
  <c r="V124" i="35"/>
  <c r="U124" i="35"/>
  <c r="T124" i="35"/>
  <c r="S124" i="35"/>
  <c r="R124" i="35"/>
  <c r="P124" i="35"/>
  <c r="Q124" i="35" s="1"/>
  <c r="I124" i="35"/>
  <c r="Z123" i="35"/>
  <c r="V123" i="35"/>
  <c r="U123" i="35"/>
  <c r="T123" i="35"/>
  <c r="S123" i="35"/>
  <c r="R123" i="35"/>
  <c r="P123" i="35"/>
  <c r="I123" i="35"/>
  <c r="J123" i="35" s="1"/>
  <c r="Z122" i="35"/>
  <c r="W122" i="35"/>
  <c r="X122" i="35" s="1"/>
  <c r="V122" i="35"/>
  <c r="U122" i="35"/>
  <c r="T122" i="35"/>
  <c r="S122" i="35"/>
  <c r="R122" i="35"/>
  <c r="Z121" i="35"/>
  <c r="V121" i="35"/>
  <c r="U121" i="35"/>
  <c r="T121" i="35"/>
  <c r="S121" i="35"/>
  <c r="R121" i="35"/>
  <c r="P121" i="35"/>
  <c r="Q121" i="35" s="1"/>
  <c r="I121" i="35"/>
  <c r="Z120" i="35"/>
  <c r="V120" i="35"/>
  <c r="U120" i="35"/>
  <c r="T120" i="35"/>
  <c r="S120" i="35"/>
  <c r="R120" i="35"/>
  <c r="P120" i="35"/>
  <c r="I120" i="35"/>
  <c r="J120" i="35" s="1"/>
  <c r="Z119" i="35"/>
  <c r="V119" i="35"/>
  <c r="U119" i="35"/>
  <c r="T119" i="35"/>
  <c r="S119" i="35"/>
  <c r="R119" i="35"/>
  <c r="P119" i="35"/>
  <c r="Q119" i="35" s="1"/>
  <c r="I119" i="35"/>
  <c r="Z118" i="35"/>
  <c r="V118" i="35"/>
  <c r="U118" i="35"/>
  <c r="T118" i="35"/>
  <c r="S118" i="35"/>
  <c r="R118" i="35"/>
  <c r="P118" i="35"/>
  <c r="I118" i="35"/>
  <c r="J118" i="35" s="1"/>
  <c r="Z117" i="35"/>
  <c r="V117" i="35"/>
  <c r="U117" i="35"/>
  <c r="T117" i="35"/>
  <c r="S117" i="35"/>
  <c r="R117" i="35"/>
  <c r="P117" i="35"/>
  <c r="Q117" i="35" s="1"/>
  <c r="I117" i="35"/>
  <c r="Z116" i="35"/>
  <c r="V116" i="35"/>
  <c r="U116" i="35"/>
  <c r="T116" i="35"/>
  <c r="S116" i="35"/>
  <c r="R116" i="35"/>
  <c r="P116" i="35"/>
  <c r="I116" i="35"/>
  <c r="J116" i="35" s="1"/>
  <c r="Z115" i="35"/>
  <c r="V115" i="35"/>
  <c r="U115" i="35"/>
  <c r="T115" i="35"/>
  <c r="S115" i="35"/>
  <c r="R115" i="35"/>
  <c r="P115" i="35"/>
  <c r="Q115" i="35" s="1"/>
  <c r="I115" i="35"/>
  <c r="Z114" i="35"/>
  <c r="V114" i="35"/>
  <c r="U114" i="35"/>
  <c r="T114" i="35"/>
  <c r="S114" i="35"/>
  <c r="R114" i="35"/>
  <c r="P114" i="35"/>
  <c r="I114" i="35"/>
  <c r="J114" i="35" s="1"/>
  <c r="Z113" i="35"/>
  <c r="W113" i="35"/>
  <c r="X113" i="35" s="1"/>
  <c r="V113" i="35"/>
  <c r="U113" i="35"/>
  <c r="T113" i="35"/>
  <c r="S113" i="35"/>
  <c r="R113" i="35"/>
  <c r="Z112" i="35"/>
  <c r="V112" i="35"/>
  <c r="U112" i="35"/>
  <c r="T112" i="35"/>
  <c r="S112" i="35"/>
  <c r="R112" i="35"/>
  <c r="P112" i="35"/>
  <c r="Q112" i="35" s="1"/>
  <c r="I112" i="35"/>
  <c r="Z111" i="35"/>
  <c r="V111" i="35"/>
  <c r="U111" i="35"/>
  <c r="T111" i="35"/>
  <c r="S111" i="35"/>
  <c r="R111" i="35"/>
  <c r="P111" i="35"/>
  <c r="I111" i="35"/>
  <c r="J111" i="35" s="1"/>
  <c r="Z110" i="35"/>
  <c r="V110" i="35"/>
  <c r="U110" i="35"/>
  <c r="T110" i="35"/>
  <c r="S110" i="35"/>
  <c r="R110" i="35"/>
  <c r="P110" i="35"/>
  <c r="Q110" i="35" s="1"/>
  <c r="I110" i="35"/>
  <c r="Z109" i="35"/>
  <c r="V109" i="35"/>
  <c r="U109" i="35"/>
  <c r="T109" i="35"/>
  <c r="S109" i="35"/>
  <c r="R109" i="35"/>
  <c r="P109" i="35"/>
  <c r="I109" i="35"/>
  <c r="J109" i="35" s="1"/>
  <c r="Z108" i="35"/>
  <c r="V108" i="35"/>
  <c r="U108" i="35"/>
  <c r="T108" i="35"/>
  <c r="S108" i="35"/>
  <c r="R108" i="35"/>
  <c r="P108" i="35"/>
  <c r="Q108" i="35" s="1"/>
  <c r="I108" i="35"/>
  <c r="Z107" i="35"/>
  <c r="V107" i="35"/>
  <c r="U107" i="35"/>
  <c r="T107" i="35"/>
  <c r="S107" i="35"/>
  <c r="R107" i="35"/>
  <c r="P107" i="35"/>
  <c r="I107" i="35"/>
  <c r="J107" i="35" s="1"/>
  <c r="Z106" i="35"/>
  <c r="V106" i="35"/>
  <c r="U106" i="35"/>
  <c r="T106" i="35"/>
  <c r="S106" i="35"/>
  <c r="R106" i="35"/>
  <c r="P106" i="35"/>
  <c r="Q106" i="35" s="1"/>
  <c r="I106" i="35"/>
  <c r="Z105" i="35"/>
  <c r="V105" i="35"/>
  <c r="U105" i="35"/>
  <c r="T105" i="35"/>
  <c r="S105" i="35"/>
  <c r="R105" i="35"/>
  <c r="P105" i="35"/>
  <c r="I105" i="35"/>
  <c r="J105" i="35" s="1"/>
  <c r="Z104" i="35"/>
  <c r="V104" i="35"/>
  <c r="U104" i="35"/>
  <c r="T104" i="35"/>
  <c r="S104" i="35"/>
  <c r="R104" i="35"/>
  <c r="P104" i="35"/>
  <c r="Q104" i="35" s="1"/>
  <c r="I104" i="35"/>
  <c r="Z103" i="35"/>
  <c r="V103" i="35"/>
  <c r="U103" i="35"/>
  <c r="T103" i="35"/>
  <c r="S103" i="35"/>
  <c r="R103" i="35"/>
  <c r="P103" i="35"/>
  <c r="I103" i="35"/>
  <c r="J103" i="35" s="1"/>
  <c r="Z102" i="35"/>
  <c r="W102" i="35"/>
  <c r="X102" i="35" s="1"/>
  <c r="V102" i="35"/>
  <c r="U102" i="35"/>
  <c r="T102" i="35"/>
  <c r="S102" i="35"/>
  <c r="R102" i="35"/>
  <c r="Z101" i="35"/>
  <c r="V101" i="35"/>
  <c r="U101" i="35"/>
  <c r="T101" i="35"/>
  <c r="S101" i="35"/>
  <c r="R101" i="35"/>
  <c r="P101" i="35"/>
  <c r="Q101" i="35" s="1"/>
  <c r="I101" i="35"/>
  <c r="Z100" i="35"/>
  <c r="V100" i="35"/>
  <c r="U100" i="35"/>
  <c r="T100" i="35"/>
  <c r="S100" i="35"/>
  <c r="R100" i="35"/>
  <c r="P100" i="35"/>
  <c r="I100" i="35"/>
  <c r="J100" i="35" s="1"/>
  <c r="Z99" i="35"/>
  <c r="V99" i="35"/>
  <c r="U99" i="35"/>
  <c r="T99" i="35"/>
  <c r="S99" i="35"/>
  <c r="R99" i="35"/>
  <c r="P99" i="35"/>
  <c r="Q99" i="35" s="1"/>
  <c r="I99" i="35"/>
  <c r="Z98" i="35"/>
  <c r="V98" i="35"/>
  <c r="U98" i="35"/>
  <c r="T98" i="35"/>
  <c r="S98" i="35"/>
  <c r="R98" i="35"/>
  <c r="P98" i="35"/>
  <c r="I98" i="35"/>
  <c r="J98" i="35" s="1"/>
  <c r="Z97" i="35"/>
  <c r="V97" i="35"/>
  <c r="U97" i="35"/>
  <c r="T97" i="35"/>
  <c r="S97" i="35"/>
  <c r="R97" i="35"/>
  <c r="P97" i="35"/>
  <c r="Q97" i="35" s="1"/>
  <c r="I97" i="35"/>
  <c r="Z96" i="35"/>
  <c r="V96" i="35"/>
  <c r="U96" i="35"/>
  <c r="T96" i="35"/>
  <c r="S96" i="35"/>
  <c r="R96" i="35"/>
  <c r="P96" i="35"/>
  <c r="I96" i="35"/>
  <c r="J96" i="35" s="1"/>
  <c r="Z95" i="35"/>
  <c r="V95" i="35"/>
  <c r="U95" i="35"/>
  <c r="T95" i="35"/>
  <c r="S95" i="35"/>
  <c r="R95" i="35"/>
  <c r="P95" i="35"/>
  <c r="Q95" i="35" s="1"/>
  <c r="I95" i="35"/>
  <c r="Z94" i="35"/>
  <c r="V94" i="35"/>
  <c r="U94" i="35"/>
  <c r="T94" i="35"/>
  <c r="S94" i="35"/>
  <c r="R94" i="35"/>
  <c r="P94" i="35"/>
  <c r="I94" i="35"/>
  <c r="J94" i="35" s="1"/>
  <c r="Z93" i="35"/>
  <c r="V93" i="35"/>
  <c r="U93" i="35"/>
  <c r="T93" i="35"/>
  <c r="S93" i="35"/>
  <c r="R93" i="35"/>
  <c r="P93" i="35"/>
  <c r="Q93" i="35" s="1"/>
  <c r="I93" i="35"/>
  <c r="Z92" i="35"/>
  <c r="V92" i="35"/>
  <c r="U92" i="35"/>
  <c r="T92" i="35"/>
  <c r="S92" i="35"/>
  <c r="R92" i="35"/>
  <c r="W92" i="35"/>
  <c r="X92" i="35" s="1"/>
  <c r="Z91" i="35"/>
  <c r="V91" i="35"/>
  <c r="U91" i="35"/>
  <c r="T91" i="35"/>
  <c r="S91" i="35"/>
  <c r="R91" i="35"/>
  <c r="P91" i="35"/>
  <c r="Q91" i="35" s="1"/>
  <c r="I91" i="35"/>
  <c r="Z90" i="35"/>
  <c r="V90" i="35"/>
  <c r="U90" i="35"/>
  <c r="T90" i="35"/>
  <c r="S90" i="35"/>
  <c r="R90" i="35"/>
  <c r="P90" i="35"/>
  <c r="I90" i="35"/>
  <c r="J90" i="35" s="1"/>
  <c r="Z89" i="35"/>
  <c r="V89" i="35"/>
  <c r="U89" i="35"/>
  <c r="T89" i="35"/>
  <c r="S89" i="35"/>
  <c r="R89" i="35"/>
  <c r="P89" i="35"/>
  <c r="Q89" i="35" s="1"/>
  <c r="I89" i="35"/>
  <c r="Z88" i="35"/>
  <c r="V88" i="35"/>
  <c r="U88" i="35"/>
  <c r="T88" i="35"/>
  <c r="S88" i="35"/>
  <c r="R88" i="35"/>
  <c r="I88" i="35"/>
  <c r="W88" i="35" s="1"/>
  <c r="X88" i="35" s="1"/>
  <c r="Z87" i="35"/>
  <c r="V87" i="35"/>
  <c r="U87" i="35"/>
  <c r="T87" i="35"/>
  <c r="S87" i="35"/>
  <c r="R87" i="35"/>
  <c r="P87" i="35"/>
  <c r="Q87" i="35" s="1"/>
  <c r="I87" i="35"/>
  <c r="Z86" i="35"/>
  <c r="V86" i="35"/>
  <c r="U86" i="35"/>
  <c r="T86" i="35"/>
  <c r="S86" i="35"/>
  <c r="R86" i="35"/>
  <c r="P86" i="35"/>
  <c r="Q86" i="35" s="1"/>
  <c r="I86" i="35"/>
  <c r="Z85" i="35"/>
  <c r="V85" i="35"/>
  <c r="U85" i="35"/>
  <c r="T85" i="35"/>
  <c r="S85" i="35"/>
  <c r="R85" i="35"/>
  <c r="P85" i="35"/>
  <c r="Q85" i="35" s="1"/>
  <c r="I85" i="35"/>
  <c r="Z84" i="35"/>
  <c r="V84" i="35"/>
  <c r="U84" i="35"/>
  <c r="T84" i="35"/>
  <c r="S84" i="35"/>
  <c r="R84" i="35"/>
  <c r="P84" i="35"/>
  <c r="Q84" i="35" s="1"/>
  <c r="I84" i="35"/>
  <c r="Z83" i="35"/>
  <c r="V83" i="35"/>
  <c r="U83" i="35"/>
  <c r="T83" i="35"/>
  <c r="S83" i="35"/>
  <c r="R83" i="35"/>
  <c r="P83" i="35"/>
  <c r="Q83" i="35" s="1"/>
  <c r="I83" i="35"/>
  <c r="Z82" i="35"/>
  <c r="V82" i="35"/>
  <c r="U82" i="35"/>
  <c r="T82" i="35"/>
  <c r="S82" i="35"/>
  <c r="R82" i="35"/>
  <c r="P82" i="35"/>
  <c r="Q82" i="35" s="1"/>
  <c r="I82" i="35"/>
  <c r="Z81" i="35"/>
  <c r="V81" i="35"/>
  <c r="U81" i="35"/>
  <c r="T81" i="35"/>
  <c r="S81" i="35"/>
  <c r="R81" i="35"/>
  <c r="P81" i="35"/>
  <c r="Q81" i="35" s="1"/>
  <c r="I81" i="35"/>
  <c r="Z80" i="35"/>
  <c r="V80" i="35"/>
  <c r="U80" i="35"/>
  <c r="T80" i="35"/>
  <c r="S80" i="35"/>
  <c r="R80" i="35"/>
  <c r="P80" i="35"/>
  <c r="Q80" i="35" s="1"/>
  <c r="I80" i="35"/>
  <c r="Z79" i="35"/>
  <c r="V79" i="35"/>
  <c r="U79" i="35"/>
  <c r="T79" i="35"/>
  <c r="S79" i="35"/>
  <c r="R79" i="35"/>
  <c r="P79" i="35"/>
  <c r="Q79" i="35" s="1"/>
  <c r="I79" i="35"/>
  <c r="Z78" i="35"/>
  <c r="V78" i="35"/>
  <c r="U78" i="35"/>
  <c r="T78" i="35"/>
  <c r="S78" i="35"/>
  <c r="R78" i="35"/>
  <c r="P78" i="35"/>
  <c r="Q78" i="35" s="1"/>
  <c r="I78" i="35"/>
  <c r="Z77" i="35"/>
  <c r="V77" i="35"/>
  <c r="U77" i="35"/>
  <c r="T77" i="35"/>
  <c r="S77" i="35"/>
  <c r="R77" i="35"/>
  <c r="P77" i="35"/>
  <c r="Q77" i="35" s="1"/>
  <c r="I77" i="35"/>
  <c r="Z76" i="35"/>
  <c r="W76" i="35"/>
  <c r="X76" i="35" s="1"/>
  <c r="V76" i="35"/>
  <c r="U76" i="35"/>
  <c r="T76" i="35"/>
  <c r="S76" i="35"/>
  <c r="R76" i="35"/>
  <c r="Z75" i="35"/>
  <c r="V75" i="35"/>
  <c r="U75" i="35"/>
  <c r="T75" i="35"/>
  <c r="S75" i="35"/>
  <c r="R75" i="35"/>
  <c r="P75" i="35"/>
  <c r="Q75" i="35" s="1"/>
  <c r="Z74" i="35"/>
  <c r="V74" i="35"/>
  <c r="U74" i="35"/>
  <c r="T74" i="35"/>
  <c r="S74" i="35"/>
  <c r="R74" i="35"/>
  <c r="P74" i="35"/>
  <c r="Q74" i="35" s="1"/>
  <c r="I74" i="35"/>
  <c r="Z73" i="35"/>
  <c r="V73" i="35"/>
  <c r="U73" i="35"/>
  <c r="T73" i="35"/>
  <c r="S73" i="35"/>
  <c r="R73" i="35"/>
  <c r="P73" i="35"/>
  <c r="Q73" i="35" s="1"/>
  <c r="I73" i="35"/>
  <c r="Z72" i="35"/>
  <c r="V72" i="35"/>
  <c r="U72" i="35"/>
  <c r="T72" i="35"/>
  <c r="S72" i="35"/>
  <c r="R72" i="35"/>
  <c r="W72" i="35"/>
  <c r="X72" i="35" s="1"/>
  <c r="Z71" i="35"/>
  <c r="V71" i="35"/>
  <c r="U71" i="35"/>
  <c r="T71" i="35"/>
  <c r="S71" i="35"/>
  <c r="R71" i="35"/>
  <c r="P71" i="35"/>
  <c r="Q71" i="35" s="1"/>
  <c r="I71" i="35"/>
  <c r="Z70" i="35"/>
  <c r="V70" i="35"/>
  <c r="U70" i="35"/>
  <c r="T70" i="35"/>
  <c r="S70" i="35"/>
  <c r="R70" i="35"/>
  <c r="P70" i="35"/>
  <c r="Q70" i="35" s="1"/>
  <c r="I70" i="35"/>
  <c r="Z69" i="35"/>
  <c r="V69" i="35"/>
  <c r="U69" i="35"/>
  <c r="T69" i="35"/>
  <c r="S69" i="35"/>
  <c r="R69" i="35"/>
  <c r="P69" i="35"/>
  <c r="Q69" i="35" s="1"/>
  <c r="I69" i="35"/>
  <c r="Z68" i="35"/>
  <c r="V68" i="35"/>
  <c r="U68" i="35"/>
  <c r="T68" i="35"/>
  <c r="S68" i="35"/>
  <c r="R68" i="35"/>
  <c r="P68" i="35"/>
  <c r="Q68" i="35" s="1"/>
  <c r="I68" i="35"/>
  <c r="Z67" i="35"/>
  <c r="V67" i="35"/>
  <c r="U67" i="35"/>
  <c r="T67" i="35"/>
  <c r="S67" i="35"/>
  <c r="R67" i="35"/>
  <c r="P67" i="35"/>
  <c r="Q67" i="35" s="1"/>
  <c r="I67" i="35"/>
  <c r="Z66" i="35"/>
  <c r="V66" i="35"/>
  <c r="U66" i="35"/>
  <c r="T66" i="35"/>
  <c r="S66" i="35"/>
  <c r="R66" i="35"/>
  <c r="P66" i="35"/>
  <c r="Q66" i="35" s="1"/>
  <c r="I66" i="35"/>
  <c r="Z65" i="35"/>
  <c r="V65" i="35"/>
  <c r="U65" i="35"/>
  <c r="T65" i="35"/>
  <c r="S65" i="35"/>
  <c r="R65" i="35"/>
  <c r="P65" i="35"/>
  <c r="Q65" i="35" s="1"/>
  <c r="I65" i="35"/>
  <c r="Z64" i="35"/>
  <c r="V64" i="35"/>
  <c r="U64" i="35"/>
  <c r="T64" i="35"/>
  <c r="S64" i="35"/>
  <c r="R64" i="35"/>
  <c r="I64" i="35"/>
  <c r="W64" i="35" s="1"/>
  <c r="X64" i="35" s="1"/>
  <c r="Z63" i="35"/>
  <c r="V63" i="35"/>
  <c r="U63" i="35"/>
  <c r="T63" i="35"/>
  <c r="S63" i="35"/>
  <c r="R63" i="35"/>
  <c r="P63" i="35"/>
  <c r="Q63" i="35" s="1"/>
  <c r="I63" i="35"/>
  <c r="Z62" i="35"/>
  <c r="V62" i="35"/>
  <c r="U62" i="35"/>
  <c r="T62" i="35"/>
  <c r="S62" i="35"/>
  <c r="R62" i="35"/>
  <c r="P62" i="35"/>
  <c r="I62" i="35"/>
  <c r="J62" i="35" s="1"/>
  <c r="Z61" i="35"/>
  <c r="V61" i="35"/>
  <c r="U61" i="35"/>
  <c r="T61" i="35"/>
  <c r="S61" i="35"/>
  <c r="R61" i="35"/>
  <c r="P61" i="35"/>
  <c r="Q61" i="35" s="1"/>
  <c r="I61" i="35"/>
  <c r="Z60" i="35"/>
  <c r="V60" i="35"/>
  <c r="U60" i="35"/>
  <c r="T60" i="35"/>
  <c r="S60" i="35"/>
  <c r="R60" i="35"/>
  <c r="P60" i="35"/>
  <c r="I60" i="35"/>
  <c r="J60" i="35" s="1"/>
  <c r="Z59" i="35"/>
  <c r="V59" i="35"/>
  <c r="U59" i="35"/>
  <c r="T59" i="35"/>
  <c r="S59" i="35"/>
  <c r="R59" i="35"/>
  <c r="P59" i="35"/>
  <c r="Q59" i="35" s="1"/>
  <c r="I59" i="35"/>
  <c r="Z58" i="35"/>
  <c r="V58" i="35"/>
  <c r="U58" i="35"/>
  <c r="T58" i="35"/>
  <c r="S58" i="35"/>
  <c r="R58" i="35"/>
  <c r="P58" i="35"/>
  <c r="I58" i="35"/>
  <c r="J58" i="35" s="1"/>
  <c r="Z57" i="35"/>
  <c r="V57" i="35"/>
  <c r="U57" i="35"/>
  <c r="T57" i="35"/>
  <c r="S57" i="35"/>
  <c r="R57" i="35"/>
  <c r="P57" i="35"/>
  <c r="Q57" i="35" s="1"/>
  <c r="Z56" i="35"/>
  <c r="V56" i="35"/>
  <c r="U56" i="35"/>
  <c r="T56" i="35"/>
  <c r="S56" i="35"/>
  <c r="R56" i="35"/>
  <c r="I56" i="35"/>
  <c r="Z55" i="35"/>
  <c r="V55" i="35"/>
  <c r="U55" i="35"/>
  <c r="T55" i="35"/>
  <c r="S55" i="35"/>
  <c r="R55" i="35"/>
  <c r="P55" i="35"/>
  <c r="I55" i="35"/>
  <c r="J55" i="35" s="1"/>
  <c r="Z54" i="35"/>
  <c r="V54" i="35"/>
  <c r="U54" i="35"/>
  <c r="T54" i="35"/>
  <c r="S54" i="35"/>
  <c r="R54" i="35"/>
  <c r="P54" i="35"/>
  <c r="Q54" i="35" s="1"/>
  <c r="I54" i="35"/>
  <c r="Z53" i="35"/>
  <c r="V53" i="35"/>
  <c r="U53" i="35"/>
  <c r="T53" i="35"/>
  <c r="S53" i="35"/>
  <c r="R53" i="35"/>
  <c r="P53" i="35"/>
  <c r="I53" i="35"/>
  <c r="J53" i="35" s="1"/>
  <c r="Z52" i="35"/>
  <c r="V52" i="35"/>
  <c r="U52" i="35"/>
  <c r="T52" i="35"/>
  <c r="S52" i="35"/>
  <c r="R52" i="35"/>
  <c r="Z51" i="35"/>
  <c r="V51" i="35"/>
  <c r="U51" i="35"/>
  <c r="T51" i="35"/>
  <c r="S51" i="35"/>
  <c r="R51" i="35"/>
  <c r="P51" i="35"/>
  <c r="I51" i="35"/>
  <c r="J51" i="35" s="1"/>
  <c r="Z50" i="35"/>
  <c r="V50" i="35"/>
  <c r="U50" i="35"/>
  <c r="T50" i="35"/>
  <c r="S50" i="35"/>
  <c r="R50" i="35"/>
  <c r="P50" i="35"/>
  <c r="Q50" i="35" s="1"/>
  <c r="I50" i="35"/>
  <c r="Z49" i="35"/>
  <c r="W49" i="35"/>
  <c r="X49" i="35" s="1"/>
  <c r="V49" i="35"/>
  <c r="U49" i="35"/>
  <c r="T49" i="35"/>
  <c r="S49" i="35"/>
  <c r="R49" i="35"/>
  <c r="Z48" i="35"/>
  <c r="V48" i="35"/>
  <c r="U48" i="35"/>
  <c r="T48" i="35"/>
  <c r="S48" i="35"/>
  <c r="R48" i="35"/>
  <c r="P48" i="35"/>
  <c r="I48" i="35"/>
  <c r="J48" i="35" s="1"/>
  <c r="Z47" i="35"/>
  <c r="V47" i="35"/>
  <c r="U47" i="35"/>
  <c r="T47" i="35"/>
  <c r="S47" i="35"/>
  <c r="R47" i="35"/>
  <c r="P47" i="35"/>
  <c r="Q47" i="35" s="1"/>
  <c r="I47" i="35"/>
  <c r="Z46" i="35"/>
  <c r="V46" i="35"/>
  <c r="U46" i="35"/>
  <c r="T46" i="35"/>
  <c r="S46" i="35"/>
  <c r="R46" i="35"/>
  <c r="P46" i="35"/>
  <c r="I46" i="35"/>
  <c r="J46" i="35" s="1"/>
  <c r="Z45" i="35"/>
  <c r="V45" i="35"/>
  <c r="U45" i="35"/>
  <c r="T45" i="35"/>
  <c r="S45" i="35"/>
  <c r="R45" i="35"/>
  <c r="P45" i="35"/>
  <c r="Q45" i="35" s="1"/>
  <c r="I45" i="35"/>
  <c r="Z44" i="35"/>
  <c r="V44" i="35"/>
  <c r="U44" i="35"/>
  <c r="T44" i="35"/>
  <c r="S44" i="35"/>
  <c r="R44" i="35"/>
  <c r="P44" i="35"/>
  <c r="I44" i="35"/>
  <c r="J44" i="35" s="1"/>
  <c r="Z43" i="35"/>
  <c r="V43" i="35"/>
  <c r="U43" i="35"/>
  <c r="T43" i="35"/>
  <c r="S43" i="35"/>
  <c r="R43" i="35"/>
  <c r="P43" i="35"/>
  <c r="Q43" i="35" s="1"/>
  <c r="I43" i="35"/>
  <c r="Z42" i="35"/>
  <c r="V42" i="35"/>
  <c r="U42" i="35"/>
  <c r="T42" i="35"/>
  <c r="S42" i="35"/>
  <c r="R42" i="35"/>
  <c r="Z41" i="35"/>
  <c r="V41" i="35"/>
  <c r="U41" i="35"/>
  <c r="T41" i="35"/>
  <c r="S41" i="35"/>
  <c r="R41" i="35"/>
  <c r="P41" i="35"/>
  <c r="Q41" i="35" s="1"/>
  <c r="I41" i="35"/>
  <c r="Z40" i="35"/>
  <c r="V40" i="35"/>
  <c r="U40" i="35"/>
  <c r="T40" i="35"/>
  <c r="S40" i="35"/>
  <c r="R40" i="35"/>
  <c r="P40" i="35"/>
  <c r="Q40" i="35" s="1"/>
  <c r="I40" i="35"/>
  <c r="Z39" i="35"/>
  <c r="V39" i="35"/>
  <c r="U39" i="35"/>
  <c r="T39" i="35"/>
  <c r="S39" i="35"/>
  <c r="R39" i="35"/>
  <c r="P39" i="35"/>
  <c r="Q39" i="35" s="1"/>
  <c r="I39" i="35"/>
  <c r="Z38" i="35"/>
  <c r="V38" i="35"/>
  <c r="U38" i="35"/>
  <c r="T38" i="35"/>
  <c r="S38" i="35"/>
  <c r="R38" i="35"/>
  <c r="P38" i="35"/>
  <c r="Q38" i="35" s="1"/>
  <c r="I38" i="35"/>
  <c r="J38" i="35" s="1"/>
  <c r="Z37" i="35"/>
  <c r="V37" i="35"/>
  <c r="U37" i="35"/>
  <c r="T37" i="35"/>
  <c r="S37" i="35"/>
  <c r="R37" i="35"/>
  <c r="Q37" i="35"/>
  <c r="I37" i="35"/>
  <c r="Z36" i="35"/>
  <c r="V36" i="35"/>
  <c r="U36" i="35"/>
  <c r="T36" i="35"/>
  <c r="S36" i="35"/>
  <c r="R36" i="35"/>
  <c r="P36" i="35"/>
  <c r="Q36" i="35" s="1"/>
  <c r="I36" i="35"/>
  <c r="J36" i="35" s="1"/>
  <c r="Z35" i="35"/>
  <c r="V35" i="35"/>
  <c r="U35" i="35"/>
  <c r="T35" i="35"/>
  <c r="S35" i="35"/>
  <c r="R35" i="35"/>
  <c r="P35" i="35"/>
  <c r="Q35" i="35" s="1"/>
  <c r="I35" i="35"/>
  <c r="Z34" i="35"/>
  <c r="W34" i="35"/>
  <c r="X34" i="35" s="1"/>
  <c r="V34" i="35"/>
  <c r="U34" i="35"/>
  <c r="T34" i="35"/>
  <c r="S34" i="35"/>
  <c r="R34" i="35"/>
  <c r="Z33" i="35"/>
  <c r="V33" i="35"/>
  <c r="U33" i="35"/>
  <c r="T33" i="35"/>
  <c r="S33" i="35"/>
  <c r="R33" i="35"/>
  <c r="P33" i="35"/>
  <c r="Q33" i="35" s="1"/>
  <c r="Z32" i="35"/>
  <c r="V32" i="35"/>
  <c r="U32" i="35"/>
  <c r="T32" i="35"/>
  <c r="S32" i="35"/>
  <c r="R32" i="35"/>
  <c r="P32" i="35"/>
  <c r="Q32" i="35" s="1"/>
  <c r="I32" i="35"/>
  <c r="Z31" i="35"/>
  <c r="V31" i="35"/>
  <c r="U31" i="35"/>
  <c r="T31" i="35"/>
  <c r="S31" i="35"/>
  <c r="R31" i="35"/>
  <c r="P31" i="35"/>
  <c r="Q31" i="35" s="1"/>
  <c r="I31" i="35"/>
  <c r="Z30" i="35"/>
  <c r="V30" i="35"/>
  <c r="U30" i="35"/>
  <c r="T30" i="35"/>
  <c r="S30" i="35"/>
  <c r="R30" i="35"/>
  <c r="P30" i="35"/>
  <c r="Q30" i="35" s="1"/>
  <c r="I30" i="35"/>
  <c r="Z29" i="35"/>
  <c r="W29" i="35"/>
  <c r="X29" i="35" s="1"/>
  <c r="V29" i="35"/>
  <c r="U29" i="35"/>
  <c r="T29" i="35"/>
  <c r="S29" i="35"/>
  <c r="R29" i="35"/>
  <c r="Z28" i="35"/>
  <c r="V28" i="35"/>
  <c r="U28" i="35"/>
  <c r="T28" i="35"/>
  <c r="S28" i="35"/>
  <c r="R28" i="35"/>
  <c r="P28" i="35"/>
  <c r="Q28" i="35" s="1"/>
  <c r="I28" i="35"/>
  <c r="Z27" i="35"/>
  <c r="V27" i="35"/>
  <c r="U27" i="35"/>
  <c r="T27" i="35"/>
  <c r="S27" i="35"/>
  <c r="R27" i="35"/>
  <c r="P27" i="35"/>
  <c r="Q27" i="35" s="1"/>
  <c r="I27" i="35"/>
  <c r="Z26" i="35"/>
  <c r="V26" i="35"/>
  <c r="U26" i="35"/>
  <c r="T26" i="35"/>
  <c r="S26" i="35"/>
  <c r="R26" i="35"/>
  <c r="P26" i="35"/>
  <c r="Q26" i="35" s="1"/>
  <c r="I26" i="35"/>
  <c r="Z25" i="35"/>
  <c r="W25" i="35"/>
  <c r="X25" i="35" s="1"/>
  <c r="V25" i="35"/>
  <c r="U25" i="35"/>
  <c r="T25" i="35"/>
  <c r="S25" i="35"/>
  <c r="R25" i="35"/>
  <c r="Z24" i="35"/>
  <c r="V24" i="35"/>
  <c r="U24" i="35"/>
  <c r="T24" i="35"/>
  <c r="S24" i="35"/>
  <c r="R24" i="35"/>
  <c r="P24" i="35"/>
  <c r="Q24" i="35" s="1"/>
  <c r="I24" i="35"/>
  <c r="Z23" i="35"/>
  <c r="V23" i="35"/>
  <c r="U23" i="35"/>
  <c r="T23" i="35"/>
  <c r="S23" i="35"/>
  <c r="R23" i="35"/>
  <c r="P23" i="35"/>
  <c r="I23" i="35"/>
  <c r="J23" i="35" s="1"/>
  <c r="Z22" i="35"/>
  <c r="V22" i="35"/>
  <c r="U22" i="35"/>
  <c r="T22" i="35"/>
  <c r="S22" i="35"/>
  <c r="R22" i="35"/>
  <c r="P22" i="35"/>
  <c r="Q22" i="35" s="1"/>
  <c r="I22" i="35"/>
  <c r="Z21" i="35"/>
  <c r="V21" i="35"/>
  <c r="U21" i="35"/>
  <c r="T21" i="35"/>
  <c r="S21" i="35"/>
  <c r="R21" i="35"/>
  <c r="P21" i="35"/>
  <c r="Q21" i="35" s="1"/>
  <c r="Z20" i="35"/>
  <c r="V20" i="35"/>
  <c r="U20" i="35"/>
  <c r="T20" i="35"/>
  <c r="S20" i="35"/>
  <c r="R20" i="35"/>
  <c r="P20" i="35"/>
  <c r="I20" i="35"/>
  <c r="J20" i="35" s="1"/>
  <c r="Z19" i="35"/>
  <c r="V19" i="35"/>
  <c r="U19" i="35"/>
  <c r="T19" i="35"/>
  <c r="S19" i="35"/>
  <c r="R19" i="35"/>
  <c r="P19" i="35"/>
  <c r="Q19" i="35" s="1"/>
  <c r="I19" i="35"/>
  <c r="J19" i="35" s="1"/>
  <c r="Z18" i="35"/>
  <c r="W18" i="35"/>
  <c r="X18" i="35" s="1"/>
  <c r="V18" i="35"/>
  <c r="U18" i="35"/>
  <c r="T18" i="35"/>
  <c r="S18" i="35"/>
  <c r="R18" i="35"/>
  <c r="Z17" i="35"/>
  <c r="V17" i="35"/>
  <c r="U17" i="35"/>
  <c r="T17" i="35"/>
  <c r="S17" i="35"/>
  <c r="R17" i="35"/>
  <c r="P17" i="35"/>
  <c r="Q17" i="35" s="1"/>
  <c r="I17" i="35"/>
  <c r="J17" i="35" s="1"/>
  <c r="Z16" i="35"/>
  <c r="V16" i="35"/>
  <c r="U16" i="35"/>
  <c r="T16" i="35"/>
  <c r="S16" i="35"/>
  <c r="R16" i="35"/>
  <c r="P16" i="35"/>
  <c r="Q16" i="35" s="1"/>
  <c r="I16" i="35"/>
  <c r="Z15" i="35"/>
  <c r="V15" i="35"/>
  <c r="U15" i="35"/>
  <c r="T15" i="35"/>
  <c r="S15" i="35"/>
  <c r="R15" i="35"/>
  <c r="P15" i="35"/>
  <c r="Q15" i="35" s="1"/>
  <c r="I15" i="35"/>
  <c r="Z14" i="35"/>
  <c r="V14" i="35"/>
  <c r="U14" i="35"/>
  <c r="T14" i="35"/>
  <c r="S14" i="35"/>
  <c r="R14" i="35"/>
  <c r="P14" i="35"/>
  <c r="Q14" i="35" s="1"/>
  <c r="I14" i="35"/>
  <c r="J14" i="35" s="1"/>
  <c r="Z13" i="35"/>
  <c r="V13" i="35"/>
  <c r="U13" i="35"/>
  <c r="T13" i="35"/>
  <c r="S13" i="35"/>
  <c r="R13" i="35"/>
  <c r="P13" i="35"/>
  <c r="Q13" i="35" s="1"/>
  <c r="I13" i="35"/>
  <c r="J13" i="35" s="1"/>
  <c r="Z12" i="35"/>
  <c r="V12" i="35"/>
  <c r="U12" i="35"/>
  <c r="T12" i="35"/>
  <c r="S12" i="35"/>
  <c r="R12" i="35"/>
  <c r="Q12" i="35"/>
  <c r="I12" i="35"/>
  <c r="Z11" i="35"/>
  <c r="V11" i="35"/>
  <c r="U11" i="35"/>
  <c r="T11" i="35"/>
  <c r="S11" i="35"/>
  <c r="R11" i="35"/>
  <c r="P11" i="35"/>
  <c r="Q11" i="35" s="1"/>
  <c r="I11" i="35"/>
  <c r="Z10" i="35"/>
  <c r="V10" i="35"/>
  <c r="U10" i="35"/>
  <c r="T10" i="35"/>
  <c r="S10" i="35"/>
  <c r="R10" i="35"/>
  <c r="P10" i="35"/>
  <c r="Q10" i="35" s="1"/>
  <c r="I10" i="35"/>
  <c r="Z9" i="35"/>
  <c r="V9" i="35"/>
  <c r="U9" i="35"/>
  <c r="T9" i="35"/>
  <c r="S9" i="35"/>
  <c r="R9" i="35"/>
  <c r="P9" i="35"/>
  <c r="Q9" i="35" s="1"/>
  <c r="I9" i="35"/>
  <c r="Z8" i="35"/>
  <c r="V8" i="35"/>
  <c r="U8" i="35"/>
  <c r="T8" i="35"/>
  <c r="S8" i="35"/>
  <c r="R8" i="35"/>
  <c r="P8" i="35"/>
  <c r="Q8" i="35" s="1"/>
  <c r="I8" i="35"/>
  <c r="Z7" i="35"/>
  <c r="V7" i="35"/>
  <c r="U7" i="35"/>
  <c r="T7" i="35"/>
  <c r="S7" i="35"/>
  <c r="R7" i="35"/>
  <c r="P7" i="35"/>
  <c r="I7" i="35"/>
  <c r="H135" i="34"/>
  <c r="G135" i="34"/>
  <c r="F135" i="34"/>
  <c r="E135" i="34"/>
  <c r="D135" i="34"/>
  <c r="Y134" i="34"/>
  <c r="X134" i="34"/>
  <c r="W134" i="34"/>
  <c r="V134" i="34"/>
  <c r="O134" i="34"/>
  <c r="N134" i="34"/>
  <c r="M134" i="34"/>
  <c r="L134" i="34"/>
  <c r="K134" i="34"/>
  <c r="H134" i="34"/>
  <c r="G134" i="34"/>
  <c r="F134" i="34"/>
  <c r="E134" i="34"/>
  <c r="D134" i="34"/>
  <c r="Z133" i="34"/>
  <c r="Z134" i="34" s="1"/>
  <c r="X133" i="34"/>
  <c r="V133" i="34"/>
  <c r="U133" i="34"/>
  <c r="U134" i="34" s="1"/>
  <c r="T133" i="34"/>
  <c r="T134" i="34" s="1"/>
  <c r="S133" i="34"/>
  <c r="S134" i="34" s="1"/>
  <c r="R133" i="34"/>
  <c r="R134" i="34" s="1"/>
  <c r="P133" i="34"/>
  <c r="Q133" i="34" s="1"/>
  <c r="Q134" i="34" s="1"/>
  <c r="I133" i="34"/>
  <c r="J133" i="34" s="1"/>
  <c r="J134" i="34" s="1"/>
  <c r="Z132" i="34"/>
  <c r="Y132" i="34"/>
  <c r="O132" i="34"/>
  <c r="N132" i="34"/>
  <c r="M132" i="34"/>
  <c r="L132" i="34"/>
  <c r="K132" i="34"/>
  <c r="H132" i="34"/>
  <c r="G132" i="34"/>
  <c r="F132" i="34"/>
  <c r="E132" i="34"/>
  <c r="D132" i="34"/>
  <c r="Z130" i="34"/>
  <c r="V130" i="34"/>
  <c r="U130" i="34"/>
  <c r="T130" i="34"/>
  <c r="S130" i="34"/>
  <c r="R130" i="34"/>
  <c r="P130" i="34"/>
  <c r="Q130" i="34" s="1"/>
  <c r="I130" i="34"/>
  <c r="Z129" i="34"/>
  <c r="V129" i="34"/>
  <c r="U129" i="34"/>
  <c r="T129" i="34"/>
  <c r="S129" i="34"/>
  <c r="R129" i="34"/>
  <c r="P129" i="34"/>
  <c r="Q129" i="34" s="1"/>
  <c r="I129" i="34"/>
  <c r="J129" i="34" s="1"/>
  <c r="Z128" i="34"/>
  <c r="V128" i="34"/>
  <c r="U128" i="34"/>
  <c r="T128" i="34"/>
  <c r="S128" i="34"/>
  <c r="R128" i="34"/>
  <c r="P128" i="34"/>
  <c r="Q128" i="34" s="1"/>
  <c r="I128" i="34"/>
  <c r="Z127" i="34"/>
  <c r="V127" i="34"/>
  <c r="U127" i="34"/>
  <c r="T127" i="34"/>
  <c r="S127" i="34"/>
  <c r="R127" i="34"/>
  <c r="P127" i="34"/>
  <c r="Q127" i="34" s="1"/>
  <c r="J127" i="34"/>
  <c r="I127" i="34"/>
  <c r="Z126" i="34"/>
  <c r="V126" i="34"/>
  <c r="U126" i="34"/>
  <c r="T126" i="34"/>
  <c r="S126" i="34"/>
  <c r="R126" i="34"/>
  <c r="P126" i="34"/>
  <c r="Q126" i="34" s="1"/>
  <c r="I126" i="34"/>
  <c r="Z125" i="34"/>
  <c r="V125" i="34"/>
  <c r="U125" i="34"/>
  <c r="T125" i="34"/>
  <c r="S125" i="34"/>
  <c r="R125" i="34"/>
  <c r="P125" i="34"/>
  <c r="Q125" i="34" s="1"/>
  <c r="I125" i="34"/>
  <c r="J125" i="34" s="1"/>
  <c r="Z124" i="34"/>
  <c r="V124" i="34"/>
  <c r="U124" i="34"/>
  <c r="T124" i="34"/>
  <c r="S124" i="34"/>
  <c r="R124" i="34"/>
  <c r="P124" i="34"/>
  <c r="Q124" i="34" s="1"/>
  <c r="I124" i="34"/>
  <c r="Z123" i="34"/>
  <c r="V123" i="34"/>
  <c r="U123" i="34"/>
  <c r="T123" i="34"/>
  <c r="S123" i="34"/>
  <c r="R123" i="34"/>
  <c r="P123" i="34"/>
  <c r="Q123" i="34" s="1"/>
  <c r="I123" i="34"/>
  <c r="J123" i="34" s="1"/>
  <c r="Z122" i="34"/>
  <c r="W122" i="34"/>
  <c r="X122" i="34" s="1"/>
  <c r="V122" i="34"/>
  <c r="U122" i="34"/>
  <c r="T122" i="34"/>
  <c r="S122" i="34"/>
  <c r="R122" i="34"/>
  <c r="Z121" i="34"/>
  <c r="V121" i="34"/>
  <c r="U121" i="34"/>
  <c r="T121" i="34"/>
  <c r="S121" i="34"/>
  <c r="R121" i="34"/>
  <c r="P121" i="34"/>
  <c r="Q121" i="34" s="1"/>
  <c r="I121" i="34"/>
  <c r="Z120" i="34"/>
  <c r="V120" i="34"/>
  <c r="U120" i="34"/>
  <c r="T120" i="34"/>
  <c r="S120" i="34"/>
  <c r="R120" i="34"/>
  <c r="P120" i="34"/>
  <c r="Q120" i="34" s="1"/>
  <c r="I120" i="34"/>
  <c r="Z119" i="34"/>
  <c r="V119" i="34"/>
  <c r="U119" i="34"/>
  <c r="T119" i="34"/>
  <c r="S119" i="34"/>
  <c r="R119" i="34"/>
  <c r="P119" i="34"/>
  <c r="Q119" i="34" s="1"/>
  <c r="I119" i="34"/>
  <c r="Z118" i="34"/>
  <c r="V118" i="34"/>
  <c r="U118" i="34"/>
  <c r="T118" i="34"/>
  <c r="S118" i="34"/>
  <c r="R118" i="34"/>
  <c r="P118" i="34"/>
  <c r="Q118" i="34" s="1"/>
  <c r="I118" i="34"/>
  <c r="J118" i="34" s="1"/>
  <c r="Z117" i="34"/>
  <c r="V117" i="34"/>
  <c r="U117" i="34"/>
  <c r="T117" i="34"/>
  <c r="S117" i="34"/>
  <c r="R117" i="34"/>
  <c r="P117" i="34"/>
  <c r="Q117" i="34" s="1"/>
  <c r="I117" i="34"/>
  <c r="Z116" i="34"/>
  <c r="V116" i="34"/>
  <c r="U116" i="34"/>
  <c r="T116" i="34"/>
  <c r="S116" i="34"/>
  <c r="R116" i="34"/>
  <c r="P116" i="34"/>
  <c r="Q116" i="34" s="1"/>
  <c r="J116" i="34"/>
  <c r="I116" i="34"/>
  <c r="Z115" i="34"/>
  <c r="V115" i="34"/>
  <c r="U115" i="34"/>
  <c r="T115" i="34"/>
  <c r="S115" i="34"/>
  <c r="R115" i="34"/>
  <c r="P115" i="34"/>
  <c r="Q115" i="34" s="1"/>
  <c r="I115" i="34"/>
  <c r="Z114" i="34"/>
  <c r="V114" i="34"/>
  <c r="U114" i="34"/>
  <c r="T114" i="34"/>
  <c r="S114" i="34"/>
  <c r="R114" i="34"/>
  <c r="P114" i="34"/>
  <c r="Q114" i="34" s="1"/>
  <c r="I114" i="34"/>
  <c r="J114" i="34" s="1"/>
  <c r="Z113" i="34"/>
  <c r="W113" i="34"/>
  <c r="X113" i="34" s="1"/>
  <c r="V113" i="34"/>
  <c r="U113" i="34"/>
  <c r="T113" i="34"/>
  <c r="S113" i="34"/>
  <c r="R113" i="34"/>
  <c r="Z112" i="34"/>
  <c r="V112" i="34"/>
  <c r="U112" i="34"/>
  <c r="T112" i="34"/>
  <c r="S112" i="34"/>
  <c r="R112" i="34"/>
  <c r="P112" i="34"/>
  <c r="Q112" i="34" s="1"/>
  <c r="I112" i="34"/>
  <c r="Z111" i="34"/>
  <c r="V111" i="34"/>
  <c r="U111" i="34"/>
  <c r="T111" i="34"/>
  <c r="S111" i="34"/>
  <c r="R111" i="34"/>
  <c r="P111" i="34"/>
  <c r="Q111" i="34" s="1"/>
  <c r="I111" i="34"/>
  <c r="J111" i="34" s="1"/>
  <c r="Z110" i="34"/>
  <c r="V110" i="34"/>
  <c r="U110" i="34"/>
  <c r="T110" i="34"/>
  <c r="S110" i="34"/>
  <c r="R110" i="34"/>
  <c r="P110" i="34"/>
  <c r="Q110" i="34" s="1"/>
  <c r="I110" i="34"/>
  <c r="Z109" i="34"/>
  <c r="V109" i="34"/>
  <c r="U109" i="34"/>
  <c r="T109" i="34"/>
  <c r="S109" i="34"/>
  <c r="R109" i="34"/>
  <c r="P109" i="34"/>
  <c r="Q109" i="34" s="1"/>
  <c r="J109" i="34"/>
  <c r="I109" i="34"/>
  <c r="Z108" i="34"/>
  <c r="V108" i="34"/>
  <c r="U108" i="34"/>
  <c r="T108" i="34"/>
  <c r="S108" i="34"/>
  <c r="R108" i="34"/>
  <c r="P108" i="34"/>
  <c r="Q108" i="34" s="1"/>
  <c r="I108" i="34"/>
  <c r="Z107" i="34"/>
  <c r="V107" i="34"/>
  <c r="U107" i="34"/>
  <c r="T107" i="34"/>
  <c r="S107" i="34"/>
  <c r="R107" i="34"/>
  <c r="P107" i="34"/>
  <c r="Q107" i="34" s="1"/>
  <c r="J107" i="34"/>
  <c r="I107" i="34"/>
  <c r="Z106" i="34"/>
  <c r="V106" i="34"/>
  <c r="U106" i="34"/>
  <c r="T106" i="34"/>
  <c r="S106" i="34"/>
  <c r="R106" i="34"/>
  <c r="P106" i="34"/>
  <c r="Q106" i="34" s="1"/>
  <c r="I106" i="34"/>
  <c r="Z105" i="34"/>
  <c r="V105" i="34"/>
  <c r="U105" i="34"/>
  <c r="T105" i="34"/>
  <c r="S105" i="34"/>
  <c r="R105" i="34"/>
  <c r="P105" i="34"/>
  <c r="Q105" i="34" s="1"/>
  <c r="I105" i="34"/>
  <c r="J105" i="34" s="1"/>
  <c r="Z104" i="34"/>
  <c r="V104" i="34"/>
  <c r="U104" i="34"/>
  <c r="T104" i="34"/>
  <c r="S104" i="34"/>
  <c r="R104" i="34"/>
  <c r="P104" i="34"/>
  <c r="Q104" i="34" s="1"/>
  <c r="I104" i="34"/>
  <c r="Z103" i="34"/>
  <c r="V103" i="34"/>
  <c r="U103" i="34"/>
  <c r="T103" i="34"/>
  <c r="S103" i="34"/>
  <c r="R103" i="34"/>
  <c r="P103" i="34"/>
  <c r="Q103" i="34" s="1"/>
  <c r="I103" i="34"/>
  <c r="J103" i="34" s="1"/>
  <c r="Z102" i="34"/>
  <c r="W102" i="34"/>
  <c r="X102" i="34" s="1"/>
  <c r="V102" i="34"/>
  <c r="U102" i="34"/>
  <c r="T102" i="34"/>
  <c r="S102" i="34"/>
  <c r="R102" i="34"/>
  <c r="Z101" i="34"/>
  <c r="V101" i="34"/>
  <c r="U101" i="34"/>
  <c r="T101" i="34"/>
  <c r="S101" i="34"/>
  <c r="R101" i="34"/>
  <c r="P101" i="34"/>
  <c r="Q101" i="34" s="1"/>
  <c r="I101" i="34"/>
  <c r="Z100" i="34"/>
  <c r="V100" i="34"/>
  <c r="U100" i="34"/>
  <c r="T100" i="34"/>
  <c r="S100" i="34"/>
  <c r="R100" i="34"/>
  <c r="P100" i="34"/>
  <c r="Q100" i="34" s="1"/>
  <c r="I100" i="34"/>
  <c r="J100" i="34" s="1"/>
  <c r="Z99" i="34"/>
  <c r="V99" i="34"/>
  <c r="U99" i="34"/>
  <c r="T99" i="34"/>
  <c r="S99" i="34"/>
  <c r="R99" i="34"/>
  <c r="P99" i="34"/>
  <c r="Q99" i="34" s="1"/>
  <c r="I99" i="34"/>
  <c r="Z98" i="34"/>
  <c r="V98" i="34"/>
  <c r="U98" i="34"/>
  <c r="T98" i="34"/>
  <c r="S98" i="34"/>
  <c r="R98" i="34"/>
  <c r="P98" i="34"/>
  <c r="Q98" i="34" s="1"/>
  <c r="I98" i="34"/>
  <c r="J98" i="34" s="1"/>
  <c r="Z97" i="34"/>
  <c r="V97" i="34"/>
  <c r="U97" i="34"/>
  <c r="T97" i="34"/>
  <c r="S97" i="34"/>
  <c r="R97" i="34"/>
  <c r="P97" i="34"/>
  <c r="Q97" i="34" s="1"/>
  <c r="I97" i="34"/>
  <c r="Z96" i="34"/>
  <c r="V96" i="34"/>
  <c r="U96" i="34"/>
  <c r="T96" i="34"/>
  <c r="S96" i="34"/>
  <c r="R96" i="34"/>
  <c r="P96" i="34"/>
  <c r="Q96" i="34" s="1"/>
  <c r="I96" i="34"/>
  <c r="J96" i="34" s="1"/>
  <c r="Z95" i="34"/>
  <c r="V95" i="34"/>
  <c r="U95" i="34"/>
  <c r="T95" i="34"/>
  <c r="S95" i="34"/>
  <c r="R95" i="34"/>
  <c r="P95" i="34"/>
  <c r="Q95" i="34" s="1"/>
  <c r="I95" i="34"/>
  <c r="Z94" i="34"/>
  <c r="V94" i="34"/>
  <c r="U94" i="34"/>
  <c r="T94" i="34"/>
  <c r="S94" i="34"/>
  <c r="R94" i="34"/>
  <c r="P94" i="34"/>
  <c r="Q94" i="34" s="1"/>
  <c r="I94" i="34"/>
  <c r="J94" i="34" s="1"/>
  <c r="Z93" i="34"/>
  <c r="V93" i="34"/>
  <c r="U93" i="34"/>
  <c r="T93" i="34"/>
  <c r="S93" i="34"/>
  <c r="R93" i="34"/>
  <c r="P93" i="34"/>
  <c r="Q93" i="34" s="1"/>
  <c r="I93" i="34"/>
  <c r="Z92" i="34"/>
  <c r="V92" i="34"/>
  <c r="U92" i="34"/>
  <c r="T92" i="34"/>
  <c r="S92" i="34"/>
  <c r="R92" i="34"/>
  <c r="P92" i="34"/>
  <c r="Q92" i="34" s="1"/>
  <c r="I92" i="34"/>
  <c r="J92" i="34" s="1"/>
  <c r="Z91" i="34"/>
  <c r="V91" i="34"/>
  <c r="U91" i="34"/>
  <c r="T91" i="34"/>
  <c r="S91" i="34"/>
  <c r="R91" i="34"/>
  <c r="P91" i="34"/>
  <c r="Q91" i="34" s="1"/>
  <c r="I91" i="34"/>
  <c r="Z90" i="34"/>
  <c r="V90" i="34"/>
  <c r="U90" i="34"/>
  <c r="T90" i="34"/>
  <c r="S90" i="34"/>
  <c r="R90" i="34"/>
  <c r="P90" i="34"/>
  <c r="Q90" i="34" s="1"/>
  <c r="I90" i="34"/>
  <c r="J90" i="34" s="1"/>
  <c r="Z89" i="34"/>
  <c r="V89" i="34"/>
  <c r="U89" i="34"/>
  <c r="T89" i="34"/>
  <c r="S89" i="34"/>
  <c r="R89" i="34"/>
  <c r="P89" i="34"/>
  <c r="Q89" i="34" s="1"/>
  <c r="I89" i="34"/>
  <c r="Z88" i="34"/>
  <c r="V88" i="34"/>
  <c r="U88" i="34"/>
  <c r="T88" i="34"/>
  <c r="S88" i="34"/>
  <c r="R88" i="34"/>
  <c r="I88" i="34"/>
  <c r="J88" i="34" s="1"/>
  <c r="Z87" i="34"/>
  <c r="V87" i="34"/>
  <c r="U87" i="34"/>
  <c r="T87" i="34"/>
  <c r="S87" i="34"/>
  <c r="R87" i="34"/>
  <c r="P87" i="34"/>
  <c r="Q87" i="34" s="1"/>
  <c r="I87" i="34"/>
  <c r="Z86" i="34"/>
  <c r="V86" i="34"/>
  <c r="U86" i="34"/>
  <c r="T86" i="34"/>
  <c r="S86" i="34"/>
  <c r="R86" i="34"/>
  <c r="P86" i="34"/>
  <c r="Q86" i="34" s="1"/>
  <c r="I86" i="34"/>
  <c r="Z85" i="34"/>
  <c r="V85" i="34"/>
  <c r="U85" i="34"/>
  <c r="T85" i="34"/>
  <c r="S85" i="34"/>
  <c r="R85" i="34"/>
  <c r="P85" i="34"/>
  <c r="Q85" i="34" s="1"/>
  <c r="I85" i="34"/>
  <c r="Z84" i="34"/>
  <c r="V84" i="34"/>
  <c r="U84" i="34"/>
  <c r="T84" i="34"/>
  <c r="S84" i="34"/>
  <c r="R84" i="34"/>
  <c r="P84" i="34"/>
  <c r="Q84" i="34" s="1"/>
  <c r="I84" i="34"/>
  <c r="Z83" i="34"/>
  <c r="V83" i="34"/>
  <c r="U83" i="34"/>
  <c r="T83" i="34"/>
  <c r="S83" i="34"/>
  <c r="R83" i="34"/>
  <c r="P83" i="34"/>
  <c r="Q83" i="34" s="1"/>
  <c r="I83" i="34"/>
  <c r="Z82" i="34"/>
  <c r="V82" i="34"/>
  <c r="U82" i="34"/>
  <c r="T82" i="34"/>
  <c r="S82" i="34"/>
  <c r="R82" i="34"/>
  <c r="P82" i="34"/>
  <c r="Q82" i="34" s="1"/>
  <c r="I82" i="34"/>
  <c r="Z81" i="34"/>
  <c r="V81" i="34"/>
  <c r="U81" i="34"/>
  <c r="T81" i="34"/>
  <c r="S81" i="34"/>
  <c r="R81" i="34"/>
  <c r="P81" i="34"/>
  <c r="Q81" i="34" s="1"/>
  <c r="I81" i="34"/>
  <c r="Z80" i="34"/>
  <c r="V80" i="34"/>
  <c r="U80" i="34"/>
  <c r="T80" i="34"/>
  <c r="S80" i="34"/>
  <c r="R80" i="34"/>
  <c r="P80" i="34"/>
  <c r="Q80" i="34" s="1"/>
  <c r="I80" i="34"/>
  <c r="Z79" i="34"/>
  <c r="V79" i="34"/>
  <c r="U79" i="34"/>
  <c r="T79" i="34"/>
  <c r="S79" i="34"/>
  <c r="R79" i="34"/>
  <c r="Q79" i="34"/>
  <c r="P79" i="34"/>
  <c r="I79" i="34"/>
  <c r="Z78" i="34"/>
  <c r="V78" i="34"/>
  <c r="U78" i="34"/>
  <c r="T78" i="34"/>
  <c r="S78" i="34"/>
  <c r="R78" i="34"/>
  <c r="P78" i="34"/>
  <c r="Q78" i="34" s="1"/>
  <c r="I78" i="34"/>
  <c r="Z77" i="34"/>
  <c r="V77" i="34"/>
  <c r="U77" i="34"/>
  <c r="T77" i="34"/>
  <c r="S77" i="34"/>
  <c r="R77" i="34"/>
  <c r="P77" i="34"/>
  <c r="Q77" i="34" s="1"/>
  <c r="I77" i="34"/>
  <c r="Z76" i="34"/>
  <c r="W76" i="34"/>
  <c r="X76" i="34" s="1"/>
  <c r="V76" i="34"/>
  <c r="U76" i="34"/>
  <c r="T76" i="34"/>
  <c r="S76" i="34"/>
  <c r="R76" i="34"/>
  <c r="Z75" i="34"/>
  <c r="V75" i="34"/>
  <c r="U75" i="34"/>
  <c r="T75" i="34"/>
  <c r="S75" i="34"/>
  <c r="R75" i="34"/>
  <c r="P75" i="34"/>
  <c r="Q75" i="34" s="1"/>
  <c r="I75" i="34"/>
  <c r="Z74" i="34"/>
  <c r="V74" i="34"/>
  <c r="U74" i="34"/>
  <c r="T74" i="34"/>
  <c r="S74" i="34"/>
  <c r="R74" i="34"/>
  <c r="Q74" i="34"/>
  <c r="P74" i="34"/>
  <c r="I74" i="34"/>
  <c r="Z73" i="34"/>
  <c r="V73" i="34"/>
  <c r="U73" i="34"/>
  <c r="T73" i="34"/>
  <c r="S73" i="34"/>
  <c r="R73" i="34"/>
  <c r="P73" i="34"/>
  <c r="Q73" i="34" s="1"/>
  <c r="I73" i="34"/>
  <c r="Z72" i="34"/>
  <c r="V72" i="34"/>
  <c r="U72" i="34"/>
  <c r="T72" i="34"/>
  <c r="S72" i="34"/>
  <c r="R72" i="34"/>
  <c r="P72" i="34"/>
  <c r="Q72" i="34" s="1"/>
  <c r="I72" i="34"/>
  <c r="Z71" i="34"/>
  <c r="V71" i="34"/>
  <c r="U71" i="34"/>
  <c r="T71" i="34"/>
  <c r="S71" i="34"/>
  <c r="R71" i="34"/>
  <c r="P71" i="34"/>
  <c r="Q71" i="34" s="1"/>
  <c r="I71" i="34"/>
  <c r="Z70" i="34"/>
  <c r="V70" i="34"/>
  <c r="U70" i="34"/>
  <c r="T70" i="34"/>
  <c r="S70" i="34"/>
  <c r="R70" i="34"/>
  <c r="Q70" i="34"/>
  <c r="P70" i="34"/>
  <c r="I70" i="34"/>
  <c r="Z69" i="34"/>
  <c r="V69" i="34"/>
  <c r="U69" i="34"/>
  <c r="T69" i="34"/>
  <c r="S69" i="34"/>
  <c r="R69" i="34"/>
  <c r="P69" i="34"/>
  <c r="Q69" i="34" s="1"/>
  <c r="I69" i="34"/>
  <c r="Z68" i="34"/>
  <c r="V68" i="34"/>
  <c r="U68" i="34"/>
  <c r="T68" i="34"/>
  <c r="S68" i="34"/>
  <c r="R68" i="34"/>
  <c r="P68" i="34"/>
  <c r="Q68" i="34" s="1"/>
  <c r="I68" i="34"/>
  <c r="Z67" i="34"/>
  <c r="V67" i="34"/>
  <c r="U67" i="34"/>
  <c r="T67" i="34"/>
  <c r="S67" i="34"/>
  <c r="R67" i="34"/>
  <c r="P67" i="34"/>
  <c r="Q67" i="34" s="1"/>
  <c r="I67" i="34"/>
  <c r="Z66" i="34"/>
  <c r="V66" i="34"/>
  <c r="U66" i="34"/>
  <c r="T66" i="34"/>
  <c r="S66" i="34"/>
  <c r="R66" i="34"/>
  <c r="P66" i="34"/>
  <c r="Q66" i="34" s="1"/>
  <c r="I66" i="34"/>
  <c r="Z65" i="34"/>
  <c r="V65" i="34"/>
  <c r="U65" i="34"/>
  <c r="T65" i="34"/>
  <c r="S65" i="34"/>
  <c r="R65" i="34"/>
  <c r="P65" i="34"/>
  <c r="Q65" i="34" s="1"/>
  <c r="I65" i="34"/>
  <c r="Z64" i="34"/>
  <c r="V64" i="34"/>
  <c r="U64" i="34"/>
  <c r="T64" i="34"/>
  <c r="S64" i="34"/>
  <c r="R64" i="34"/>
  <c r="I64" i="34"/>
  <c r="W64" i="34" s="1"/>
  <c r="X64" i="34" s="1"/>
  <c r="Z63" i="34"/>
  <c r="V63" i="34"/>
  <c r="U63" i="34"/>
  <c r="T63" i="34"/>
  <c r="S63" i="34"/>
  <c r="R63" i="34"/>
  <c r="P63" i="34"/>
  <c r="Q63" i="34" s="1"/>
  <c r="I63" i="34"/>
  <c r="Z62" i="34"/>
  <c r="V62" i="34"/>
  <c r="U62" i="34"/>
  <c r="T62" i="34"/>
  <c r="S62" i="34"/>
  <c r="R62" i="34"/>
  <c r="P62" i="34"/>
  <c r="Q62" i="34" s="1"/>
  <c r="J62" i="34"/>
  <c r="I62" i="34"/>
  <c r="Z61" i="34"/>
  <c r="V61" i="34"/>
  <c r="U61" i="34"/>
  <c r="T61" i="34"/>
  <c r="S61" i="34"/>
  <c r="R61" i="34"/>
  <c r="P61" i="34"/>
  <c r="Q61" i="34" s="1"/>
  <c r="I61" i="34"/>
  <c r="Z60" i="34"/>
  <c r="V60" i="34"/>
  <c r="U60" i="34"/>
  <c r="T60" i="34"/>
  <c r="S60" i="34"/>
  <c r="R60" i="34"/>
  <c r="P60" i="34"/>
  <c r="Q60" i="34" s="1"/>
  <c r="I60" i="34"/>
  <c r="J60" i="34" s="1"/>
  <c r="Z59" i="34"/>
  <c r="V59" i="34"/>
  <c r="U59" i="34"/>
  <c r="T59" i="34"/>
  <c r="S59" i="34"/>
  <c r="R59" i="34"/>
  <c r="P59" i="34"/>
  <c r="Q59" i="34" s="1"/>
  <c r="I59" i="34"/>
  <c r="Z58" i="34"/>
  <c r="V58" i="34"/>
  <c r="U58" i="34"/>
  <c r="T58" i="34"/>
  <c r="S58" i="34"/>
  <c r="R58" i="34"/>
  <c r="P58" i="34"/>
  <c r="Q58" i="34" s="1"/>
  <c r="I58" i="34"/>
  <c r="J58" i="34" s="1"/>
  <c r="Z57" i="34"/>
  <c r="W57" i="34"/>
  <c r="X57" i="34" s="1"/>
  <c r="V57" i="34"/>
  <c r="U57" i="34"/>
  <c r="T57" i="34"/>
  <c r="S57" i="34"/>
  <c r="R57" i="34"/>
  <c r="P57" i="34"/>
  <c r="Q57" i="34" s="1"/>
  <c r="Z56" i="34"/>
  <c r="V56" i="34"/>
  <c r="U56" i="34"/>
  <c r="T56" i="34"/>
  <c r="S56" i="34"/>
  <c r="R56" i="34"/>
  <c r="I56" i="34"/>
  <c r="Z55" i="34"/>
  <c r="V55" i="34"/>
  <c r="U55" i="34"/>
  <c r="T55" i="34"/>
  <c r="S55" i="34"/>
  <c r="R55" i="34"/>
  <c r="P55" i="34"/>
  <c r="Q55" i="34" s="1"/>
  <c r="I55" i="34"/>
  <c r="J55" i="34" s="1"/>
  <c r="Z54" i="34"/>
  <c r="V54" i="34"/>
  <c r="U54" i="34"/>
  <c r="T54" i="34"/>
  <c r="S54" i="34"/>
  <c r="R54" i="34"/>
  <c r="P54" i="34"/>
  <c r="Q54" i="34" s="1"/>
  <c r="I54" i="34"/>
  <c r="Z53" i="34"/>
  <c r="V53" i="34"/>
  <c r="U53" i="34"/>
  <c r="T53" i="34"/>
  <c r="S53" i="34"/>
  <c r="R53" i="34"/>
  <c r="P53" i="34"/>
  <c r="Q53" i="34" s="1"/>
  <c r="I53" i="34"/>
  <c r="J53" i="34" s="1"/>
  <c r="Z52" i="34"/>
  <c r="V52" i="34"/>
  <c r="U52" i="34"/>
  <c r="T52" i="34"/>
  <c r="S52" i="34"/>
  <c r="R52" i="34"/>
  <c r="P52" i="34"/>
  <c r="Q52" i="34" s="1"/>
  <c r="I52" i="34"/>
  <c r="Z51" i="34"/>
  <c r="V51" i="34"/>
  <c r="U51" i="34"/>
  <c r="T51" i="34"/>
  <c r="S51" i="34"/>
  <c r="R51" i="34"/>
  <c r="P51" i="34"/>
  <c r="Q51" i="34" s="1"/>
  <c r="I51" i="34"/>
  <c r="J51" i="34" s="1"/>
  <c r="Z50" i="34"/>
  <c r="V50" i="34"/>
  <c r="U50" i="34"/>
  <c r="T50" i="34"/>
  <c r="S50" i="34"/>
  <c r="R50" i="34"/>
  <c r="P50" i="34"/>
  <c r="Q50" i="34" s="1"/>
  <c r="I50" i="34"/>
  <c r="Z49" i="34"/>
  <c r="W49" i="34"/>
  <c r="X49" i="34" s="1"/>
  <c r="V49" i="34"/>
  <c r="U49" i="34"/>
  <c r="T49" i="34"/>
  <c r="S49" i="34"/>
  <c r="R49" i="34"/>
  <c r="Z48" i="34"/>
  <c r="V48" i="34"/>
  <c r="U48" i="34"/>
  <c r="T48" i="34"/>
  <c r="S48" i="34"/>
  <c r="R48" i="34"/>
  <c r="P48" i="34"/>
  <c r="Q48" i="34" s="1"/>
  <c r="I48" i="34"/>
  <c r="J48" i="34" s="1"/>
  <c r="Z47" i="34"/>
  <c r="V47" i="34"/>
  <c r="U47" i="34"/>
  <c r="T47" i="34"/>
  <c r="S47" i="34"/>
  <c r="R47" i="34"/>
  <c r="P47" i="34"/>
  <c r="Q47" i="34" s="1"/>
  <c r="I47" i="34"/>
  <c r="Z46" i="34"/>
  <c r="V46" i="34"/>
  <c r="U46" i="34"/>
  <c r="T46" i="34"/>
  <c r="S46" i="34"/>
  <c r="R46" i="34"/>
  <c r="P46" i="34"/>
  <c r="Q46" i="34" s="1"/>
  <c r="I46" i="34"/>
  <c r="J46" i="34" s="1"/>
  <c r="Z45" i="34"/>
  <c r="V45" i="34"/>
  <c r="U45" i="34"/>
  <c r="T45" i="34"/>
  <c r="S45" i="34"/>
  <c r="R45" i="34"/>
  <c r="P45" i="34"/>
  <c r="Q45" i="34" s="1"/>
  <c r="I45" i="34"/>
  <c r="Z44" i="34"/>
  <c r="V44" i="34"/>
  <c r="U44" i="34"/>
  <c r="T44" i="34"/>
  <c r="S44" i="34"/>
  <c r="R44" i="34"/>
  <c r="P44" i="34"/>
  <c r="Q44" i="34" s="1"/>
  <c r="I44" i="34"/>
  <c r="J44" i="34" s="1"/>
  <c r="Z43" i="34"/>
  <c r="V43" i="34"/>
  <c r="U43" i="34"/>
  <c r="T43" i="34"/>
  <c r="S43" i="34"/>
  <c r="R43" i="34"/>
  <c r="P43" i="34"/>
  <c r="Q43" i="34" s="1"/>
  <c r="I43" i="34"/>
  <c r="Z42" i="34"/>
  <c r="V42" i="34"/>
  <c r="U42" i="34"/>
  <c r="T42" i="34"/>
  <c r="S42" i="34"/>
  <c r="R42" i="34"/>
  <c r="P42" i="34"/>
  <c r="Q42" i="34" s="1"/>
  <c r="I42" i="34"/>
  <c r="J42" i="34" s="1"/>
  <c r="Z41" i="34"/>
  <c r="V41" i="34"/>
  <c r="U41" i="34"/>
  <c r="T41" i="34"/>
  <c r="S41" i="34"/>
  <c r="R41" i="34"/>
  <c r="P41" i="34"/>
  <c r="Q41" i="34" s="1"/>
  <c r="I41" i="34"/>
  <c r="Z40" i="34"/>
  <c r="V40" i="34"/>
  <c r="U40" i="34"/>
  <c r="T40" i="34"/>
  <c r="S40" i="34"/>
  <c r="R40" i="34"/>
  <c r="P40" i="34"/>
  <c r="Q40" i="34" s="1"/>
  <c r="I40" i="34"/>
  <c r="J40" i="34" s="1"/>
  <c r="Z39" i="34"/>
  <c r="V39" i="34"/>
  <c r="U39" i="34"/>
  <c r="T39" i="34"/>
  <c r="S39" i="34"/>
  <c r="R39" i="34"/>
  <c r="P39" i="34"/>
  <c r="Q39" i="34" s="1"/>
  <c r="I39" i="34"/>
  <c r="Z38" i="34"/>
  <c r="V38" i="34"/>
  <c r="U38" i="34"/>
  <c r="T38" i="34"/>
  <c r="S38" i="34"/>
  <c r="R38" i="34"/>
  <c r="P38" i="34"/>
  <c r="Q38" i="34" s="1"/>
  <c r="I38" i="34"/>
  <c r="J38" i="34" s="1"/>
  <c r="Z37" i="34"/>
  <c r="V37" i="34"/>
  <c r="U37" i="34"/>
  <c r="T37" i="34"/>
  <c r="S37" i="34"/>
  <c r="R37" i="34"/>
  <c r="P37" i="34"/>
  <c r="Q37" i="34" s="1"/>
  <c r="I37" i="34"/>
  <c r="Z36" i="34"/>
  <c r="V36" i="34"/>
  <c r="U36" i="34"/>
  <c r="T36" i="34"/>
  <c r="S36" i="34"/>
  <c r="R36" i="34"/>
  <c r="P36" i="34"/>
  <c r="Q36" i="34" s="1"/>
  <c r="I36" i="34"/>
  <c r="J36" i="34" s="1"/>
  <c r="Z35" i="34"/>
  <c r="V35" i="34"/>
  <c r="U35" i="34"/>
  <c r="T35" i="34"/>
  <c r="S35" i="34"/>
  <c r="R35" i="34"/>
  <c r="P35" i="34"/>
  <c r="Q35" i="34" s="1"/>
  <c r="I35" i="34"/>
  <c r="Z34" i="34"/>
  <c r="W34" i="34"/>
  <c r="X34" i="34" s="1"/>
  <c r="V34" i="34"/>
  <c r="U34" i="34"/>
  <c r="T34" i="34"/>
  <c r="S34" i="34"/>
  <c r="R34" i="34"/>
  <c r="Z33" i="34"/>
  <c r="V33" i="34"/>
  <c r="U33" i="34"/>
  <c r="T33" i="34"/>
  <c r="S33" i="34"/>
  <c r="R33" i="34"/>
  <c r="P33" i="34"/>
  <c r="Q33" i="34" s="1"/>
  <c r="Z32" i="34"/>
  <c r="V32" i="34"/>
  <c r="U32" i="34"/>
  <c r="T32" i="34"/>
  <c r="S32" i="34"/>
  <c r="R32" i="34"/>
  <c r="P32" i="34"/>
  <c r="Q32" i="34" s="1"/>
  <c r="I32" i="34"/>
  <c r="Z31" i="34"/>
  <c r="V31" i="34"/>
  <c r="U31" i="34"/>
  <c r="T31" i="34"/>
  <c r="S31" i="34"/>
  <c r="R31" i="34"/>
  <c r="P31" i="34"/>
  <c r="Q31" i="34" s="1"/>
  <c r="I31" i="34"/>
  <c r="Z30" i="34"/>
  <c r="V30" i="34"/>
  <c r="U30" i="34"/>
  <c r="T30" i="34"/>
  <c r="S30" i="34"/>
  <c r="R30" i="34"/>
  <c r="P30" i="34"/>
  <c r="Q30" i="34" s="1"/>
  <c r="I30" i="34"/>
  <c r="Z29" i="34"/>
  <c r="X29" i="34"/>
  <c r="W29" i="34"/>
  <c r="V29" i="34"/>
  <c r="U29" i="34"/>
  <c r="T29" i="34"/>
  <c r="S29" i="34"/>
  <c r="R29" i="34"/>
  <c r="Z28" i="34"/>
  <c r="V28" i="34"/>
  <c r="U28" i="34"/>
  <c r="T28" i="34"/>
  <c r="S28" i="34"/>
  <c r="R28" i="34"/>
  <c r="P28" i="34"/>
  <c r="Q28" i="34" s="1"/>
  <c r="I28" i="34"/>
  <c r="Z27" i="34"/>
  <c r="V27" i="34"/>
  <c r="U27" i="34"/>
  <c r="T27" i="34"/>
  <c r="S27" i="34"/>
  <c r="R27" i="34"/>
  <c r="P27" i="34"/>
  <c r="Q27" i="34" s="1"/>
  <c r="I27" i="34"/>
  <c r="Z26" i="34"/>
  <c r="V26" i="34"/>
  <c r="U26" i="34"/>
  <c r="T26" i="34"/>
  <c r="S26" i="34"/>
  <c r="R26" i="34"/>
  <c r="P26" i="34"/>
  <c r="Q26" i="34" s="1"/>
  <c r="I26" i="34"/>
  <c r="Z25" i="34"/>
  <c r="X25" i="34"/>
  <c r="W25" i="34"/>
  <c r="V25" i="34"/>
  <c r="U25" i="34"/>
  <c r="T25" i="34"/>
  <c r="S25" i="34"/>
  <c r="R25" i="34"/>
  <c r="Z24" i="34"/>
  <c r="V24" i="34"/>
  <c r="U24" i="34"/>
  <c r="T24" i="34"/>
  <c r="S24" i="34"/>
  <c r="R24" i="34"/>
  <c r="P24" i="34"/>
  <c r="Q24" i="34" s="1"/>
  <c r="I24" i="34"/>
  <c r="Z23" i="34"/>
  <c r="V23" i="34"/>
  <c r="U23" i="34"/>
  <c r="T23" i="34"/>
  <c r="S23" i="34"/>
  <c r="R23" i="34"/>
  <c r="P23" i="34"/>
  <c r="Q23" i="34" s="1"/>
  <c r="I23" i="34"/>
  <c r="Z22" i="34"/>
  <c r="V22" i="34"/>
  <c r="U22" i="34"/>
  <c r="T22" i="34"/>
  <c r="S22" i="34"/>
  <c r="R22" i="34"/>
  <c r="Q22" i="34"/>
  <c r="P22" i="34"/>
  <c r="I22" i="34"/>
  <c r="W22" i="34" s="1"/>
  <c r="X22" i="34" s="1"/>
  <c r="Z21" i="34"/>
  <c r="V21" i="34"/>
  <c r="U21" i="34"/>
  <c r="T21" i="34"/>
  <c r="S21" i="34"/>
  <c r="R21" i="34"/>
  <c r="P21" i="34"/>
  <c r="W21" i="34" s="1"/>
  <c r="X21" i="34" s="1"/>
  <c r="Z20" i="34"/>
  <c r="V20" i="34"/>
  <c r="U20" i="34"/>
  <c r="T20" i="34"/>
  <c r="S20" i="34"/>
  <c r="R20" i="34"/>
  <c r="P20" i="34"/>
  <c r="Q20" i="34" s="1"/>
  <c r="I20" i="34"/>
  <c r="J20" i="34" s="1"/>
  <c r="Z19" i="34"/>
  <c r="V19" i="34"/>
  <c r="U19" i="34"/>
  <c r="T19" i="34"/>
  <c r="S19" i="34"/>
  <c r="R19" i="34"/>
  <c r="P19" i="34"/>
  <c r="Q19" i="34" s="1"/>
  <c r="I19" i="34"/>
  <c r="Z18" i="34"/>
  <c r="W18" i="34"/>
  <c r="X18" i="34" s="1"/>
  <c r="V18" i="34"/>
  <c r="U18" i="34"/>
  <c r="T18" i="34"/>
  <c r="S18" i="34"/>
  <c r="R18" i="34"/>
  <c r="Z17" i="34"/>
  <c r="V17" i="34"/>
  <c r="U17" i="34"/>
  <c r="T17" i="34"/>
  <c r="S17" i="34"/>
  <c r="R17" i="34"/>
  <c r="P17" i="34"/>
  <c r="Q17" i="34" s="1"/>
  <c r="I17" i="34"/>
  <c r="J17" i="34" s="1"/>
  <c r="Z16" i="34"/>
  <c r="V16" i="34"/>
  <c r="U16" i="34"/>
  <c r="T16" i="34"/>
  <c r="S16" i="34"/>
  <c r="R16" i="34"/>
  <c r="P16" i="34"/>
  <c r="Q16" i="34" s="1"/>
  <c r="I16" i="34"/>
  <c r="J16" i="34" s="1"/>
  <c r="Z15" i="34"/>
  <c r="V15" i="34"/>
  <c r="U15" i="34"/>
  <c r="T15" i="34"/>
  <c r="S15" i="34"/>
  <c r="R15" i="34"/>
  <c r="P15" i="34"/>
  <c r="Q15" i="34" s="1"/>
  <c r="I15" i="34"/>
  <c r="J15" i="34" s="1"/>
  <c r="Z14" i="34"/>
  <c r="V14" i="34"/>
  <c r="U14" i="34"/>
  <c r="T14" i="34"/>
  <c r="S14" i="34"/>
  <c r="R14" i="34"/>
  <c r="P14" i="34"/>
  <c r="Q14" i="34" s="1"/>
  <c r="I14" i="34"/>
  <c r="J14" i="34" s="1"/>
  <c r="Z13" i="34"/>
  <c r="V13" i="34"/>
  <c r="U13" i="34"/>
  <c r="T13" i="34"/>
  <c r="S13" i="34"/>
  <c r="R13" i="34"/>
  <c r="P13" i="34"/>
  <c r="Q13" i="34" s="1"/>
  <c r="J13" i="34"/>
  <c r="I13" i="34"/>
  <c r="W13" i="34" s="1"/>
  <c r="X13" i="34" s="1"/>
  <c r="Z12" i="34"/>
  <c r="V12" i="34"/>
  <c r="U12" i="34"/>
  <c r="T12" i="34"/>
  <c r="S12" i="34"/>
  <c r="R12" i="34"/>
  <c r="P12" i="34"/>
  <c r="Q12" i="34" s="1"/>
  <c r="I12" i="34"/>
  <c r="J12" i="34" s="1"/>
  <c r="Z11" i="34"/>
  <c r="V11" i="34"/>
  <c r="U11" i="34"/>
  <c r="T11" i="34"/>
  <c r="S11" i="34"/>
  <c r="R11" i="34"/>
  <c r="P11" i="34"/>
  <c r="Q11" i="34" s="1"/>
  <c r="J11" i="34"/>
  <c r="I11" i="34"/>
  <c r="Z10" i="34"/>
  <c r="V10" i="34"/>
  <c r="U10" i="34"/>
  <c r="T10" i="34"/>
  <c r="S10" i="34"/>
  <c r="R10" i="34"/>
  <c r="P10" i="34"/>
  <c r="Q10" i="34" s="1"/>
  <c r="I10" i="34"/>
  <c r="Z9" i="34"/>
  <c r="V9" i="34"/>
  <c r="U9" i="34"/>
  <c r="T9" i="34"/>
  <c r="S9" i="34"/>
  <c r="R9" i="34"/>
  <c r="P9" i="34"/>
  <c r="Q9" i="34" s="1"/>
  <c r="I9" i="34"/>
  <c r="J9" i="34" s="1"/>
  <c r="Z8" i="34"/>
  <c r="V8" i="34"/>
  <c r="U8" i="34"/>
  <c r="T8" i="34"/>
  <c r="S8" i="34"/>
  <c r="R8" i="34"/>
  <c r="P8" i="34"/>
  <c r="Q8" i="34" s="1"/>
  <c r="I8" i="34"/>
  <c r="Z7" i="34"/>
  <c r="V7" i="34"/>
  <c r="U7" i="34"/>
  <c r="T7" i="34"/>
  <c r="S7" i="34"/>
  <c r="R7" i="34"/>
  <c r="P7" i="34"/>
  <c r="I7" i="34"/>
  <c r="J7" i="34" s="1"/>
  <c r="H135" i="33"/>
  <c r="G135" i="33"/>
  <c r="F135" i="33"/>
  <c r="E135" i="33"/>
  <c r="D135" i="33"/>
  <c r="Y134" i="33"/>
  <c r="W134" i="33"/>
  <c r="T134" i="33"/>
  <c r="O134" i="33"/>
  <c r="N134" i="33"/>
  <c r="M134" i="33"/>
  <c r="L134" i="33"/>
  <c r="K134" i="33"/>
  <c r="H134" i="33"/>
  <c r="G134" i="33"/>
  <c r="F134" i="33"/>
  <c r="E134" i="33"/>
  <c r="D134" i="33"/>
  <c r="Z133" i="33"/>
  <c r="Z134" i="33" s="1"/>
  <c r="X133" i="33"/>
  <c r="X134" i="33" s="1"/>
  <c r="V133" i="33"/>
  <c r="V134" i="33" s="1"/>
  <c r="U133" i="33"/>
  <c r="U134" i="33" s="1"/>
  <c r="T133" i="33"/>
  <c r="S133" i="33"/>
  <c r="S134" i="33" s="1"/>
  <c r="R133" i="33"/>
  <c r="R134" i="33" s="1"/>
  <c r="P133" i="33"/>
  <c r="Q133" i="33" s="1"/>
  <c r="Q134" i="33" s="1"/>
  <c r="I133" i="33"/>
  <c r="J133" i="33" s="1"/>
  <c r="J134" i="33" s="1"/>
  <c r="Z132" i="33"/>
  <c r="Y132" i="33"/>
  <c r="O132" i="33"/>
  <c r="N132" i="33"/>
  <c r="M132" i="33"/>
  <c r="L132" i="33"/>
  <c r="K132" i="33"/>
  <c r="H132" i="33"/>
  <c r="G132" i="33"/>
  <c r="F132" i="33"/>
  <c r="E132" i="33"/>
  <c r="D132" i="33"/>
  <c r="Z130" i="33"/>
  <c r="V130" i="33"/>
  <c r="U130" i="33"/>
  <c r="T130" i="33"/>
  <c r="S130" i="33"/>
  <c r="R130" i="33"/>
  <c r="P130" i="33"/>
  <c r="Q130" i="33" s="1"/>
  <c r="I130" i="33"/>
  <c r="Z129" i="33"/>
  <c r="V129" i="33"/>
  <c r="U129" i="33"/>
  <c r="T129" i="33"/>
  <c r="S129" i="33"/>
  <c r="R129" i="33"/>
  <c r="Q129" i="33"/>
  <c r="P129" i="33"/>
  <c r="I129" i="33"/>
  <c r="J129" i="33" s="1"/>
  <c r="Z128" i="33"/>
  <c r="V128" i="33"/>
  <c r="U128" i="33"/>
  <c r="T128" i="33"/>
  <c r="S128" i="33"/>
  <c r="R128" i="33"/>
  <c r="P128" i="33"/>
  <c r="Q128" i="33" s="1"/>
  <c r="I128" i="33"/>
  <c r="Z127" i="33"/>
  <c r="V127" i="33"/>
  <c r="U127" i="33"/>
  <c r="T127" i="33"/>
  <c r="S127" i="33"/>
  <c r="R127" i="33"/>
  <c r="P127" i="33"/>
  <c r="W127" i="33" s="1"/>
  <c r="X127" i="33" s="1"/>
  <c r="I127" i="33"/>
  <c r="J127" i="33" s="1"/>
  <c r="Z126" i="33"/>
  <c r="V126" i="33"/>
  <c r="U126" i="33"/>
  <c r="T126" i="33"/>
  <c r="S126" i="33"/>
  <c r="R126" i="33"/>
  <c r="P126" i="33"/>
  <c r="Q126" i="33" s="1"/>
  <c r="I126" i="33"/>
  <c r="Z125" i="33"/>
  <c r="V125" i="33"/>
  <c r="U125" i="33"/>
  <c r="T125" i="33"/>
  <c r="S125" i="33"/>
  <c r="R125" i="33"/>
  <c r="P125" i="33"/>
  <c r="W125" i="33" s="1"/>
  <c r="X125" i="33" s="1"/>
  <c r="J125" i="33"/>
  <c r="I125" i="33"/>
  <c r="Z124" i="33"/>
  <c r="V124" i="33"/>
  <c r="U124" i="33"/>
  <c r="T124" i="33"/>
  <c r="S124" i="33"/>
  <c r="R124" i="33"/>
  <c r="P124" i="33"/>
  <c r="Q124" i="33" s="1"/>
  <c r="I124" i="33"/>
  <c r="Z123" i="33"/>
  <c r="V123" i="33"/>
  <c r="U123" i="33"/>
  <c r="T123" i="33"/>
  <c r="S123" i="33"/>
  <c r="R123" i="33"/>
  <c r="Q123" i="33"/>
  <c r="P123" i="33"/>
  <c r="I123" i="33"/>
  <c r="J123" i="33" s="1"/>
  <c r="Z122" i="33"/>
  <c r="W122" i="33"/>
  <c r="X122" i="33" s="1"/>
  <c r="V122" i="33"/>
  <c r="U122" i="33"/>
  <c r="T122" i="33"/>
  <c r="S122" i="33"/>
  <c r="R122" i="33"/>
  <c r="Z121" i="33"/>
  <c r="V121" i="33"/>
  <c r="U121" i="33"/>
  <c r="T121" i="33"/>
  <c r="S121" i="33"/>
  <c r="R121" i="33"/>
  <c r="P121" i="33"/>
  <c r="Q121" i="33" s="1"/>
  <c r="I121" i="33"/>
  <c r="Z120" i="33"/>
  <c r="V120" i="33"/>
  <c r="U120" i="33"/>
  <c r="T120" i="33"/>
  <c r="S120" i="33"/>
  <c r="R120" i="33"/>
  <c r="P120" i="33"/>
  <c r="I120" i="33"/>
  <c r="J120" i="33" s="1"/>
  <c r="Z119" i="33"/>
  <c r="V119" i="33"/>
  <c r="U119" i="33"/>
  <c r="T119" i="33"/>
  <c r="S119" i="33"/>
  <c r="R119" i="33"/>
  <c r="P119" i="33"/>
  <c r="Q119" i="33" s="1"/>
  <c r="I119" i="33"/>
  <c r="Z118" i="33"/>
  <c r="V118" i="33"/>
  <c r="U118" i="33"/>
  <c r="T118" i="33"/>
  <c r="S118" i="33"/>
  <c r="R118" i="33"/>
  <c r="Q118" i="33"/>
  <c r="P118" i="33"/>
  <c r="W118" i="33" s="1"/>
  <c r="X118" i="33" s="1"/>
  <c r="I118" i="33"/>
  <c r="J118" i="33" s="1"/>
  <c r="Z117" i="33"/>
  <c r="V117" i="33"/>
  <c r="U117" i="33"/>
  <c r="T117" i="33"/>
  <c r="S117" i="33"/>
  <c r="R117" i="33"/>
  <c r="P117" i="33"/>
  <c r="Q117" i="33" s="1"/>
  <c r="I117" i="33"/>
  <c r="Z116" i="33"/>
  <c r="V116" i="33"/>
  <c r="U116" i="33"/>
  <c r="T116" i="33"/>
  <c r="S116" i="33"/>
  <c r="R116" i="33"/>
  <c r="P116" i="33"/>
  <c r="I116" i="33"/>
  <c r="J116" i="33" s="1"/>
  <c r="Z115" i="33"/>
  <c r="V115" i="33"/>
  <c r="U115" i="33"/>
  <c r="T115" i="33"/>
  <c r="S115" i="33"/>
  <c r="R115" i="33"/>
  <c r="P115" i="33"/>
  <c r="Q115" i="33" s="1"/>
  <c r="I115" i="33"/>
  <c r="Z114" i="33"/>
  <c r="V114" i="33"/>
  <c r="U114" i="33"/>
  <c r="T114" i="33"/>
  <c r="S114" i="33"/>
  <c r="R114" i="33"/>
  <c r="Q114" i="33"/>
  <c r="P114" i="33"/>
  <c r="J114" i="33"/>
  <c r="I114" i="33"/>
  <c r="Z113" i="33"/>
  <c r="W113" i="33"/>
  <c r="X113" i="33" s="1"/>
  <c r="V113" i="33"/>
  <c r="U113" i="33"/>
  <c r="T113" i="33"/>
  <c r="S113" i="33"/>
  <c r="R113" i="33"/>
  <c r="Z112" i="33"/>
  <c r="V112" i="33"/>
  <c r="U112" i="33"/>
  <c r="T112" i="33"/>
  <c r="S112" i="33"/>
  <c r="R112" i="33"/>
  <c r="P112" i="33"/>
  <c r="Q112" i="33" s="1"/>
  <c r="I112" i="33"/>
  <c r="Z111" i="33"/>
  <c r="V111" i="33"/>
  <c r="U111" i="33"/>
  <c r="T111" i="33"/>
  <c r="S111" i="33"/>
  <c r="R111" i="33"/>
  <c r="P111" i="33"/>
  <c r="W111" i="33" s="1"/>
  <c r="X111" i="33" s="1"/>
  <c r="I111" i="33"/>
  <c r="J111" i="33" s="1"/>
  <c r="Z110" i="33"/>
  <c r="V110" i="33"/>
  <c r="U110" i="33"/>
  <c r="T110" i="33"/>
  <c r="S110" i="33"/>
  <c r="R110" i="33"/>
  <c r="P110" i="33"/>
  <c r="Q110" i="33" s="1"/>
  <c r="I110" i="33"/>
  <c r="Z109" i="33"/>
  <c r="V109" i="33"/>
  <c r="U109" i="33"/>
  <c r="T109" i="33"/>
  <c r="S109" i="33"/>
  <c r="R109" i="33"/>
  <c r="P109" i="33"/>
  <c r="J109" i="33"/>
  <c r="I109" i="33"/>
  <c r="Z108" i="33"/>
  <c r="V108" i="33"/>
  <c r="U108" i="33"/>
  <c r="T108" i="33"/>
  <c r="S108" i="33"/>
  <c r="R108" i="33"/>
  <c r="P108" i="33"/>
  <c r="Q108" i="33" s="1"/>
  <c r="I108" i="33"/>
  <c r="Z107" i="33"/>
  <c r="V107" i="33"/>
  <c r="U107" i="33"/>
  <c r="T107" i="33"/>
  <c r="S107" i="33"/>
  <c r="R107" i="33"/>
  <c r="Q107" i="33"/>
  <c r="P107" i="33"/>
  <c r="J107" i="33"/>
  <c r="I107" i="33"/>
  <c r="Z106" i="33"/>
  <c r="V106" i="33"/>
  <c r="U106" i="33"/>
  <c r="T106" i="33"/>
  <c r="S106" i="33"/>
  <c r="R106" i="33"/>
  <c r="P106" i="33"/>
  <c r="Q106" i="33" s="1"/>
  <c r="I106" i="33"/>
  <c r="Z105" i="33"/>
  <c r="V105" i="33"/>
  <c r="U105" i="33"/>
  <c r="T105" i="33"/>
  <c r="S105" i="33"/>
  <c r="R105" i="33"/>
  <c r="P105" i="33"/>
  <c r="W105" i="33" s="1"/>
  <c r="X105" i="33" s="1"/>
  <c r="I105" i="33"/>
  <c r="J105" i="33" s="1"/>
  <c r="Z104" i="33"/>
  <c r="V104" i="33"/>
  <c r="U104" i="33"/>
  <c r="T104" i="33"/>
  <c r="S104" i="33"/>
  <c r="R104" i="33"/>
  <c r="P104" i="33"/>
  <c r="Q104" i="33" s="1"/>
  <c r="I104" i="33"/>
  <c r="Z103" i="33"/>
  <c r="V103" i="33"/>
  <c r="U103" i="33"/>
  <c r="T103" i="33"/>
  <c r="S103" i="33"/>
  <c r="R103" i="33"/>
  <c r="P103" i="33"/>
  <c r="I103" i="33"/>
  <c r="J103" i="33" s="1"/>
  <c r="Z102" i="33"/>
  <c r="X102" i="33"/>
  <c r="W102" i="33"/>
  <c r="V102" i="33"/>
  <c r="U102" i="33"/>
  <c r="T102" i="33"/>
  <c r="S102" i="33"/>
  <c r="R102" i="33"/>
  <c r="Z101" i="33"/>
  <c r="V101" i="33"/>
  <c r="U101" i="33"/>
  <c r="T101" i="33"/>
  <c r="S101" i="33"/>
  <c r="R101" i="33"/>
  <c r="P101" i="33"/>
  <c r="Q101" i="33" s="1"/>
  <c r="I101" i="33"/>
  <c r="Z100" i="33"/>
  <c r="V100" i="33"/>
  <c r="U100" i="33"/>
  <c r="T100" i="33"/>
  <c r="S100" i="33"/>
  <c r="R100" i="33"/>
  <c r="P100" i="33"/>
  <c r="I100" i="33"/>
  <c r="J100" i="33" s="1"/>
  <c r="Z99" i="33"/>
  <c r="V99" i="33"/>
  <c r="U99" i="33"/>
  <c r="T99" i="33"/>
  <c r="S99" i="33"/>
  <c r="R99" i="33"/>
  <c r="P99" i="33"/>
  <c r="Q99" i="33" s="1"/>
  <c r="I99" i="33"/>
  <c r="Z98" i="33"/>
  <c r="V98" i="33"/>
  <c r="U98" i="33"/>
  <c r="T98" i="33"/>
  <c r="S98" i="33"/>
  <c r="R98" i="33"/>
  <c r="P98" i="33"/>
  <c r="W98" i="33" s="1"/>
  <c r="X98" i="33" s="1"/>
  <c r="J98" i="33"/>
  <c r="I98" i="33"/>
  <c r="Z97" i="33"/>
  <c r="V97" i="33"/>
  <c r="U97" i="33"/>
  <c r="T97" i="33"/>
  <c r="S97" i="33"/>
  <c r="R97" i="33"/>
  <c r="P97" i="33"/>
  <c r="Q97" i="33" s="1"/>
  <c r="I97" i="33"/>
  <c r="Z96" i="33"/>
  <c r="V96" i="33"/>
  <c r="U96" i="33"/>
  <c r="T96" i="33"/>
  <c r="S96" i="33"/>
  <c r="R96" i="33"/>
  <c r="P96" i="33"/>
  <c r="W96" i="33" s="1"/>
  <c r="X96" i="33" s="1"/>
  <c r="I96" i="33"/>
  <c r="J96" i="33" s="1"/>
  <c r="Z95" i="33"/>
  <c r="V95" i="33"/>
  <c r="U95" i="33"/>
  <c r="T95" i="33"/>
  <c r="S95" i="33"/>
  <c r="R95" i="33"/>
  <c r="P95" i="33"/>
  <c r="Q95" i="33" s="1"/>
  <c r="I95" i="33"/>
  <c r="Z94" i="33"/>
  <c r="V94" i="33"/>
  <c r="U94" i="33"/>
  <c r="T94" i="33"/>
  <c r="S94" i="33"/>
  <c r="R94" i="33"/>
  <c r="P94" i="33"/>
  <c r="I94" i="33"/>
  <c r="J94" i="33" s="1"/>
  <c r="Z93" i="33"/>
  <c r="V93" i="33"/>
  <c r="U93" i="33"/>
  <c r="T93" i="33"/>
  <c r="S93" i="33"/>
  <c r="R93" i="33"/>
  <c r="P93" i="33"/>
  <c r="Q93" i="33" s="1"/>
  <c r="I93" i="33"/>
  <c r="Z92" i="33"/>
  <c r="V92" i="33"/>
  <c r="U92" i="33"/>
  <c r="T92" i="33"/>
  <c r="S92" i="33"/>
  <c r="R92" i="33"/>
  <c r="P92" i="33"/>
  <c r="I92" i="33"/>
  <c r="J92" i="33" s="1"/>
  <c r="Z91" i="33"/>
  <c r="V91" i="33"/>
  <c r="U91" i="33"/>
  <c r="T91" i="33"/>
  <c r="S91" i="33"/>
  <c r="R91" i="33"/>
  <c r="P91" i="33"/>
  <c r="Q91" i="33" s="1"/>
  <c r="I91" i="33"/>
  <c r="Z90" i="33"/>
  <c r="V90" i="33"/>
  <c r="U90" i="33"/>
  <c r="T90" i="33"/>
  <c r="S90" i="33"/>
  <c r="R90" i="33"/>
  <c r="P90" i="33"/>
  <c r="J90" i="33"/>
  <c r="I90" i="33"/>
  <c r="Z89" i="33"/>
  <c r="V89" i="33"/>
  <c r="U89" i="33"/>
  <c r="T89" i="33"/>
  <c r="S89" i="33"/>
  <c r="R89" i="33"/>
  <c r="P89" i="33"/>
  <c r="Q89" i="33" s="1"/>
  <c r="I89" i="33"/>
  <c r="Z88" i="33"/>
  <c r="V88" i="33"/>
  <c r="U88" i="33"/>
  <c r="T88" i="33"/>
  <c r="S88" i="33"/>
  <c r="R88" i="33"/>
  <c r="J88" i="33"/>
  <c r="I88" i="33"/>
  <c r="W88" i="33" s="1"/>
  <c r="X88" i="33" s="1"/>
  <c r="Z87" i="33"/>
  <c r="V87" i="33"/>
  <c r="U87" i="33"/>
  <c r="T87" i="33"/>
  <c r="S87" i="33"/>
  <c r="R87" i="33"/>
  <c r="P87" i="33"/>
  <c r="Q87" i="33" s="1"/>
  <c r="I87" i="33"/>
  <c r="Z86" i="33"/>
  <c r="V86" i="33"/>
  <c r="U86" i="33"/>
  <c r="T86" i="33"/>
  <c r="S86" i="33"/>
  <c r="R86" i="33"/>
  <c r="P86" i="33"/>
  <c r="Q86" i="33" s="1"/>
  <c r="I86" i="33"/>
  <c r="J86" i="33" s="1"/>
  <c r="Z85" i="33"/>
  <c r="V85" i="33"/>
  <c r="U85" i="33"/>
  <c r="T85" i="33"/>
  <c r="S85" i="33"/>
  <c r="R85" i="33"/>
  <c r="P85" i="33"/>
  <c r="Q85" i="33" s="1"/>
  <c r="I85" i="33"/>
  <c r="W85" i="33" s="1"/>
  <c r="X85" i="33" s="1"/>
  <c r="Z84" i="33"/>
  <c r="V84" i="33"/>
  <c r="U84" i="33"/>
  <c r="T84" i="33"/>
  <c r="S84" i="33"/>
  <c r="R84" i="33"/>
  <c r="P84" i="33"/>
  <c r="Q84" i="33" s="1"/>
  <c r="I84" i="33"/>
  <c r="W84" i="33" s="1"/>
  <c r="X84" i="33" s="1"/>
  <c r="Z83" i="33"/>
  <c r="V83" i="33"/>
  <c r="U83" i="33"/>
  <c r="T83" i="33"/>
  <c r="S83" i="33"/>
  <c r="R83" i="33"/>
  <c r="P83" i="33"/>
  <c r="Q83" i="33" s="1"/>
  <c r="I83" i="33"/>
  <c r="Z82" i="33"/>
  <c r="V82" i="33"/>
  <c r="U82" i="33"/>
  <c r="T82" i="33"/>
  <c r="S82" i="33"/>
  <c r="R82" i="33"/>
  <c r="P82" i="33"/>
  <c r="Q82" i="33" s="1"/>
  <c r="J82" i="33"/>
  <c r="I82" i="33"/>
  <c r="Z81" i="33"/>
  <c r="V81" i="33"/>
  <c r="U81" i="33"/>
  <c r="T81" i="33"/>
  <c r="S81" i="33"/>
  <c r="R81" i="33"/>
  <c r="P81" i="33"/>
  <c r="Q81" i="33" s="1"/>
  <c r="I81" i="33"/>
  <c r="Z80" i="33"/>
  <c r="V80" i="33"/>
  <c r="U80" i="33"/>
  <c r="T80" i="33"/>
  <c r="S80" i="33"/>
  <c r="R80" i="33"/>
  <c r="P80" i="33"/>
  <c r="Q80" i="33" s="1"/>
  <c r="J80" i="33"/>
  <c r="I80" i="33"/>
  <c r="Z79" i="33"/>
  <c r="V79" i="33"/>
  <c r="U79" i="33"/>
  <c r="T79" i="33"/>
  <c r="S79" i="33"/>
  <c r="R79" i="33"/>
  <c r="P79" i="33"/>
  <c r="Q79" i="33" s="1"/>
  <c r="I79" i="33"/>
  <c r="Z78" i="33"/>
  <c r="V78" i="33"/>
  <c r="U78" i="33"/>
  <c r="T78" i="33"/>
  <c r="S78" i="33"/>
  <c r="R78" i="33"/>
  <c r="P78" i="33"/>
  <c r="Q78" i="33" s="1"/>
  <c r="I78" i="33"/>
  <c r="J78" i="33" s="1"/>
  <c r="Z77" i="33"/>
  <c r="V77" i="33"/>
  <c r="U77" i="33"/>
  <c r="T77" i="33"/>
  <c r="S77" i="33"/>
  <c r="R77" i="33"/>
  <c r="P77" i="33"/>
  <c r="Q77" i="33" s="1"/>
  <c r="I77" i="33"/>
  <c r="W77" i="33" s="1"/>
  <c r="X77" i="33" s="1"/>
  <c r="Z76" i="33"/>
  <c r="X76" i="33"/>
  <c r="W76" i="33"/>
  <c r="V76" i="33"/>
  <c r="U76" i="33"/>
  <c r="T76" i="33"/>
  <c r="S76" i="33"/>
  <c r="R76" i="33"/>
  <c r="Z75" i="33"/>
  <c r="V75" i="33"/>
  <c r="U75" i="33"/>
  <c r="T75" i="33"/>
  <c r="S75" i="33"/>
  <c r="R75" i="33"/>
  <c r="P75" i="33"/>
  <c r="Q75" i="33" s="1"/>
  <c r="J75" i="33"/>
  <c r="I75" i="33"/>
  <c r="Z74" i="33"/>
  <c r="V74" i="33"/>
  <c r="U74" i="33"/>
  <c r="T74" i="33"/>
  <c r="S74" i="33"/>
  <c r="R74" i="33"/>
  <c r="P74" i="33"/>
  <c r="Q74" i="33" s="1"/>
  <c r="I74" i="33"/>
  <c r="Z73" i="33"/>
  <c r="V73" i="33"/>
  <c r="U73" i="33"/>
  <c r="T73" i="33"/>
  <c r="S73" i="33"/>
  <c r="R73" i="33"/>
  <c r="P73" i="33"/>
  <c r="Q73" i="33" s="1"/>
  <c r="I73" i="33"/>
  <c r="J73" i="33" s="1"/>
  <c r="Z72" i="33"/>
  <c r="V72" i="33"/>
  <c r="U72" i="33"/>
  <c r="T72" i="33"/>
  <c r="S72" i="33"/>
  <c r="R72" i="33"/>
  <c r="P72" i="33"/>
  <c r="Q72" i="33" s="1"/>
  <c r="I72" i="33"/>
  <c r="Z71" i="33"/>
  <c r="V71" i="33"/>
  <c r="U71" i="33"/>
  <c r="T71" i="33"/>
  <c r="S71" i="33"/>
  <c r="R71" i="33"/>
  <c r="P71" i="33"/>
  <c r="Q71" i="33" s="1"/>
  <c r="I71" i="33"/>
  <c r="Z70" i="33"/>
  <c r="V70" i="33"/>
  <c r="U70" i="33"/>
  <c r="T70" i="33"/>
  <c r="S70" i="33"/>
  <c r="R70" i="33"/>
  <c r="P70" i="33"/>
  <c r="Q70" i="33" s="1"/>
  <c r="I70" i="33"/>
  <c r="Z69" i="33"/>
  <c r="V69" i="33"/>
  <c r="U69" i="33"/>
  <c r="T69" i="33"/>
  <c r="S69" i="33"/>
  <c r="R69" i="33"/>
  <c r="P69" i="33"/>
  <c r="Q69" i="33" s="1"/>
  <c r="J69" i="33"/>
  <c r="I69" i="33"/>
  <c r="Z68" i="33"/>
  <c r="V68" i="33"/>
  <c r="U68" i="33"/>
  <c r="T68" i="33"/>
  <c r="S68" i="33"/>
  <c r="R68" i="33"/>
  <c r="P68" i="33"/>
  <c r="Q68" i="33" s="1"/>
  <c r="I68" i="33"/>
  <c r="Z67" i="33"/>
  <c r="V67" i="33"/>
  <c r="U67" i="33"/>
  <c r="T67" i="33"/>
  <c r="S67" i="33"/>
  <c r="R67" i="33"/>
  <c r="P67" i="33"/>
  <c r="Q67" i="33" s="1"/>
  <c r="I67" i="33"/>
  <c r="Z66" i="33"/>
  <c r="V66" i="33"/>
  <c r="U66" i="33"/>
  <c r="T66" i="33"/>
  <c r="S66" i="33"/>
  <c r="R66" i="33"/>
  <c r="P66" i="33"/>
  <c r="Q66" i="33" s="1"/>
  <c r="I66" i="33"/>
  <c r="Z65" i="33"/>
  <c r="V65" i="33"/>
  <c r="U65" i="33"/>
  <c r="T65" i="33"/>
  <c r="S65" i="33"/>
  <c r="R65" i="33"/>
  <c r="P65" i="33"/>
  <c r="Q65" i="33" s="1"/>
  <c r="J65" i="33"/>
  <c r="I65" i="33"/>
  <c r="Z64" i="33"/>
  <c r="V64" i="33"/>
  <c r="U64" i="33"/>
  <c r="T64" i="33"/>
  <c r="S64" i="33"/>
  <c r="R64" i="33"/>
  <c r="J64" i="33"/>
  <c r="I64" i="33"/>
  <c r="W64" i="33" s="1"/>
  <c r="X64" i="33" s="1"/>
  <c r="Z63" i="33"/>
  <c r="V63" i="33"/>
  <c r="U63" i="33"/>
  <c r="T63" i="33"/>
  <c r="S63" i="33"/>
  <c r="R63" i="33"/>
  <c r="P63" i="33"/>
  <c r="Q63" i="33" s="1"/>
  <c r="I63" i="33"/>
  <c r="Z62" i="33"/>
  <c r="V62" i="33"/>
  <c r="U62" i="33"/>
  <c r="T62" i="33"/>
  <c r="S62" i="33"/>
  <c r="R62" i="33"/>
  <c r="P62" i="33"/>
  <c r="Q62" i="33" s="1"/>
  <c r="I62" i="33"/>
  <c r="J62" i="33" s="1"/>
  <c r="Z61" i="33"/>
  <c r="V61" i="33"/>
  <c r="U61" i="33"/>
  <c r="T61" i="33"/>
  <c r="S61" i="33"/>
  <c r="R61" i="33"/>
  <c r="P61" i="33"/>
  <c r="Q61" i="33" s="1"/>
  <c r="I61" i="33"/>
  <c r="Z60" i="33"/>
  <c r="V60" i="33"/>
  <c r="U60" i="33"/>
  <c r="T60" i="33"/>
  <c r="S60" i="33"/>
  <c r="R60" i="33"/>
  <c r="P60" i="33"/>
  <c r="I60" i="33"/>
  <c r="J60" i="33" s="1"/>
  <c r="Z59" i="33"/>
  <c r="V59" i="33"/>
  <c r="U59" i="33"/>
  <c r="T59" i="33"/>
  <c r="S59" i="33"/>
  <c r="R59" i="33"/>
  <c r="P59" i="33"/>
  <c r="Q59" i="33" s="1"/>
  <c r="I59" i="33"/>
  <c r="Z58" i="33"/>
  <c r="V58" i="33"/>
  <c r="U58" i="33"/>
  <c r="T58" i="33"/>
  <c r="S58" i="33"/>
  <c r="R58" i="33"/>
  <c r="P58" i="33"/>
  <c r="Q58" i="33" s="1"/>
  <c r="J58" i="33"/>
  <c r="I58" i="33"/>
  <c r="W58" i="33" s="1"/>
  <c r="X58" i="33" s="1"/>
  <c r="Z57" i="33"/>
  <c r="V57" i="33"/>
  <c r="U57" i="33"/>
  <c r="T57" i="33"/>
  <c r="S57" i="33"/>
  <c r="R57" i="33"/>
  <c r="P57" i="33"/>
  <c r="Q57" i="33" s="1"/>
  <c r="Z56" i="33"/>
  <c r="V56" i="33"/>
  <c r="U56" i="33"/>
  <c r="T56" i="33"/>
  <c r="S56" i="33"/>
  <c r="R56" i="33"/>
  <c r="I56" i="33"/>
  <c r="J56" i="33" s="1"/>
  <c r="Z55" i="33"/>
  <c r="V55" i="33"/>
  <c r="U55" i="33"/>
  <c r="T55" i="33"/>
  <c r="S55" i="33"/>
  <c r="R55" i="33"/>
  <c r="P55" i="33"/>
  <c r="I55" i="33"/>
  <c r="J55" i="33" s="1"/>
  <c r="Z54" i="33"/>
  <c r="V54" i="33"/>
  <c r="U54" i="33"/>
  <c r="T54" i="33"/>
  <c r="S54" i="33"/>
  <c r="R54" i="33"/>
  <c r="P54" i="33"/>
  <c r="Q54" i="33" s="1"/>
  <c r="I54" i="33"/>
  <c r="Z53" i="33"/>
  <c r="V53" i="33"/>
  <c r="U53" i="33"/>
  <c r="T53" i="33"/>
  <c r="S53" i="33"/>
  <c r="R53" i="33"/>
  <c r="P53" i="33"/>
  <c r="Q53" i="33" s="1"/>
  <c r="J53" i="33"/>
  <c r="I53" i="33"/>
  <c r="Z52" i="33"/>
  <c r="V52" i="33"/>
  <c r="U52" i="33"/>
  <c r="T52" i="33"/>
  <c r="S52" i="33"/>
  <c r="R52" i="33"/>
  <c r="P52" i="33"/>
  <c r="Q52" i="33" s="1"/>
  <c r="I52" i="33"/>
  <c r="Z51" i="33"/>
  <c r="V51" i="33"/>
  <c r="U51" i="33"/>
  <c r="T51" i="33"/>
  <c r="S51" i="33"/>
  <c r="R51" i="33"/>
  <c r="P51" i="33"/>
  <c r="I51" i="33"/>
  <c r="J51" i="33" s="1"/>
  <c r="Z50" i="33"/>
  <c r="V50" i="33"/>
  <c r="U50" i="33"/>
  <c r="T50" i="33"/>
  <c r="S50" i="33"/>
  <c r="R50" i="33"/>
  <c r="P50" i="33"/>
  <c r="Q50" i="33" s="1"/>
  <c r="I50" i="33"/>
  <c r="Z49" i="33"/>
  <c r="W49" i="33"/>
  <c r="X49" i="33" s="1"/>
  <c r="V49" i="33"/>
  <c r="U49" i="33"/>
  <c r="T49" i="33"/>
  <c r="S49" i="33"/>
  <c r="R49" i="33"/>
  <c r="Z48" i="33"/>
  <c r="V48" i="33"/>
  <c r="U48" i="33"/>
  <c r="T48" i="33"/>
  <c r="S48" i="33"/>
  <c r="R48" i="33"/>
  <c r="P48" i="33"/>
  <c r="Q48" i="33" s="1"/>
  <c r="I48" i="33"/>
  <c r="J48" i="33" s="1"/>
  <c r="Z47" i="33"/>
  <c r="V47" i="33"/>
  <c r="U47" i="33"/>
  <c r="T47" i="33"/>
  <c r="S47" i="33"/>
  <c r="R47" i="33"/>
  <c r="P47" i="33"/>
  <c r="Q47" i="33" s="1"/>
  <c r="I47" i="33"/>
  <c r="Z46" i="33"/>
  <c r="V46" i="33"/>
  <c r="U46" i="33"/>
  <c r="T46" i="33"/>
  <c r="S46" i="33"/>
  <c r="R46" i="33"/>
  <c r="P46" i="33"/>
  <c r="J46" i="33"/>
  <c r="I46" i="33"/>
  <c r="Z45" i="33"/>
  <c r="V45" i="33"/>
  <c r="U45" i="33"/>
  <c r="T45" i="33"/>
  <c r="S45" i="33"/>
  <c r="R45" i="33"/>
  <c r="P45" i="33"/>
  <c r="Q45" i="33" s="1"/>
  <c r="I45" i="33"/>
  <c r="Z44" i="33"/>
  <c r="V44" i="33"/>
  <c r="U44" i="33"/>
  <c r="T44" i="33"/>
  <c r="S44" i="33"/>
  <c r="R44" i="33"/>
  <c r="P44" i="33"/>
  <c r="Q44" i="33" s="1"/>
  <c r="I44" i="33"/>
  <c r="J44" i="33" s="1"/>
  <c r="Z43" i="33"/>
  <c r="V43" i="33"/>
  <c r="U43" i="33"/>
  <c r="T43" i="33"/>
  <c r="S43" i="33"/>
  <c r="R43" i="33"/>
  <c r="P43" i="33"/>
  <c r="Q43" i="33" s="1"/>
  <c r="I43" i="33"/>
  <c r="Z42" i="33"/>
  <c r="V42" i="33"/>
  <c r="U42" i="33"/>
  <c r="T42" i="33"/>
  <c r="S42" i="33"/>
  <c r="R42" i="33"/>
  <c r="P42" i="33"/>
  <c r="I42" i="33"/>
  <c r="J42" i="33" s="1"/>
  <c r="Z41" i="33"/>
  <c r="V41" i="33"/>
  <c r="U41" i="33"/>
  <c r="T41" i="33"/>
  <c r="S41" i="33"/>
  <c r="R41" i="33"/>
  <c r="P41" i="33"/>
  <c r="Q41" i="33" s="1"/>
  <c r="I41" i="33"/>
  <c r="Z40" i="33"/>
  <c r="V40" i="33"/>
  <c r="U40" i="33"/>
  <c r="T40" i="33"/>
  <c r="S40" i="33"/>
  <c r="R40" i="33"/>
  <c r="P40" i="33"/>
  <c r="Q40" i="33" s="1"/>
  <c r="J40" i="33"/>
  <c r="I40" i="33"/>
  <c r="Z39" i="33"/>
  <c r="V39" i="33"/>
  <c r="U39" i="33"/>
  <c r="T39" i="33"/>
  <c r="S39" i="33"/>
  <c r="R39" i="33"/>
  <c r="P39" i="33"/>
  <c r="Q39" i="33" s="1"/>
  <c r="I39" i="33"/>
  <c r="Z38" i="33"/>
  <c r="V38" i="33"/>
  <c r="U38" i="33"/>
  <c r="T38" i="33"/>
  <c r="S38" i="33"/>
  <c r="R38" i="33"/>
  <c r="P38" i="33"/>
  <c r="I38" i="33"/>
  <c r="J38" i="33" s="1"/>
  <c r="Z37" i="33"/>
  <c r="V37" i="33"/>
  <c r="U37" i="33"/>
  <c r="T37" i="33"/>
  <c r="S37" i="33"/>
  <c r="R37" i="33"/>
  <c r="P37" i="33"/>
  <c r="Q37" i="33" s="1"/>
  <c r="I37" i="33"/>
  <c r="Z36" i="33"/>
  <c r="V36" i="33"/>
  <c r="U36" i="33"/>
  <c r="T36" i="33"/>
  <c r="S36" i="33"/>
  <c r="R36" i="33"/>
  <c r="P36" i="33"/>
  <c r="Q36" i="33" s="1"/>
  <c r="J36" i="33"/>
  <c r="I36" i="33"/>
  <c r="W36" i="33" s="1"/>
  <c r="X36" i="33" s="1"/>
  <c r="Z35" i="33"/>
  <c r="V35" i="33"/>
  <c r="U35" i="33"/>
  <c r="T35" i="33"/>
  <c r="S35" i="33"/>
  <c r="R35" i="33"/>
  <c r="P35" i="33"/>
  <c r="Q35" i="33" s="1"/>
  <c r="I35" i="33"/>
  <c r="J35" i="33" s="1"/>
  <c r="Z34" i="33"/>
  <c r="W34" i="33"/>
  <c r="X34" i="33" s="1"/>
  <c r="V34" i="33"/>
  <c r="U34" i="33"/>
  <c r="T34" i="33"/>
  <c r="S34" i="33"/>
  <c r="R34" i="33"/>
  <c r="Z33" i="33"/>
  <c r="V33" i="33"/>
  <c r="U33" i="33"/>
  <c r="T33" i="33"/>
  <c r="S33" i="33"/>
  <c r="R33" i="33"/>
  <c r="P33" i="33"/>
  <c r="Q33" i="33" s="1"/>
  <c r="Z32" i="33"/>
  <c r="V32" i="33"/>
  <c r="U32" i="33"/>
  <c r="T32" i="33"/>
  <c r="S32" i="33"/>
  <c r="R32" i="33"/>
  <c r="P32" i="33"/>
  <c r="Q32" i="33" s="1"/>
  <c r="I32" i="33"/>
  <c r="Z31" i="33"/>
  <c r="V31" i="33"/>
  <c r="U31" i="33"/>
  <c r="T31" i="33"/>
  <c r="S31" i="33"/>
  <c r="R31" i="33"/>
  <c r="P31" i="33"/>
  <c r="Q31" i="33" s="1"/>
  <c r="I31" i="33"/>
  <c r="J31" i="33" s="1"/>
  <c r="Z30" i="33"/>
  <c r="V30" i="33"/>
  <c r="U30" i="33"/>
  <c r="T30" i="33"/>
  <c r="S30" i="33"/>
  <c r="R30" i="33"/>
  <c r="P30" i="33"/>
  <c r="Q30" i="33" s="1"/>
  <c r="I30" i="33"/>
  <c r="Z29" i="33"/>
  <c r="X29" i="33"/>
  <c r="W29" i="33"/>
  <c r="V29" i="33"/>
  <c r="U29" i="33"/>
  <c r="T29" i="33"/>
  <c r="S29" i="33"/>
  <c r="R29" i="33"/>
  <c r="Z28" i="33"/>
  <c r="V28" i="33"/>
  <c r="U28" i="33"/>
  <c r="T28" i="33"/>
  <c r="S28" i="33"/>
  <c r="R28" i="33"/>
  <c r="P28" i="33"/>
  <c r="Q28" i="33" s="1"/>
  <c r="I28" i="33"/>
  <c r="Z27" i="33"/>
  <c r="V27" i="33"/>
  <c r="U27" i="33"/>
  <c r="T27" i="33"/>
  <c r="S27" i="33"/>
  <c r="R27" i="33"/>
  <c r="P27" i="33"/>
  <c r="Q27" i="33" s="1"/>
  <c r="I27" i="33"/>
  <c r="Z26" i="33"/>
  <c r="V26" i="33"/>
  <c r="U26" i="33"/>
  <c r="T26" i="33"/>
  <c r="S26" i="33"/>
  <c r="R26" i="33"/>
  <c r="P26" i="33"/>
  <c r="Q26" i="33" s="1"/>
  <c r="I26" i="33"/>
  <c r="Z25" i="33"/>
  <c r="X25" i="33"/>
  <c r="W25" i="33"/>
  <c r="V25" i="33"/>
  <c r="U25" i="33"/>
  <c r="T25" i="33"/>
  <c r="S25" i="33"/>
  <c r="R25" i="33"/>
  <c r="Z24" i="33"/>
  <c r="V24" i="33"/>
  <c r="U24" i="33"/>
  <c r="T24" i="33"/>
  <c r="S24" i="33"/>
  <c r="R24" i="33"/>
  <c r="P24" i="33"/>
  <c r="Q24" i="33" s="1"/>
  <c r="I24" i="33"/>
  <c r="Z23" i="33"/>
  <c r="V23" i="33"/>
  <c r="U23" i="33"/>
  <c r="T23" i="33"/>
  <c r="S23" i="33"/>
  <c r="R23" i="33"/>
  <c r="Q23" i="33"/>
  <c r="P23" i="33"/>
  <c r="I23" i="33"/>
  <c r="W23" i="33" s="1"/>
  <c r="X23" i="33" s="1"/>
  <c r="Z22" i="33"/>
  <c r="V22" i="33"/>
  <c r="U22" i="33"/>
  <c r="T22" i="33"/>
  <c r="S22" i="33"/>
  <c r="R22" i="33"/>
  <c r="P22" i="33"/>
  <c r="Q22" i="33" s="1"/>
  <c r="I22" i="33"/>
  <c r="J22" i="33" s="1"/>
  <c r="Z21" i="33"/>
  <c r="V21" i="33"/>
  <c r="U21" i="33"/>
  <c r="T21" i="33"/>
  <c r="S21" i="33"/>
  <c r="R21" i="33"/>
  <c r="P21" i="33"/>
  <c r="W21" i="33" s="1"/>
  <c r="X21" i="33" s="1"/>
  <c r="Z20" i="33"/>
  <c r="V20" i="33"/>
  <c r="U20" i="33"/>
  <c r="T20" i="33"/>
  <c r="S20" i="33"/>
  <c r="R20" i="33"/>
  <c r="P20" i="33"/>
  <c r="Q20" i="33" s="1"/>
  <c r="I20" i="33"/>
  <c r="J20" i="33" s="1"/>
  <c r="Z19" i="33"/>
  <c r="V19" i="33"/>
  <c r="U19" i="33"/>
  <c r="T19" i="33"/>
  <c r="S19" i="33"/>
  <c r="R19" i="33"/>
  <c r="P19" i="33"/>
  <c r="Q19" i="33" s="1"/>
  <c r="I19" i="33"/>
  <c r="Z18" i="33"/>
  <c r="W18" i="33"/>
  <c r="X18" i="33" s="1"/>
  <c r="V18" i="33"/>
  <c r="U18" i="33"/>
  <c r="T18" i="33"/>
  <c r="S18" i="33"/>
  <c r="R18" i="33"/>
  <c r="Z17" i="33"/>
  <c r="V17" i="33"/>
  <c r="U17" i="33"/>
  <c r="T17" i="33"/>
  <c r="S17" i="33"/>
  <c r="R17" i="33"/>
  <c r="P17" i="33"/>
  <c r="Q17" i="33" s="1"/>
  <c r="J17" i="33"/>
  <c r="I17" i="33"/>
  <c r="W17" i="33" s="1"/>
  <c r="X17" i="33" s="1"/>
  <c r="Z16" i="33"/>
  <c r="V16" i="33"/>
  <c r="U16" i="33"/>
  <c r="T16" i="33"/>
  <c r="S16" i="33"/>
  <c r="R16" i="33"/>
  <c r="Q16" i="33"/>
  <c r="P16" i="33"/>
  <c r="I16" i="33"/>
  <c r="W16" i="33" s="1"/>
  <c r="X16" i="33" s="1"/>
  <c r="Z15" i="33"/>
  <c r="V15" i="33"/>
  <c r="U15" i="33"/>
  <c r="T15" i="33"/>
  <c r="S15" i="33"/>
  <c r="R15" i="33"/>
  <c r="P15" i="33"/>
  <c r="Q15" i="33" s="1"/>
  <c r="J15" i="33"/>
  <c r="I15" i="33"/>
  <c r="Z14" i="33"/>
  <c r="V14" i="33"/>
  <c r="U14" i="33"/>
  <c r="T14" i="33"/>
  <c r="S14" i="33"/>
  <c r="R14" i="33"/>
  <c r="Q14" i="33"/>
  <c r="P14" i="33"/>
  <c r="I14" i="33"/>
  <c r="J14" i="33" s="1"/>
  <c r="Z13" i="33"/>
  <c r="V13" i="33"/>
  <c r="U13" i="33"/>
  <c r="T13" i="33"/>
  <c r="S13" i="33"/>
  <c r="R13" i="33"/>
  <c r="P13" i="33"/>
  <c r="Q13" i="33" s="1"/>
  <c r="I13" i="33"/>
  <c r="W13" i="33" s="1"/>
  <c r="X13" i="33" s="1"/>
  <c r="Z12" i="33"/>
  <c r="V12" i="33"/>
  <c r="U12" i="33"/>
  <c r="T12" i="33"/>
  <c r="S12" i="33"/>
  <c r="R12" i="33"/>
  <c r="P12" i="33"/>
  <c r="Q12" i="33" s="1"/>
  <c r="I12" i="33"/>
  <c r="W12" i="33" s="1"/>
  <c r="X12" i="33" s="1"/>
  <c r="Z11" i="33"/>
  <c r="V11" i="33"/>
  <c r="U11" i="33"/>
  <c r="T11" i="33"/>
  <c r="S11" i="33"/>
  <c r="R11" i="33"/>
  <c r="P11" i="33"/>
  <c r="Q11" i="33" s="1"/>
  <c r="J11" i="33"/>
  <c r="I11" i="33"/>
  <c r="Z10" i="33"/>
  <c r="V10" i="33"/>
  <c r="U10" i="33"/>
  <c r="T10" i="33"/>
  <c r="S10" i="33"/>
  <c r="R10" i="33"/>
  <c r="Q10" i="33"/>
  <c r="P10" i="33"/>
  <c r="I10" i="33"/>
  <c r="Z9" i="33"/>
  <c r="V9" i="33"/>
  <c r="U9" i="33"/>
  <c r="T9" i="33"/>
  <c r="S9" i="33"/>
  <c r="R9" i="33"/>
  <c r="P9" i="33"/>
  <c r="Q9" i="33" s="1"/>
  <c r="I9" i="33"/>
  <c r="W9" i="33" s="1"/>
  <c r="X9" i="33" s="1"/>
  <c r="Z8" i="33"/>
  <c r="V8" i="33"/>
  <c r="U8" i="33"/>
  <c r="T8" i="33"/>
  <c r="S8" i="33"/>
  <c r="R8" i="33"/>
  <c r="P8" i="33"/>
  <c r="Q8" i="33" s="1"/>
  <c r="I8" i="33"/>
  <c r="J8" i="33" s="1"/>
  <c r="Z7" i="33"/>
  <c r="V7" i="33"/>
  <c r="U7" i="33"/>
  <c r="T7" i="33"/>
  <c r="S7" i="33"/>
  <c r="R7" i="33"/>
  <c r="Q7" i="33"/>
  <c r="I7" i="33"/>
  <c r="H135" i="32"/>
  <c r="G135" i="32"/>
  <c r="F135" i="32"/>
  <c r="E135" i="32"/>
  <c r="D135" i="32"/>
  <c r="Y134" i="32"/>
  <c r="W134" i="32"/>
  <c r="O134" i="32"/>
  <c r="N134" i="32"/>
  <c r="M134" i="32"/>
  <c r="L134" i="32"/>
  <c r="K134" i="32"/>
  <c r="H134" i="32"/>
  <c r="G134" i="32"/>
  <c r="F134" i="32"/>
  <c r="E134" i="32"/>
  <c r="D134" i="32"/>
  <c r="Z133" i="32"/>
  <c r="Z134" i="32" s="1"/>
  <c r="X133" i="32"/>
  <c r="X134" i="32" s="1"/>
  <c r="V133" i="32"/>
  <c r="V134" i="32" s="1"/>
  <c r="U133" i="32"/>
  <c r="U134" i="32" s="1"/>
  <c r="T133" i="32"/>
  <c r="T134" i="32" s="1"/>
  <c r="S133" i="32"/>
  <c r="S134" i="32" s="1"/>
  <c r="R133" i="32"/>
  <c r="R134" i="32" s="1"/>
  <c r="Q133" i="32"/>
  <c r="Q134" i="32" s="1"/>
  <c r="P133" i="32"/>
  <c r="P134" i="32" s="1"/>
  <c r="I133" i="32"/>
  <c r="J133" i="32" s="1"/>
  <c r="J134" i="32" s="1"/>
  <c r="Z132" i="32"/>
  <c r="Y132" i="32"/>
  <c r="O132" i="32"/>
  <c r="N132" i="32"/>
  <c r="M132" i="32"/>
  <c r="L132" i="32"/>
  <c r="K132" i="32"/>
  <c r="H132" i="32"/>
  <c r="G132" i="32"/>
  <c r="F132" i="32"/>
  <c r="E132" i="32"/>
  <c r="D132" i="32"/>
  <c r="Z130" i="32"/>
  <c r="V130" i="32"/>
  <c r="U130" i="32"/>
  <c r="T130" i="32"/>
  <c r="S130" i="32"/>
  <c r="R130" i="32"/>
  <c r="P130" i="32"/>
  <c r="Q130" i="32" s="1"/>
  <c r="I130" i="32"/>
  <c r="Z129" i="32"/>
  <c r="V129" i="32"/>
  <c r="U129" i="32"/>
  <c r="T129" i="32"/>
  <c r="S129" i="32"/>
  <c r="R129" i="32"/>
  <c r="P129" i="32"/>
  <c r="Q129" i="32" s="1"/>
  <c r="I129" i="32"/>
  <c r="J129" i="32" s="1"/>
  <c r="Z128" i="32"/>
  <c r="V128" i="32"/>
  <c r="U128" i="32"/>
  <c r="T128" i="32"/>
  <c r="S128" i="32"/>
  <c r="R128" i="32"/>
  <c r="P128" i="32"/>
  <c r="Q128" i="32" s="1"/>
  <c r="I128" i="32"/>
  <c r="Z127" i="32"/>
  <c r="V127" i="32"/>
  <c r="U127" i="32"/>
  <c r="T127" i="32"/>
  <c r="S127" i="32"/>
  <c r="R127" i="32"/>
  <c r="P127" i="32"/>
  <c r="Q127" i="32" s="1"/>
  <c r="I127" i="32"/>
  <c r="J127" i="32" s="1"/>
  <c r="Z126" i="32"/>
  <c r="V126" i="32"/>
  <c r="U126" i="32"/>
  <c r="T126" i="32"/>
  <c r="S126" i="32"/>
  <c r="R126" i="32"/>
  <c r="P126" i="32"/>
  <c r="Q126" i="32" s="1"/>
  <c r="I126" i="32"/>
  <c r="Z125" i="32"/>
  <c r="V125" i="32"/>
  <c r="U125" i="32"/>
  <c r="T125" i="32"/>
  <c r="S125" i="32"/>
  <c r="R125" i="32"/>
  <c r="P125" i="32"/>
  <c r="Q125" i="32" s="1"/>
  <c r="I125" i="32"/>
  <c r="J125" i="32" s="1"/>
  <c r="Z124" i="32"/>
  <c r="V124" i="32"/>
  <c r="U124" i="32"/>
  <c r="T124" i="32"/>
  <c r="S124" i="32"/>
  <c r="R124" i="32"/>
  <c r="P124" i="32"/>
  <c r="Q124" i="32" s="1"/>
  <c r="I124" i="32"/>
  <c r="Z123" i="32"/>
  <c r="V123" i="32"/>
  <c r="U123" i="32"/>
  <c r="T123" i="32"/>
  <c r="S123" i="32"/>
  <c r="R123" i="32"/>
  <c r="P123" i="32"/>
  <c r="Q123" i="32" s="1"/>
  <c r="I123" i="32"/>
  <c r="J123" i="32" s="1"/>
  <c r="Z122" i="32"/>
  <c r="W122" i="32"/>
  <c r="X122" i="32" s="1"/>
  <c r="V122" i="32"/>
  <c r="U122" i="32"/>
  <c r="T122" i="32"/>
  <c r="S122" i="32"/>
  <c r="R122" i="32"/>
  <c r="Z121" i="32"/>
  <c r="V121" i="32"/>
  <c r="U121" i="32"/>
  <c r="T121" i="32"/>
  <c r="S121" i="32"/>
  <c r="R121" i="32"/>
  <c r="P121" i="32"/>
  <c r="Q121" i="32" s="1"/>
  <c r="I121" i="32"/>
  <c r="Z120" i="32"/>
  <c r="V120" i="32"/>
  <c r="U120" i="32"/>
  <c r="T120" i="32"/>
  <c r="S120" i="32"/>
  <c r="R120" i="32"/>
  <c r="P120" i="32"/>
  <c r="Q120" i="32" s="1"/>
  <c r="I120" i="32"/>
  <c r="J120" i="32" s="1"/>
  <c r="Z119" i="32"/>
  <c r="V119" i="32"/>
  <c r="U119" i="32"/>
  <c r="T119" i="32"/>
  <c r="S119" i="32"/>
  <c r="R119" i="32"/>
  <c r="P119" i="32"/>
  <c r="Q119" i="32" s="1"/>
  <c r="I119" i="32"/>
  <c r="Z118" i="32"/>
  <c r="V118" i="32"/>
  <c r="U118" i="32"/>
  <c r="T118" i="32"/>
  <c r="S118" i="32"/>
  <c r="R118" i="32"/>
  <c r="P118" i="32"/>
  <c r="Q118" i="32" s="1"/>
  <c r="I118" i="32"/>
  <c r="J118" i="32" s="1"/>
  <c r="Z117" i="32"/>
  <c r="V117" i="32"/>
  <c r="U117" i="32"/>
  <c r="T117" i="32"/>
  <c r="S117" i="32"/>
  <c r="R117" i="32"/>
  <c r="P117" i="32"/>
  <c r="Q117" i="32" s="1"/>
  <c r="I117" i="32"/>
  <c r="Z116" i="32"/>
  <c r="V116" i="32"/>
  <c r="U116" i="32"/>
  <c r="T116" i="32"/>
  <c r="S116" i="32"/>
  <c r="R116" i="32"/>
  <c r="P116" i="32"/>
  <c r="Q116" i="32" s="1"/>
  <c r="I116" i="32"/>
  <c r="J116" i="32" s="1"/>
  <c r="Z115" i="32"/>
  <c r="V115" i="32"/>
  <c r="U115" i="32"/>
  <c r="T115" i="32"/>
  <c r="S115" i="32"/>
  <c r="R115" i="32"/>
  <c r="P115" i="32"/>
  <c r="Q115" i="32" s="1"/>
  <c r="I115" i="32"/>
  <c r="Z114" i="32"/>
  <c r="V114" i="32"/>
  <c r="U114" i="32"/>
  <c r="T114" i="32"/>
  <c r="S114" i="32"/>
  <c r="R114" i="32"/>
  <c r="P114" i="32"/>
  <c r="Q114" i="32" s="1"/>
  <c r="I114" i="32"/>
  <c r="J114" i="32" s="1"/>
  <c r="Z113" i="32"/>
  <c r="W113" i="32"/>
  <c r="X113" i="32" s="1"/>
  <c r="V113" i="32"/>
  <c r="U113" i="32"/>
  <c r="T113" i="32"/>
  <c r="S113" i="32"/>
  <c r="R113" i="32"/>
  <c r="Z112" i="32"/>
  <c r="V112" i="32"/>
  <c r="U112" i="32"/>
  <c r="T112" i="32"/>
  <c r="S112" i="32"/>
  <c r="R112" i="32"/>
  <c r="P112" i="32"/>
  <c r="Q112" i="32" s="1"/>
  <c r="I112" i="32"/>
  <c r="Z111" i="32"/>
  <c r="V111" i="32"/>
  <c r="U111" i="32"/>
  <c r="T111" i="32"/>
  <c r="S111" i="32"/>
  <c r="R111" i="32"/>
  <c r="P111" i="32"/>
  <c r="Q111" i="32" s="1"/>
  <c r="I111" i="32"/>
  <c r="J111" i="32" s="1"/>
  <c r="Z110" i="32"/>
  <c r="V110" i="32"/>
  <c r="U110" i="32"/>
  <c r="T110" i="32"/>
  <c r="S110" i="32"/>
  <c r="R110" i="32"/>
  <c r="P110" i="32"/>
  <c r="Q110" i="32" s="1"/>
  <c r="I110" i="32"/>
  <c r="Z109" i="32"/>
  <c r="V109" i="32"/>
  <c r="U109" i="32"/>
  <c r="T109" i="32"/>
  <c r="S109" i="32"/>
  <c r="R109" i="32"/>
  <c r="P109" i="32"/>
  <c r="Q109" i="32" s="1"/>
  <c r="I109" i="32"/>
  <c r="J109" i="32" s="1"/>
  <c r="Z108" i="32"/>
  <c r="V108" i="32"/>
  <c r="U108" i="32"/>
  <c r="T108" i="32"/>
  <c r="S108" i="32"/>
  <c r="R108" i="32"/>
  <c r="P108" i="32"/>
  <c r="Q108" i="32" s="1"/>
  <c r="I108" i="32"/>
  <c r="Z107" i="32"/>
  <c r="V107" i="32"/>
  <c r="U107" i="32"/>
  <c r="T107" i="32"/>
  <c r="S107" i="32"/>
  <c r="R107" i="32"/>
  <c r="P107" i="32"/>
  <c r="Q107" i="32" s="1"/>
  <c r="I107" i="32"/>
  <c r="J107" i="32" s="1"/>
  <c r="Z106" i="32"/>
  <c r="V106" i="32"/>
  <c r="U106" i="32"/>
  <c r="T106" i="32"/>
  <c r="S106" i="32"/>
  <c r="R106" i="32"/>
  <c r="P106" i="32"/>
  <c r="Q106" i="32" s="1"/>
  <c r="I106" i="32"/>
  <c r="Z105" i="32"/>
  <c r="V105" i="32"/>
  <c r="U105" i="32"/>
  <c r="T105" i="32"/>
  <c r="S105" i="32"/>
  <c r="R105" i="32"/>
  <c r="P105" i="32"/>
  <c r="Q105" i="32" s="1"/>
  <c r="I105" i="32"/>
  <c r="J105" i="32" s="1"/>
  <c r="Z104" i="32"/>
  <c r="V104" i="32"/>
  <c r="U104" i="32"/>
  <c r="T104" i="32"/>
  <c r="S104" i="32"/>
  <c r="R104" i="32"/>
  <c r="P104" i="32"/>
  <c r="Q104" i="32" s="1"/>
  <c r="I104" i="32"/>
  <c r="Z103" i="32"/>
  <c r="V103" i="32"/>
  <c r="U103" i="32"/>
  <c r="T103" i="32"/>
  <c r="S103" i="32"/>
  <c r="R103" i="32"/>
  <c r="P103" i="32"/>
  <c r="Q103" i="32" s="1"/>
  <c r="I103" i="32"/>
  <c r="J103" i="32" s="1"/>
  <c r="Z102" i="32"/>
  <c r="W102" i="32"/>
  <c r="X102" i="32" s="1"/>
  <c r="V102" i="32"/>
  <c r="U102" i="32"/>
  <c r="T102" i="32"/>
  <c r="S102" i="32"/>
  <c r="R102" i="32"/>
  <c r="Z101" i="32"/>
  <c r="V101" i="32"/>
  <c r="U101" i="32"/>
  <c r="T101" i="32"/>
  <c r="S101" i="32"/>
  <c r="R101" i="32"/>
  <c r="P101" i="32"/>
  <c r="Q101" i="32" s="1"/>
  <c r="I101" i="32"/>
  <c r="Z100" i="32"/>
  <c r="V100" i="32"/>
  <c r="U100" i="32"/>
  <c r="T100" i="32"/>
  <c r="S100" i="32"/>
  <c r="R100" i="32"/>
  <c r="P100" i="32"/>
  <c r="Q100" i="32" s="1"/>
  <c r="J100" i="32"/>
  <c r="Z99" i="32"/>
  <c r="V99" i="32"/>
  <c r="U99" i="32"/>
  <c r="T99" i="32"/>
  <c r="S99" i="32"/>
  <c r="R99" i="32"/>
  <c r="P99" i="32"/>
  <c r="Q99" i="32" s="1"/>
  <c r="I99" i="32"/>
  <c r="Z98" i="32"/>
  <c r="V98" i="32"/>
  <c r="U98" i="32"/>
  <c r="T98" i="32"/>
  <c r="S98" i="32"/>
  <c r="R98" i="32"/>
  <c r="P98" i="32"/>
  <c r="Q98" i="32" s="1"/>
  <c r="I98" i="32"/>
  <c r="J98" i="32" s="1"/>
  <c r="Z97" i="32"/>
  <c r="V97" i="32"/>
  <c r="U97" i="32"/>
  <c r="T97" i="32"/>
  <c r="S97" i="32"/>
  <c r="R97" i="32"/>
  <c r="P97" i="32"/>
  <c r="Q97" i="32" s="1"/>
  <c r="I97" i="32"/>
  <c r="Z96" i="32"/>
  <c r="V96" i="32"/>
  <c r="U96" i="32"/>
  <c r="T96" i="32"/>
  <c r="S96" i="32"/>
  <c r="R96" i="32"/>
  <c r="P96" i="32"/>
  <c r="Q96" i="32" s="1"/>
  <c r="I96" i="32"/>
  <c r="J96" i="32" s="1"/>
  <c r="Z95" i="32"/>
  <c r="V95" i="32"/>
  <c r="U95" i="32"/>
  <c r="T95" i="32"/>
  <c r="S95" i="32"/>
  <c r="R95" i="32"/>
  <c r="P95" i="32"/>
  <c r="Q95" i="32" s="1"/>
  <c r="I95" i="32"/>
  <c r="Z94" i="32"/>
  <c r="V94" i="32"/>
  <c r="U94" i="32"/>
  <c r="T94" i="32"/>
  <c r="S94" i="32"/>
  <c r="R94" i="32"/>
  <c r="P94" i="32"/>
  <c r="Q94" i="32" s="1"/>
  <c r="I94" i="32"/>
  <c r="J94" i="32" s="1"/>
  <c r="Z93" i="32"/>
  <c r="V93" i="32"/>
  <c r="U93" i="32"/>
  <c r="T93" i="32"/>
  <c r="S93" i="32"/>
  <c r="R93" i="32"/>
  <c r="P93" i="32"/>
  <c r="Q93" i="32" s="1"/>
  <c r="I93" i="32"/>
  <c r="Z92" i="32"/>
  <c r="V92" i="32"/>
  <c r="U92" i="32"/>
  <c r="T92" i="32"/>
  <c r="S92" i="32"/>
  <c r="R92" i="32"/>
  <c r="W92" i="32"/>
  <c r="X92" i="32" s="1"/>
  <c r="Z91" i="32"/>
  <c r="V91" i="32"/>
  <c r="U91" i="32"/>
  <c r="T91" i="32"/>
  <c r="S91" i="32"/>
  <c r="R91" i="32"/>
  <c r="P91" i="32"/>
  <c r="Q91" i="32" s="1"/>
  <c r="I91" i="32"/>
  <c r="Z90" i="32"/>
  <c r="V90" i="32"/>
  <c r="U90" i="32"/>
  <c r="T90" i="32"/>
  <c r="S90" i="32"/>
  <c r="R90" i="32"/>
  <c r="P90" i="32"/>
  <c r="Q90" i="32" s="1"/>
  <c r="I90" i="32"/>
  <c r="J90" i="32" s="1"/>
  <c r="Z89" i="32"/>
  <c r="V89" i="32"/>
  <c r="U89" i="32"/>
  <c r="T89" i="32"/>
  <c r="S89" i="32"/>
  <c r="R89" i="32"/>
  <c r="P89" i="32"/>
  <c r="Q89" i="32" s="1"/>
  <c r="I89" i="32"/>
  <c r="Z88" i="32"/>
  <c r="V88" i="32"/>
  <c r="U88" i="32"/>
  <c r="T88" i="32"/>
  <c r="S88" i="32"/>
  <c r="R88" i="32"/>
  <c r="W88" i="32"/>
  <c r="X88" i="32" s="1"/>
  <c r="Z87" i="32"/>
  <c r="V87" i="32"/>
  <c r="U87" i="32"/>
  <c r="T87" i="32"/>
  <c r="S87" i="32"/>
  <c r="R87" i="32"/>
  <c r="P87" i="32"/>
  <c r="Q87" i="32" s="1"/>
  <c r="I87" i="32"/>
  <c r="Z86" i="32"/>
  <c r="V86" i="32"/>
  <c r="U86" i="32"/>
  <c r="T86" i="32"/>
  <c r="S86" i="32"/>
  <c r="R86" i="32"/>
  <c r="P86" i="32"/>
  <c r="Q86" i="32" s="1"/>
  <c r="I86" i="32"/>
  <c r="Z85" i="32"/>
  <c r="V85" i="32"/>
  <c r="U85" i="32"/>
  <c r="T85" i="32"/>
  <c r="S85" i="32"/>
  <c r="R85" i="32"/>
  <c r="P85" i="32"/>
  <c r="Q85" i="32" s="1"/>
  <c r="I85" i="32"/>
  <c r="Z84" i="32"/>
  <c r="V84" i="32"/>
  <c r="U84" i="32"/>
  <c r="T84" i="32"/>
  <c r="S84" i="32"/>
  <c r="R84" i="32"/>
  <c r="P84" i="32"/>
  <c r="Q84" i="32" s="1"/>
  <c r="I84" i="32"/>
  <c r="Z83" i="32"/>
  <c r="V83" i="32"/>
  <c r="U83" i="32"/>
  <c r="T83" i="32"/>
  <c r="S83" i="32"/>
  <c r="R83" i="32"/>
  <c r="P83" i="32"/>
  <c r="Q83" i="32" s="1"/>
  <c r="I83" i="32"/>
  <c r="Z82" i="32"/>
  <c r="V82" i="32"/>
  <c r="U82" i="32"/>
  <c r="T82" i="32"/>
  <c r="S82" i="32"/>
  <c r="R82" i="32"/>
  <c r="P82" i="32"/>
  <c r="Q82" i="32" s="1"/>
  <c r="I82" i="32"/>
  <c r="Z81" i="32"/>
  <c r="V81" i="32"/>
  <c r="U81" i="32"/>
  <c r="T81" i="32"/>
  <c r="S81" i="32"/>
  <c r="R81" i="32"/>
  <c r="P81" i="32"/>
  <c r="Q81" i="32" s="1"/>
  <c r="I81" i="32"/>
  <c r="Z80" i="32"/>
  <c r="V80" i="32"/>
  <c r="U80" i="32"/>
  <c r="T80" i="32"/>
  <c r="S80" i="32"/>
  <c r="R80" i="32"/>
  <c r="P80" i="32"/>
  <c r="Q80" i="32" s="1"/>
  <c r="I80" i="32"/>
  <c r="Z79" i="32"/>
  <c r="V79" i="32"/>
  <c r="U79" i="32"/>
  <c r="T79" i="32"/>
  <c r="S79" i="32"/>
  <c r="R79" i="32"/>
  <c r="P79" i="32"/>
  <c r="Q79" i="32" s="1"/>
  <c r="I79" i="32"/>
  <c r="Z78" i="32"/>
  <c r="V78" i="32"/>
  <c r="U78" i="32"/>
  <c r="T78" i="32"/>
  <c r="S78" i="32"/>
  <c r="R78" i="32"/>
  <c r="P78" i="32"/>
  <c r="Q78" i="32" s="1"/>
  <c r="I78" i="32"/>
  <c r="J78" i="32" s="1"/>
  <c r="Z77" i="32"/>
  <c r="V77" i="32"/>
  <c r="U77" i="32"/>
  <c r="T77" i="32"/>
  <c r="S77" i="32"/>
  <c r="R77" i="32"/>
  <c r="P77" i="32"/>
  <c r="Q77" i="32" s="1"/>
  <c r="I77" i="32"/>
  <c r="Z76" i="32"/>
  <c r="W76" i="32"/>
  <c r="X76" i="32" s="1"/>
  <c r="V76" i="32"/>
  <c r="U76" i="32"/>
  <c r="T76" i="32"/>
  <c r="S76" i="32"/>
  <c r="R76" i="32"/>
  <c r="Z75" i="32"/>
  <c r="V75" i="32"/>
  <c r="U75" i="32"/>
  <c r="T75" i="32"/>
  <c r="S75" i="32"/>
  <c r="R75" i="32"/>
  <c r="P75" i="32"/>
  <c r="Q75" i="32" s="1"/>
  <c r="I75" i="32"/>
  <c r="Z74" i="32"/>
  <c r="V74" i="32"/>
  <c r="U74" i="32"/>
  <c r="T74" i="32"/>
  <c r="S74" i="32"/>
  <c r="R74" i="32"/>
  <c r="P74" i="32"/>
  <c r="Q74" i="32" s="1"/>
  <c r="I74" i="32"/>
  <c r="Z73" i="32"/>
  <c r="V73" i="32"/>
  <c r="U73" i="32"/>
  <c r="T73" i="32"/>
  <c r="S73" i="32"/>
  <c r="R73" i="32"/>
  <c r="P73" i="32"/>
  <c r="Q73" i="32" s="1"/>
  <c r="I73" i="32"/>
  <c r="Z72" i="32"/>
  <c r="V72" i="32"/>
  <c r="U72" i="32"/>
  <c r="T72" i="32"/>
  <c r="S72" i="32"/>
  <c r="R72" i="32"/>
  <c r="Z71" i="32"/>
  <c r="V71" i="32"/>
  <c r="U71" i="32"/>
  <c r="T71" i="32"/>
  <c r="S71" i="32"/>
  <c r="R71" i="32"/>
  <c r="P71" i="32"/>
  <c r="Q71" i="32" s="1"/>
  <c r="I71" i="32"/>
  <c r="J71" i="32" s="1"/>
  <c r="Z70" i="32"/>
  <c r="V70" i="32"/>
  <c r="U70" i="32"/>
  <c r="T70" i="32"/>
  <c r="S70" i="32"/>
  <c r="R70" i="32"/>
  <c r="P70" i="32"/>
  <c r="Q70" i="32" s="1"/>
  <c r="I70" i="32"/>
  <c r="Z69" i="32"/>
  <c r="V69" i="32"/>
  <c r="U69" i="32"/>
  <c r="T69" i="32"/>
  <c r="S69" i="32"/>
  <c r="R69" i="32"/>
  <c r="P69" i="32"/>
  <c r="Q69" i="32" s="1"/>
  <c r="I69" i="32"/>
  <c r="Z68" i="32"/>
  <c r="V68" i="32"/>
  <c r="U68" i="32"/>
  <c r="T68" i="32"/>
  <c r="S68" i="32"/>
  <c r="R68" i="32"/>
  <c r="P68" i="32"/>
  <c r="Q68" i="32" s="1"/>
  <c r="I68" i="32"/>
  <c r="Z67" i="32"/>
  <c r="V67" i="32"/>
  <c r="U67" i="32"/>
  <c r="T67" i="32"/>
  <c r="S67" i="32"/>
  <c r="R67" i="32"/>
  <c r="P67" i="32"/>
  <c r="Q67" i="32" s="1"/>
  <c r="I67" i="32"/>
  <c r="Z66" i="32"/>
  <c r="V66" i="32"/>
  <c r="U66" i="32"/>
  <c r="T66" i="32"/>
  <c r="S66" i="32"/>
  <c r="R66" i="32"/>
  <c r="P66" i="32"/>
  <c r="Q66" i="32" s="1"/>
  <c r="I66" i="32"/>
  <c r="Z65" i="32"/>
  <c r="V65" i="32"/>
  <c r="U65" i="32"/>
  <c r="T65" i="32"/>
  <c r="S65" i="32"/>
  <c r="R65" i="32"/>
  <c r="P65" i="32"/>
  <c r="Q65" i="32" s="1"/>
  <c r="I65" i="32"/>
  <c r="J65" i="32" s="1"/>
  <c r="Z64" i="32"/>
  <c r="V64" i="32"/>
  <c r="U64" i="32"/>
  <c r="T64" i="32"/>
  <c r="S64" i="32"/>
  <c r="R64" i="32"/>
  <c r="I64" i="32"/>
  <c r="J64" i="32" s="1"/>
  <c r="Z63" i="32"/>
  <c r="V63" i="32"/>
  <c r="U63" i="32"/>
  <c r="T63" i="32"/>
  <c r="S63" i="32"/>
  <c r="R63" i="32"/>
  <c r="P63" i="32"/>
  <c r="Q63" i="32" s="1"/>
  <c r="I63" i="32"/>
  <c r="Z62" i="32"/>
  <c r="V62" i="32"/>
  <c r="U62" i="32"/>
  <c r="T62" i="32"/>
  <c r="S62" i="32"/>
  <c r="R62" i="32"/>
  <c r="P62" i="32"/>
  <c r="Q62" i="32" s="1"/>
  <c r="I62" i="32"/>
  <c r="J62" i="32" s="1"/>
  <c r="Z61" i="32"/>
  <c r="V61" i="32"/>
  <c r="U61" i="32"/>
  <c r="T61" i="32"/>
  <c r="S61" i="32"/>
  <c r="R61" i="32"/>
  <c r="P61" i="32"/>
  <c r="Q61" i="32" s="1"/>
  <c r="I61" i="32"/>
  <c r="Z60" i="32"/>
  <c r="V60" i="32"/>
  <c r="U60" i="32"/>
  <c r="T60" i="32"/>
  <c r="S60" i="32"/>
  <c r="R60" i="32"/>
  <c r="P60" i="32"/>
  <c r="Q60" i="32" s="1"/>
  <c r="I60" i="32"/>
  <c r="Z59" i="32"/>
  <c r="V59" i="32"/>
  <c r="U59" i="32"/>
  <c r="T59" i="32"/>
  <c r="S59" i="32"/>
  <c r="R59" i="32"/>
  <c r="P59" i="32"/>
  <c r="Q59" i="32" s="1"/>
  <c r="I59" i="32"/>
  <c r="Z58" i="32"/>
  <c r="V58" i="32"/>
  <c r="U58" i="32"/>
  <c r="T58" i="32"/>
  <c r="S58" i="32"/>
  <c r="R58" i="32"/>
  <c r="P58" i="32"/>
  <c r="Q58" i="32" s="1"/>
  <c r="I58" i="32"/>
  <c r="Z57" i="32"/>
  <c r="V57" i="32"/>
  <c r="U57" i="32"/>
  <c r="T57" i="32"/>
  <c r="S57" i="32"/>
  <c r="R57" i="32"/>
  <c r="P57" i="32"/>
  <c r="W57" i="32" s="1"/>
  <c r="X57" i="32" s="1"/>
  <c r="Z56" i="32"/>
  <c r="V56" i="32"/>
  <c r="U56" i="32"/>
  <c r="T56" i="32"/>
  <c r="S56" i="32"/>
  <c r="R56" i="32"/>
  <c r="I56" i="32"/>
  <c r="J56" i="32" s="1"/>
  <c r="Z55" i="32"/>
  <c r="V55" i="32"/>
  <c r="U55" i="32"/>
  <c r="T55" i="32"/>
  <c r="S55" i="32"/>
  <c r="R55" i="32"/>
  <c r="Q55" i="32"/>
  <c r="I55" i="32"/>
  <c r="Z54" i="32"/>
  <c r="V54" i="32"/>
  <c r="U54" i="32"/>
  <c r="T54" i="32"/>
  <c r="S54" i="32"/>
  <c r="R54" i="32"/>
  <c r="P54" i="32"/>
  <c r="Q54" i="32" s="1"/>
  <c r="I54" i="32"/>
  <c r="Z53" i="32"/>
  <c r="V53" i="32"/>
  <c r="U53" i="32"/>
  <c r="T53" i="32"/>
  <c r="S53" i="32"/>
  <c r="R53" i="32"/>
  <c r="P53" i="32"/>
  <c r="I53" i="32"/>
  <c r="J53" i="32" s="1"/>
  <c r="Z52" i="32"/>
  <c r="V52" i="32"/>
  <c r="U52" i="32"/>
  <c r="T52" i="32"/>
  <c r="S52" i="32"/>
  <c r="R52" i="32"/>
  <c r="W52" i="32"/>
  <c r="X52" i="32" s="1"/>
  <c r="Z51" i="32"/>
  <c r="V51" i="32"/>
  <c r="U51" i="32"/>
  <c r="T51" i="32"/>
  <c r="S51" i="32"/>
  <c r="R51" i="32"/>
  <c r="P51" i="32"/>
  <c r="Q51" i="32" s="1"/>
  <c r="I51" i="32"/>
  <c r="J51" i="32" s="1"/>
  <c r="Z50" i="32"/>
  <c r="V50" i="32"/>
  <c r="U50" i="32"/>
  <c r="T50" i="32"/>
  <c r="S50" i="32"/>
  <c r="R50" i="32"/>
  <c r="P50" i="32"/>
  <c r="Q50" i="32" s="1"/>
  <c r="I50" i="32"/>
  <c r="Z49" i="32"/>
  <c r="W49" i="32"/>
  <c r="X49" i="32" s="1"/>
  <c r="V49" i="32"/>
  <c r="U49" i="32"/>
  <c r="T49" i="32"/>
  <c r="S49" i="32"/>
  <c r="R49" i="32"/>
  <c r="Z48" i="32"/>
  <c r="V48" i="32"/>
  <c r="U48" i="32"/>
  <c r="T48" i="32"/>
  <c r="S48" i="32"/>
  <c r="R48" i="32"/>
  <c r="P48" i="32"/>
  <c r="Q48" i="32" s="1"/>
  <c r="I48" i="32"/>
  <c r="J48" i="32" s="1"/>
  <c r="Z47" i="32"/>
  <c r="V47" i="32"/>
  <c r="U47" i="32"/>
  <c r="T47" i="32"/>
  <c r="S47" i="32"/>
  <c r="R47" i="32"/>
  <c r="P47" i="32"/>
  <c r="Q47" i="32" s="1"/>
  <c r="I47" i="32"/>
  <c r="Z46" i="32"/>
  <c r="V46" i="32"/>
  <c r="U46" i="32"/>
  <c r="T46" i="32"/>
  <c r="S46" i="32"/>
  <c r="R46" i="32"/>
  <c r="P46" i="32"/>
  <c r="Q46" i="32" s="1"/>
  <c r="I46" i="32"/>
  <c r="Z45" i="32"/>
  <c r="V45" i="32"/>
  <c r="U45" i="32"/>
  <c r="T45" i="32"/>
  <c r="S45" i="32"/>
  <c r="R45" i="32"/>
  <c r="P45" i="32"/>
  <c r="Q45" i="32" s="1"/>
  <c r="I45" i="32"/>
  <c r="Z44" i="32"/>
  <c r="V44" i="32"/>
  <c r="U44" i="32"/>
  <c r="T44" i="32"/>
  <c r="S44" i="32"/>
  <c r="R44" i="32"/>
  <c r="P44" i="32"/>
  <c r="I44" i="32"/>
  <c r="J44" i="32" s="1"/>
  <c r="Z43" i="32"/>
  <c r="V43" i="32"/>
  <c r="U43" i="32"/>
  <c r="T43" i="32"/>
  <c r="S43" i="32"/>
  <c r="R43" i="32"/>
  <c r="P43" i="32"/>
  <c r="Q43" i="32" s="1"/>
  <c r="I43" i="32"/>
  <c r="Z42" i="32"/>
  <c r="V42" i="32"/>
  <c r="U42" i="32"/>
  <c r="T42" i="32"/>
  <c r="S42" i="32"/>
  <c r="R42" i="32"/>
  <c r="Z41" i="32"/>
  <c r="V41" i="32"/>
  <c r="U41" i="32"/>
  <c r="T41" i="32"/>
  <c r="S41" i="32"/>
  <c r="R41" i="32"/>
  <c r="P41" i="32"/>
  <c r="Q41" i="32" s="1"/>
  <c r="I41" i="32"/>
  <c r="Z40" i="32"/>
  <c r="V40" i="32"/>
  <c r="U40" i="32"/>
  <c r="T40" i="32"/>
  <c r="S40" i="32"/>
  <c r="R40" i="32"/>
  <c r="P40" i="32"/>
  <c r="Q40" i="32" s="1"/>
  <c r="I40" i="32"/>
  <c r="J40" i="32" s="1"/>
  <c r="Z39" i="32"/>
  <c r="V39" i="32"/>
  <c r="U39" i="32"/>
  <c r="T39" i="32"/>
  <c r="S39" i="32"/>
  <c r="R39" i="32"/>
  <c r="P39" i="32"/>
  <c r="Q39" i="32" s="1"/>
  <c r="I39" i="32"/>
  <c r="Z38" i="32"/>
  <c r="V38" i="32"/>
  <c r="U38" i="32"/>
  <c r="T38" i="32"/>
  <c r="S38" i="32"/>
  <c r="R38" i="32"/>
  <c r="P38" i="32"/>
  <c r="Q38" i="32" s="1"/>
  <c r="I38" i="32"/>
  <c r="Z37" i="32"/>
  <c r="V37" i="32"/>
  <c r="U37" i="32"/>
  <c r="T37" i="32"/>
  <c r="S37" i="32"/>
  <c r="R37" i="32"/>
  <c r="P37" i="32"/>
  <c r="Q37" i="32" s="1"/>
  <c r="I37" i="32"/>
  <c r="Z36" i="32"/>
  <c r="V36" i="32"/>
  <c r="U36" i="32"/>
  <c r="T36" i="32"/>
  <c r="S36" i="32"/>
  <c r="R36" i="32"/>
  <c r="P36" i="32"/>
  <c r="I36" i="32"/>
  <c r="J36" i="32" s="1"/>
  <c r="Z35" i="32"/>
  <c r="V35" i="32"/>
  <c r="U35" i="32"/>
  <c r="T35" i="32"/>
  <c r="S35" i="32"/>
  <c r="R35" i="32"/>
  <c r="P35" i="32"/>
  <c r="Q35" i="32" s="1"/>
  <c r="I35" i="32"/>
  <c r="Z34" i="32"/>
  <c r="W34" i="32"/>
  <c r="X34" i="32" s="1"/>
  <c r="V34" i="32"/>
  <c r="U34" i="32"/>
  <c r="T34" i="32"/>
  <c r="S34" i="32"/>
  <c r="R34" i="32"/>
  <c r="Z33" i="32"/>
  <c r="V33" i="32"/>
  <c r="U33" i="32"/>
  <c r="T33" i="32"/>
  <c r="S33" i="32"/>
  <c r="R33" i="32"/>
  <c r="P33" i="32"/>
  <c r="W33" i="32" s="1"/>
  <c r="X33" i="32" s="1"/>
  <c r="Z32" i="32"/>
  <c r="V32" i="32"/>
  <c r="U32" i="32"/>
  <c r="T32" i="32"/>
  <c r="S32" i="32"/>
  <c r="R32" i="32"/>
  <c r="P32" i="32"/>
  <c r="Q32" i="32" s="1"/>
  <c r="I32" i="32"/>
  <c r="Z31" i="32"/>
  <c r="V31" i="32"/>
  <c r="U31" i="32"/>
  <c r="T31" i="32"/>
  <c r="S31" i="32"/>
  <c r="R31" i="32"/>
  <c r="P31" i="32"/>
  <c r="Q31" i="32" s="1"/>
  <c r="I31" i="32"/>
  <c r="Z30" i="32"/>
  <c r="V30" i="32"/>
  <c r="U30" i="32"/>
  <c r="T30" i="32"/>
  <c r="S30" i="32"/>
  <c r="R30" i="32"/>
  <c r="P30" i="32"/>
  <c r="Q30" i="32" s="1"/>
  <c r="I30" i="32"/>
  <c r="Z29" i="32"/>
  <c r="W29" i="32"/>
  <c r="X29" i="32" s="1"/>
  <c r="V29" i="32"/>
  <c r="U29" i="32"/>
  <c r="T29" i="32"/>
  <c r="S29" i="32"/>
  <c r="R29" i="32"/>
  <c r="Z28" i="32"/>
  <c r="V28" i="32"/>
  <c r="U28" i="32"/>
  <c r="T28" i="32"/>
  <c r="S28" i="32"/>
  <c r="R28" i="32"/>
  <c r="P28" i="32"/>
  <c r="Q28" i="32" s="1"/>
  <c r="I28" i="32"/>
  <c r="Z27" i="32"/>
  <c r="V27" i="32"/>
  <c r="U27" i="32"/>
  <c r="T27" i="32"/>
  <c r="S27" i="32"/>
  <c r="R27" i="32"/>
  <c r="P27" i="32"/>
  <c r="Q27" i="32" s="1"/>
  <c r="I27" i="32"/>
  <c r="Z26" i="32"/>
  <c r="V26" i="32"/>
  <c r="U26" i="32"/>
  <c r="T26" i="32"/>
  <c r="S26" i="32"/>
  <c r="R26" i="32"/>
  <c r="P26" i="32"/>
  <c r="Q26" i="32" s="1"/>
  <c r="I26" i="32"/>
  <c r="Z25" i="32"/>
  <c r="W25" i="32"/>
  <c r="X25" i="32" s="1"/>
  <c r="V25" i="32"/>
  <c r="U25" i="32"/>
  <c r="T25" i="32"/>
  <c r="S25" i="32"/>
  <c r="R25" i="32"/>
  <c r="Z24" i="32"/>
  <c r="V24" i="32"/>
  <c r="U24" i="32"/>
  <c r="T24" i="32"/>
  <c r="S24" i="32"/>
  <c r="R24" i="32"/>
  <c r="P24" i="32"/>
  <c r="Q24" i="32" s="1"/>
  <c r="I24" i="32"/>
  <c r="Z23" i="32"/>
  <c r="V23" i="32"/>
  <c r="U23" i="32"/>
  <c r="T23" i="32"/>
  <c r="S23" i="32"/>
  <c r="R23" i="32"/>
  <c r="P23" i="32"/>
  <c r="Q23" i="32" s="1"/>
  <c r="I23" i="32"/>
  <c r="Z22" i="32"/>
  <c r="V22" i="32"/>
  <c r="U22" i="32"/>
  <c r="T22" i="32"/>
  <c r="S22" i="32"/>
  <c r="R22" i="32"/>
  <c r="P22" i="32"/>
  <c r="Q22" i="32" s="1"/>
  <c r="I22" i="32"/>
  <c r="Z21" i="32"/>
  <c r="V21" i="32"/>
  <c r="U21" i="32"/>
  <c r="T21" i="32"/>
  <c r="S21" i="32"/>
  <c r="R21" i="32"/>
  <c r="P21" i="32"/>
  <c r="Q21" i="32" s="1"/>
  <c r="Z20" i="32"/>
  <c r="V20" i="32"/>
  <c r="U20" i="32"/>
  <c r="T20" i="32"/>
  <c r="S20" i="32"/>
  <c r="R20" i="32"/>
  <c r="P20" i="32"/>
  <c r="Q20" i="32" s="1"/>
  <c r="I20" i="32"/>
  <c r="Z19" i="32"/>
  <c r="V19" i="32"/>
  <c r="U19" i="32"/>
  <c r="T19" i="32"/>
  <c r="S19" i="32"/>
  <c r="R19" i="32"/>
  <c r="P19" i="32"/>
  <c r="Q19" i="32" s="1"/>
  <c r="I19" i="32"/>
  <c r="J19" i="32" s="1"/>
  <c r="Z18" i="32"/>
  <c r="W18" i="32"/>
  <c r="X18" i="32" s="1"/>
  <c r="V18" i="32"/>
  <c r="U18" i="32"/>
  <c r="T18" i="32"/>
  <c r="S18" i="32"/>
  <c r="R18" i="32"/>
  <c r="Z17" i="32"/>
  <c r="V17" i="32"/>
  <c r="U17" i="32"/>
  <c r="T17" i="32"/>
  <c r="S17" i="32"/>
  <c r="R17" i="32"/>
  <c r="P17" i="32"/>
  <c r="Q17" i="32" s="1"/>
  <c r="I17" i="32"/>
  <c r="Z16" i="32"/>
  <c r="V16" i="32"/>
  <c r="U16" i="32"/>
  <c r="T16" i="32"/>
  <c r="S16" i="32"/>
  <c r="R16" i="32"/>
  <c r="P16" i="32"/>
  <c r="Q16" i="32" s="1"/>
  <c r="I16" i="32"/>
  <c r="Z15" i="32"/>
  <c r="V15" i="32"/>
  <c r="U15" i="32"/>
  <c r="T15" i="32"/>
  <c r="S15" i="32"/>
  <c r="R15" i="32"/>
  <c r="P15" i="32"/>
  <c r="Q15" i="32" s="1"/>
  <c r="I15" i="32"/>
  <c r="Z14" i="32"/>
  <c r="V14" i="32"/>
  <c r="U14" i="32"/>
  <c r="T14" i="32"/>
  <c r="S14" i="32"/>
  <c r="R14" i="32"/>
  <c r="P14" i="32"/>
  <c r="Q14" i="32" s="1"/>
  <c r="I14" i="32"/>
  <c r="Z13" i="32"/>
  <c r="V13" i="32"/>
  <c r="U13" i="32"/>
  <c r="T13" i="32"/>
  <c r="S13" i="32"/>
  <c r="R13" i="32"/>
  <c r="P13" i="32"/>
  <c r="Q13" i="32" s="1"/>
  <c r="I13" i="32"/>
  <c r="Z12" i="32"/>
  <c r="V12" i="32"/>
  <c r="U12" i="32"/>
  <c r="T12" i="32"/>
  <c r="S12" i="32"/>
  <c r="R12" i="32"/>
  <c r="P12" i="32"/>
  <c r="Q12" i="32" s="1"/>
  <c r="I12" i="32"/>
  <c r="J12" i="32" s="1"/>
  <c r="Z11" i="32"/>
  <c r="V11" i="32"/>
  <c r="U11" i="32"/>
  <c r="T11" i="32"/>
  <c r="S11" i="32"/>
  <c r="R11" i="32"/>
  <c r="P11" i="32"/>
  <c r="Q11" i="32" s="1"/>
  <c r="I11" i="32"/>
  <c r="Z10" i="32"/>
  <c r="V10" i="32"/>
  <c r="U10" i="32"/>
  <c r="T10" i="32"/>
  <c r="S10" i="32"/>
  <c r="R10" i="32"/>
  <c r="P10" i="32"/>
  <c r="Q10" i="32" s="1"/>
  <c r="I10" i="32"/>
  <c r="J10" i="32" s="1"/>
  <c r="Z9" i="32"/>
  <c r="V9" i="32"/>
  <c r="U9" i="32"/>
  <c r="T9" i="32"/>
  <c r="S9" i="32"/>
  <c r="R9" i="32"/>
  <c r="P9" i="32"/>
  <c r="Q9" i="32" s="1"/>
  <c r="I9" i="32"/>
  <c r="Z8" i="32"/>
  <c r="V8" i="32"/>
  <c r="U8" i="32"/>
  <c r="T8" i="32"/>
  <c r="S8" i="32"/>
  <c r="R8" i="32"/>
  <c r="P8" i="32"/>
  <c r="Q8" i="32" s="1"/>
  <c r="I8" i="32"/>
  <c r="J8" i="32" s="1"/>
  <c r="Z7" i="32"/>
  <c r="V7" i="32"/>
  <c r="V135" i="32" s="1"/>
  <c r="U7" i="32"/>
  <c r="T7" i="32"/>
  <c r="S7" i="32"/>
  <c r="R7" i="32"/>
  <c r="Q7" i="32"/>
  <c r="P7" i="32"/>
  <c r="I7" i="32"/>
  <c r="D135" i="31"/>
  <c r="Y134" i="31"/>
  <c r="W134" i="31"/>
  <c r="P134" i="31"/>
  <c r="O134" i="31"/>
  <c r="N134" i="31"/>
  <c r="M134" i="31"/>
  <c r="L134" i="31"/>
  <c r="K134" i="31"/>
  <c r="H134" i="31"/>
  <c r="G134" i="31"/>
  <c r="F134" i="31"/>
  <c r="E134" i="31"/>
  <c r="D134" i="31"/>
  <c r="Z133" i="31"/>
  <c r="Z134" i="31" s="1"/>
  <c r="X133" i="31"/>
  <c r="X134" i="31" s="1"/>
  <c r="V133" i="31"/>
  <c r="V134" i="31" s="1"/>
  <c r="U133" i="31"/>
  <c r="U134" i="31" s="1"/>
  <c r="T133" i="31"/>
  <c r="T134" i="31" s="1"/>
  <c r="S133" i="31"/>
  <c r="S134" i="31" s="1"/>
  <c r="R133" i="31"/>
  <c r="R134" i="31" s="1"/>
  <c r="Q133" i="31"/>
  <c r="Q134" i="31" s="1"/>
  <c r="P133" i="31"/>
  <c r="I133" i="31"/>
  <c r="J133" i="31" s="1"/>
  <c r="J134" i="31" s="1"/>
  <c r="Z132" i="31"/>
  <c r="Y132" i="31"/>
  <c r="O132" i="31"/>
  <c r="N132" i="31"/>
  <c r="M132" i="31"/>
  <c r="L132" i="31"/>
  <c r="K132" i="31"/>
  <c r="H132" i="31"/>
  <c r="G132" i="31"/>
  <c r="F132" i="31"/>
  <c r="E132" i="31"/>
  <c r="D132" i="31"/>
  <c r="Z130" i="31"/>
  <c r="V130" i="31"/>
  <c r="U130" i="31"/>
  <c r="T130" i="31"/>
  <c r="S130" i="31"/>
  <c r="R130" i="31"/>
  <c r="P130" i="31"/>
  <c r="Q130" i="31" s="1"/>
  <c r="I130" i="31"/>
  <c r="Z129" i="31"/>
  <c r="V129" i="31"/>
  <c r="U129" i="31"/>
  <c r="T129" i="31"/>
  <c r="S129" i="31"/>
  <c r="R129" i="31"/>
  <c r="P129" i="31"/>
  <c r="I129" i="31"/>
  <c r="J129" i="31" s="1"/>
  <c r="Z128" i="31"/>
  <c r="V128" i="31"/>
  <c r="U128" i="31"/>
  <c r="T128" i="31"/>
  <c r="S128" i="31"/>
  <c r="R128" i="31"/>
  <c r="P128" i="31"/>
  <c r="Q128" i="31" s="1"/>
  <c r="I128" i="31"/>
  <c r="Z127" i="31"/>
  <c r="V127" i="31"/>
  <c r="U127" i="31"/>
  <c r="T127" i="31"/>
  <c r="S127" i="31"/>
  <c r="R127" i="31"/>
  <c r="P127" i="31"/>
  <c r="I127" i="31"/>
  <c r="J127" i="31" s="1"/>
  <c r="Z126" i="31"/>
  <c r="V126" i="31"/>
  <c r="U126" i="31"/>
  <c r="T126" i="31"/>
  <c r="S126" i="31"/>
  <c r="R126" i="31"/>
  <c r="P126" i="31"/>
  <c r="Q126" i="31" s="1"/>
  <c r="I126" i="31"/>
  <c r="Z125" i="31"/>
  <c r="V125" i="31"/>
  <c r="U125" i="31"/>
  <c r="T125" i="31"/>
  <c r="S125" i="31"/>
  <c r="R125" i="31"/>
  <c r="P125" i="31"/>
  <c r="I125" i="31"/>
  <c r="J125" i="31" s="1"/>
  <c r="Z124" i="31"/>
  <c r="V124" i="31"/>
  <c r="U124" i="31"/>
  <c r="T124" i="31"/>
  <c r="S124" i="31"/>
  <c r="R124" i="31"/>
  <c r="P124" i="31"/>
  <c r="Q124" i="31" s="1"/>
  <c r="I124" i="31"/>
  <c r="Z123" i="31"/>
  <c r="V123" i="31"/>
  <c r="U123" i="31"/>
  <c r="T123" i="31"/>
  <c r="S123" i="31"/>
  <c r="R123" i="31"/>
  <c r="P123" i="31"/>
  <c r="I123" i="31"/>
  <c r="J123" i="31" s="1"/>
  <c r="Z122" i="31"/>
  <c r="W122" i="31"/>
  <c r="X122" i="31" s="1"/>
  <c r="V122" i="31"/>
  <c r="U122" i="31"/>
  <c r="T122" i="31"/>
  <c r="S122" i="31"/>
  <c r="R122" i="31"/>
  <c r="Z121" i="31"/>
  <c r="V121" i="31"/>
  <c r="U121" i="31"/>
  <c r="T121" i="31"/>
  <c r="S121" i="31"/>
  <c r="R121" i="31"/>
  <c r="P121" i="31"/>
  <c r="Q121" i="31" s="1"/>
  <c r="Z120" i="31"/>
  <c r="V120" i="31"/>
  <c r="U120" i="31"/>
  <c r="T120" i="31"/>
  <c r="S120" i="31"/>
  <c r="R120" i="31"/>
  <c r="P120" i="31"/>
  <c r="I120" i="31"/>
  <c r="J120" i="31" s="1"/>
  <c r="Z119" i="31"/>
  <c r="V119" i="31"/>
  <c r="U119" i="31"/>
  <c r="T119" i="31"/>
  <c r="S119" i="31"/>
  <c r="R119" i="31"/>
  <c r="P119" i="31"/>
  <c r="Q119" i="31" s="1"/>
  <c r="I119" i="31"/>
  <c r="Z118" i="31"/>
  <c r="V118" i="31"/>
  <c r="U118" i="31"/>
  <c r="T118" i="31"/>
  <c r="S118" i="31"/>
  <c r="R118" i="31"/>
  <c r="P118" i="31"/>
  <c r="I118" i="31"/>
  <c r="J118" i="31" s="1"/>
  <c r="Z117" i="31"/>
  <c r="V117" i="31"/>
  <c r="U117" i="31"/>
  <c r="T117" i="31"/>
  <c r="S117" i="31"/>
  <c r="R117" i="31"/>
  <c r="P117" i="31"/>
  <c r="Q117" i="31" s="1"/>
  <c r="I117" i="31"/>
  <c r="Z116" i="31"/>
  <c r="V116" i="31"/>
  <c r="U116" i="31"/>
  <c r="T116" i="31"/>
  <c r="S116" i="31"/>
  <c r="R116" i="31"/>
  <c r="P116" i="31"/>
  <c r="I116" i="31"/>
  <c r="J116" i="31" s="1"/>
  <c r="Z115" i="31"/>
  <c r="V115" i="31"/>
  <c r="U115" i="31"/>
  <c r="T115" i="31"/>
  <c r="S115" i="31"/>
  <c r="R115" i="31"/>
  <c r="P115" i="31"/>
  <c r="Q115" i="31" s="1"/>
  <c r="I115" i="31"/>
  <c r="Z114" i="31"/>
  <c r="V114" i="31"/>
  <c r="U114" i="31"/>
  <c r="T114" i="31"/>
  <c r="S114" i="31"/>
  <c r="R114" i="31"/>
  <c r="P114" i="31"/>
  <c r="I114" i="31"/>
  <c r="J114" i="31" s="1"/>
  <c r="Z113" i="31"/>
  <c r="W113" i="31"/>
  <c r="X113" i="31" s="1"/>
  <c r="V113" i="31"/>
  <c r="U113" i="31"/>
  <c r="T113" i="31"/>
  <c r="S113" i="31"/>
  <c r="R113" i="31"/>
  <c r="Z112" i="31"/>
  <c r="V112" i="31"/>
  <c r="U112" i="31"/>
  <c r="T112" i="31"/>
  <c r="S112" i="31"/>
  <c r="R112" i="31"/>
  <c r="P112" i="31"/>
  <c r="Q112" i="31" s="1"/>
  <c r="I112" i="31"/>
  <c r="Z111" i="31"/>
  <c r="V111" i="31"/>
  <c r="U111" i="31"/>
  <c r="T111" i="31"/>
  <c r="S111" i="31"/>
  <c r="R111" i="31"/>
  <c r="P111" i="31"/>
  <c r="J111" i="31"/>
  <c r="I111" i="31"/>
  <c r="Z110" i="31"/>
  <c r="V110" i="31"/>
  <c r="U110" i="31"/>
  <c r="T110" i="31"/>
  <c r="S110" i="31"/>
  <c r="R110" i="31"/>
  <c r="P110" i="31"/>
  <c r="Q110" i="31" s="1"/>
  <c r="I110" i="31"/>
  <c r="Z109" i="31"/>
  <c r="V109" i="31"/>
  <c r="U109" i="31"/>
  <c r="T109" i="31"/>
  <c r="S109" i="31"/>
  <c r="R109" i="31"/>
  <c r="P109" i="31"/>
  <c r="I109" i="31"/>
  <c r="J109" i="31" s="1"/>
  <c r="Z108" i="31"/>
  <c r="V108" i="31"/>
  <c r="U108" i="31"/>
  <c r="T108" i="31"/>
  <c r="S108" i="31"/>
  <c r="R108" i="31"/>
  <c r="P108" i="31"/>
  <c r="Q108" i="31" s="1"/>
  <c r="I108" i="31"/>
  <c r="Z107" i="31"/>
  <c r="V107" i="31"/>
  <c r="U107" i="31"/>
  <c r="T107" i="31"/>
  <c r="S107" i="31"/>
  <c r="R107" i="31"/>
  <c r="P107" i="31"/>
  <c r="I107" i="31"/>
  <c r="J107" i="31" s="1"/>
  <c r="Z106" i="31"/>
  <c r="V106" i="31"/>
  <c r="U106" i="31"/>
  <c r="T106" i="31"/>
  <c r="S106" i="31"/>
  <c r="R106" i="31"/>
  <c r="P106" i="31"/>
  <c r="Q106" i="31" s="1"/>
  <c r="I106" i="31"/>
  <c r="Z105" i="31"/>
  <c r="V105" i="31"/>
  <c r="U105" i="31"/>
  <c r="T105" i="31"/>
  <c r="S105" i="31"/>
  <c r="R105" i="31"/>
  <c r="P105" i="31"/>
  <c r="I105" i="31"/>
  <c r="J105" i="31" s="1"/>
  <c r="Z104" i="31"/>
  <c r="V104" i="31"/>
  <c r="U104" i="31"/>
  <c r="T104" i="31"/>
  <c r="S104" i="31"/>
  <c r="R104" i="31"/>
  <c r="P104" i="31"/>
  <c r="Q104" i="31" s="1"/>
  <c r="I104" i="31"/>
  <c r="Z103" i="31"/>
  <c r="V103" i="31"/>
  <c r="U103" i="31"/>
  <c r="T103" i="31"/>
  <c r="S103" i="31"/>
  <c r="R103" i="31"/>
  <c r="P103" i="31"/>
  <c r="I103" i="31"/>
  <c r="J103" i="31" s="1"/>
  <c r="Z102" i="31"/>
  <c r="W102" i="31"/>
  <c r="X102" i="31" s="1"/>
  <c r="V102" i="31"/>
  <c r="U102" i="31"/>
  <c r="T102" i="31"/>
  <c r="S102" i="31"/>
  <c r="R102" i="31"/>
  <c r="Z101" i="31"/>
  <c r="V101" i="31"/>
  <c r="U101" i="31"/>
  <c r="T101" i="31"/>
  <c r="S101" i="31"/>
  <c r="R101" i="31"/>
  <c r="P101" i="31"/>
  <c r="Q101" i="31" s="1"/>
  <c r="I101" i="31"/>
  <c r="Z100" i="31"/>
  <c r="V100" i="31"/>
  <c r="U100" i="31"/>
  <c r="T100" i="31"/>
  <c r="S100" i="31"/>
  <c r="R100" i="31"/>
  <c r="P100" i="31"/>
  <c r="I100" i="31"/>
  <c r="J100" i="31" s="1"/>
  <c r="Z99" i="31"/>
  <c r="V99" i="31"/>
  <c r="U99" i="31"/>
  <c r="T99" i="31"/>
  <c r="S99" i="31"/>
  <c r="R99" i="31"/>
  <c r="P99" i="31"/>
  <c r="Q99" i="31" s="1"/>
  <c r="I99" i="31"/>
  <c r="Z98" i="31"/>
  <c r="V98" i="31"/>
  <c r="U98" i="31"/>
  <c r="T98" i="31"/>
  <c r="S98" i="31"/>
  <c r="R98" i="31"/>
  <c r="P98" i="31"/>
  <c r="I98" i="31"/>
  <c r="J98" i="31" s="1"/>
  <c r="Z97" i="31"/>
  <c r="V97" i="31"/>
  <c r="U97" i="31"/>
  <c r="T97" i="31"/>
  <c r="S97" i="31"/>
  <c r="R97" i="31"/>
  <c r="Q97" i="31"/>
  <c r="I97" i="31"/>
  <c r="Z96" i="31"/>
  <c r="V96" i="31"/>
  <c r="U96" i="31"/>
  <c r="T96" i="31"/>
  <c r="S96" i="31"/>
  <c r="R96" i="31"/>
  <c r="P96" i="31"/>
  <c r="I96" i="31"/>
  <c r="J96" i="31" s="1"/>
  <c r="Z95" i="31"/>
  <c r="V95" i="31"/>
  <c r="U95" i="31"/>
  <c r="T95" i="31"/>
  <c r="S95" i="31"/>
  <c r="R95" i="31"/>
  <c r="P95" i="31"/>
  <c r="Q95" i="31" s="1"/>
  <c r="I95" i="31"/>
  <c r="Z94" i="31"/>
  <c r="V94" i="31"/>
  <c r="U94" i="31"/>
  <c r="T94" i="31"/>
  <c r="S94" i="31"/>
  <c r="R94" i="31"/>
  <c r="P94" i="31"/>
  <c r="I94" i="31"/>
  <c r="J94" i="31" s="1"/>
  <c r="Z93" i="31"/>
  <c r="V93" i="31"/>
  <c r="U93" i="31"/>
  <c r="T93" i="31"/>
  <c r="S93" i="31"/>
  <c r="R93" i="31"/>
  <c r="P93" i="31"/>
  <c r="Q93" i="31" s="1"/>
  <c r="I93" i="31"/>
  <c r="Z92" i="31"/>
  <c r="V92" i="31"/>
  <c r="U92" i="31"/>
  <c r="T92" i="31"/>
  <c r="S92" i="31"/>
  <c r="R92" i="31"/>
  <c r="W92" i="31"/>
  <c r="X92" i="31" s="1"/>
  <c r="Z91" i="31"/>
  <c r="V91" i="31"/>
  <c r="U91" i="31"/>
  <c r="T91" i="31"/>
  <c r="S91" i="31"/>
  <c r="R91" i="31"/>
  <c r="P91" i="31"/>
  <c r="Q91" i="31" s="1"/>
  <c r="I91" i="31"/>
  <c r="Z90" i="31"/>
  <c r="V90" i="31"/>
  <c r="U90" i="31"/>
  <c r="T90" i="31"/>
  <c r="S90" i="31"/>
  <c r="R90" i="31"/>
  <c r="P90" i="31"/>
  <c r="I90" i="31"/>
  <c r="J90" i="31" s="1"/>
  <c r="Z89" i="31"/>
  <c r="V89" i="31"/>
  <c r="U89" i="31"/>
  <c r="T89" i="31"/>
  <c r="S89" i="31"/>
  <c r="R89" i="31"/>
  <c r="P89" i="31"/>
  <c r="Q89" i="31" s="1"/>
  <c r="I89" i="31"/>
  <c r="Z88" i="31"/>
  <c r="V88" i="31"/>
  <c r="U88" i="31"/>
  <c r="T88" i="31"/>
  <c r="S88" i="31"/>
  <c r="R88" i="31"/>
  <c r="I88" i="31"/>
  <c r="W88" i="31" s="1"/>
  <c r="X88" i="31" s="1"/>
  <c r="Z87" i="31"/>
  <c r="V87" i="31"/>
  <c r="U87" i="31"/>
  <c r="T87" i="31"/>
  <c r="S87" i="31"/>
  <c r="R87" i="31"/>
  <c r="P87" i="31"/>
  <c r="Q87" i="31" s="1"/>
  <c r="I87" i="31"/>
  <c r="Z86" i="31"/>
  <c r="V86" i="31"/>
  <c r="U86" i="31"/>
  <c r="T86" i="31"/>
  <c r="S86" i="31"/>
  <c r="R86" i="31"/>
  <c r="P86" i="31"/>
  <c r="Q86" i="31" s="1"/>
  <c r="I86" i="31"/>
  <c r="Z85" i="31"/>
  <c r="V85" i="31"/>
  <c r="U85" i="31"/>
  <c r="T85" i="31"/>
  <c r="S85" i="31"/>
  <c r="R85" i="31"/>
  <c r="P85" i="31"/>
  <c r="Q85" i="31" s="1"/>
  <c r="I85" i="31"/>
  <c r="Z84" i="31"/>
  <c r="V84" i="31"/>
  <c r="U84" i="31"/>
  <c r="T84" i="31"/>
  <c r="S84" i="31"/>
  <c r="R84" i="31"/>
  <c r="P84" i="31"/>
  <c r="Q84" i="31" s="1"/>
  <c r="I84" i="31"/>
  <c r="Z83" i="31"/>
  <c r="V83" i="31"/>
  <c r="U83" i="31"/>
  <c r="T83" i="31"/>
  <c r="S83" i="31"/>
  <c r="R83" i="31"/>
  <c r="P83" i="31"/>
  <c r="Q83" i="31" s="1"/>
  <c r="I83" i="31"/>
  <c r="Z82" i="31"/>
  <c r="V82" i="31"/>
  <c r="U82" i="31"/>
  <c r="T82" i="31"/>
  <c r="S82" i="31"/>
  <c r="R82" i="31"/>
  <c r="P82" i="31"/>
  <c r="Q82" i="31" s="1"/>
  <c r="I82" i="31"/>
  <c r="Z81" i="31"/>
  <c r="V81" i="31"/>
  <c r="U81" i="31"/>
  <c r="T81" i="31"/>
  <c r="S81" i="31"/>
  <c r="R81" i="31"/>
  <c r="P81" i="31"/>
  <c r="Q81" i="31" s="1"/>
  <c r="I81" i="31"/>
  <c r="Z80" i="31"/>
  <c r="V80" i="31"/>
  <c r="U80" i="31"/>
  <c r="T80" i="31"/>
  <c r="S80" i="31"/>
  <c r="R80" i="31"/>
  <c r="P80" i="31"/>
  <c r="Q80" i="31" s="1"/>
  <c r="I80" i="31"/>
  <c r="Z79" i="31"/>
  <c r="V79" i="31"/>
  <c r="U79" i="31"/>
  <c r="T79" i="31"/>
  <c r="S79" i="31"/>
  <c r="R79" i="31"/>
  <c r="Q79" i="31"/>
  <c r="I79" i="31"/>
  <c r="Z78" i="31"/>
  <c r="V78" i="31"/>
  <c r="U78" i="31"/>
  <c r="T78" i="31"/>
  <c r="S78" i="31"/>
  <c r="R78" i="31"/>
  <c r="P78" i="31"/>
  <c r="Q78" i="31" s="1"/>
  <c r="I78" i="31"/>
  <c r="Z77" i="31"/>
  <c r="V77" i="31"/>
  <c r="U77" i="31"/>
  <c r="T77" i="31"/>
  <c r="S77" i="31"/>
  <c r="R77" i="31"/>
  <c r="P77" i="31"/>
  <c r="Q77" i="31" s="1"/>
  <c r="I77" i="31"/>
  <c r="Z76" i="31"/>
  <c r="W76" i="31"/>
  <c r="X76" i="31" s="1"/>
  <c r="V76" i="31"/>
  <c r="U76" i="31"/>
  <c r="T76" i="31"/>
  <c r="S76" i="31"/>
  <c r="R76" i="31"/>
  <c r="Z75" i="31"/>
  <c r="V75" i="31"/>
  <c r="U75" i="31"/>
  <c r="T75" i="31"/>
  <c r="S75" i="31"/>
  <c r="R75" i="31"/>
  <c r="P75" i="31"/>
  <c r="Q75" i="31" s="1"/>
  <c r="I75" i="31"/>
  <c r="Z74" i="31"/>
  <c r="V74" i="31"/>
  <c r="U74" i="31"/>
  <c r="T74" i="31"/>
  <c r="S74" i="31"/>
  <c r="R74" i="31"/>
  <c r="P74" i="31"/>
  <c r="Q74" i="31" s="1"/>
  <c r="I74" i="31"/>
  <c r="Z73" i="31"/>
  <c r="V73" i="31"/>
  <c r="U73" i="31"/>
  <c r="T73" i="31"/>
  <c r="S73" i="31"/>
  <c r="R73" i="31"/>
  <c r="P73" i="31"/>
  <c r="Q73" i="31" s="1"/>
  <c r="I73" i="31"/>
  <c r="Z72" i="31"/>
  <c r="V72" i="31"/>
  <c r="U72" i="31"/>
  <c r="T72" i="31"/>
  <c r="S72" i="31"/>
  <c r="R72" i="31"/>
  <c r="W72" i="31"/>
  <c r="X72" i="31" s="1"/>
  <c r="Z71" i="31"/>
  <c r="V71" i="31"/>
  <c r="U71" i="31"/>
  <c r="T71" i="31"/>
  <c r="S71" i="31"/>
  <c r="R71" i="31"/>
  <c r="P71" i="31"/>
  <c r="Q71" i="31" s="1"/>
  <c r="I71" i="31"/>
  <c r="Z70" i="31"/>
  <c r="V70" i="31"/>
  <c r="U70" i="31"/>
  <c r="T70" i="31"/>
  <c r="S70" i="31"/>
  <c r="R70" i="31"/>
  <c r="P70" i="31"/>
  <c r="Q70" i="31" s="1"/>
  <c r="I70" i="31"/>
  <c r="Z69" i="31"/>
  <c r="V69" i="31"/>
  <c r="U69" i="31"/>
  <c r="T69" i="31"/>
  <c r="S69" i="31"/>
  <c r="R69" i="31"/>
  <c r="P69" i="31"/>
  <c r="Q69" i="31" s="1"/>
  <c r="I69" i="31"/>
  <c r="Z68" i="31"/>
  <c r="V68" i="31"/>
  <c r="U68" i="31"/>
  <c r="T68" i="31"/>
  <c r="S68" i="31"/>
  <c r="R68" i="31"/>
  <c r="P68" i="31"/>
  <c r="Q68" i="31" s="1"/>
  <c r="I68" i="31"/>
  <c r="Z67" i="31"/>
  <c r="V67" i="31"/>
  <c r="U67" i="31"/>
  <c r="T67" i="31"/>
  <c r="S67" i="31"/>
  <c r="R67" i="31"/>
  <c r="P67" i="31"/>
  <c r="Q67" i="31" s="1"/>
  <c r="I67" i="31"/>
  <c r="Z66" i="31"/>
  <c r="V66" i="31"/>
  <c r="U66" i="31"/>
  <c r="T66" i="31"/>
  <c r="S66" i="31"/>
  <c r="R66" i="31"/>
  <c r="P66" i="31"/>
  <c r="Q66" i="31" s="1"/>
  <c r="I66" i="31"/>
  <c r="Z65" i="31"/>
  <c r="V65" i="31"/>
  <c r="U65" i="31"/>
  <c r="T65" i="31"/>
  <c r="S65" i="31"/>
  <c r="R65" i="31"/>
  <c r="P65" i="31"/>
  <c r="Q65" i="31" s="1"/>
  <c r="I65" i="31"/>
  <c r="Z64" i="31"/>
  <c r="V64" i="31"/>
  <c r="U64" i="31"/>
  <c r="T64" i="31"/>
  <c r="S64" i="31"/>
  <c r="R64" i="31"/>
  <c r="I64" i="31"/>
  <c r="W64" i="31" s="1"/>
  <c r="X64" i="31" s="1"/>
  <c r="Z63" i="31"/>
  <c r="V63" i="31"/>
  <c r="U63" i="31"/>
  <c r="T63" i="31"/>
  <c r="S63" i="31"/>
  <c r="R63" i="31"/>
  <c r="P63" i="31"/>
  <c r="Q63" i="31" s="1"/>
  <c r="I63" i="31"/>
  <c r="Z62" i="31"/>
  <c r="V62" i="31"/>
  <c r="U62" i="31"/>
  <c r="T62" i="31"/>
  <c r="S62" i="31"/>
  <c r="R62" i="31"/>
  <c r="P62" i="31"/>
  <c r="I62" i="31"/>
  <c r="J62" i="31" s="1"/>
  <c r="Z61" i="31"/>
  <c r="V61" i="31"/>
  <c r="U61" i="31"/>
  <c r="T61" i="31"/>
  <c r="S61" i="31"/>
  <c r="R61" i="31"/>
  <c r="P61" i="31"/>
  <c r="Q61" i="31" s="1"/>
  <c r="I61" i="31"/>
  <c r="Z60" i="31"/>
  <c r="V60" i="31"/>
  <c r="U60" i="31"/>
  <c r="T60" i="31"/>
  <c r="S60" i="31"/>
  <c r="R60" i="31"/>
  <c r="P60" i="31"/>
  <c r="I60" i="31"/>
  <c r="J60" i="31" s="1"/>
  <c r="Z59" i="31"/>
  <c r="V59" i="31"/>
  <c r="U59" i="31"/>
  <c r="T59" i="31"/>
  <c r="S59" i="31"/>
  <c r="R59" i="31"/>
  <c r="P59" i="31"/>
  <c r="Q59" i="31" s="1"/>
  <c r="I59" i="31"/>
  <c r="Z58" i="31"/>
  <c r="V58" i="31"/>
  <c r="U58" i="31"/>
  <c r="T58" i="31"/>
  <c r="S58" i="31"/>
  <c r="R58" i="31"/>
  <c r="P58" i="31"/>
  <c r="I58" i="31"/>
  <c r="J58" i="31" s="1"/>
  <c r="Z57" i="31"/>
  <c r="V57" i="31"/>
  <c r="U57" i="31"/>
  <c r="T57" i="31"/>
  <c r="S57" i="31"/>
  <c r="R57" i="31"/>
  <c r="P57" i="31"/>
  <c r="Q57" i="31" s="1"/>
  <c r="Z56" i="31"/>
  <c r="V56" i="31"/>
  <c r="U56" i="31"/>
  <c r="T56" i="31"/>
  <c r="S56" i="31"/>
  <c r="R56" i="31"/>
  <c r="I56" i="31"/>
  <c r="Z55" i="31"/>
  <c r="V55" i="31"/>
  <c r="U55" i="31"/>
  <c r="T55" i="31"/>
  <c r="S55" i="31"/>
  <c r="R55" i="31"/>
  <c r="P55" i="31"/>
  <c r="I55" i="31"/>
  <c r="J55" i="31" s="1"/>
  <c r="Z54" i="31"/>
  <c r="V54" i="31"/>
  <c r="U54" i="31"/>
  <c r="T54" i="31"/>
  <c r="S54" i="31"/>
  <c r="R54" i="31"/>
  <c r="P54" i="31"/>
  <c r="Q54" i="31" s="1"/>
  <c r="I54" i="31"/>
  <c r="Z53" i="31"/>
  <c r="V53" i="31"/>
  <c r="U53" i="31"/>
  <c r="T53" i="31"/>
  <c r="S53" i="31"/>
  <c r="R53" i="31"/>
  <c r="P53" i="31"/>
  <c r="I53" i="31"/>
  <c r="J53" i="31" s="1"/>
  <c r="Z52" i="31"/>
  <c r="V52" i="31"/>
  <c r="U52" i="31"/>
  <c r="T52" i="31"/>
  <c r="S52" i="31"/>
  <c r="R52" i="31"/>
  <c r="P52" i="31"/>
  <c r="Q52" i="31" s="1"/>
  <c r="I52" i="31"/>
  <c r="Z51" i="31"/>
  <c r="V51" i="31"/>
  <c r="U51" i="31"/>
  <c r="T51" i="31"/>
  <c r="S51" i="31"/>
  <c r="R51" i="31"/>
  <c r="P51" i="31"/>
  <c r="J51" i="31"/>
  <c r="I51" i="31"/>
  <c r="Z50" i="31"/>
  <c r="V50" i="31"/>
  <c r="U50" i="31"/>
  <c r="T50" i="31"/>
  <c r="S50" i="31"/>
  <c r="R50" i="31"/>
  <c r="P50" i="31"/>
  <c r="Q50" i="31" s="1"/>
  <c r="I50" i="31"/>
  <c r="Z49" i="31"/>
  <c r="W49" i="31"/>
  <c r="X49" i="31" s="1"/>
  <c r="V49" i="31"/>
  <c r="U49" i="31"/>
  <c r="T49" i="31"/>
  <c r="S49" i="31"/>
  <c r="R49" i="31"/>
  <c r="Z48" i="31"/>
  <c r="V48" i="31"/>
  <c r="U48" i="31"/>
  <c r="T48" i="31"/>
  <c r="S48" i="31"/>
  <c r="R48" i="31"/>
  <c r="P48" i="31"/>
  <c r="Q48" i="31" s="1"/>
  <c r="I48" i="31"/>
  <c r="J48" i="31" s="1"/>
  <c r="Z47" i="31"/>
  <c r="V47" i="31"/>
  <c r="U47" i="31"/>
  <c r="T47" i="31"/>
  <c r="S47" i="31"/>
  <c r="R47" i="31"/>
  <c r="P47" i="31"/>
  <c r="Q47" i="31" s="1"/>
  <c r="I47" i="31"/>
  <c r="Z46" i="31"/>
  <c r="V46" i="31"/>
  <c r="U46" i="31"/>
  <c r="T46" i="31"/>
  <c r="S46" i="31"/>
  <c r="R46" i="31"/>
  <c r="P46" i="31"/>
  <c r="Q46" i="31" s="1"/>
  <c r="I46" i="31"/>
  <c r="J46" i="31" s="1"/>
  <c r="Z45" i="31"/>
  <c r="V45" i="31"/>
  <c r="U45" i="31"/>
  <c r="T45" i="31"/>
  <c r="S45" i="31"/>
  <c r="R45" i="31"/>
  <c r="P45" i="31"/>
  <c r="Q45" i="31" s="1"/>
  <c r="I45" i="31"/>
  <c r="Z44" i="31"/>
  <c r="V44" i="31"/>
  <c r="U44" i="31"/>
  <c r="T44" i="31"/>
  <c r="S44" i="31"/>
  <c r="R44" i="31"/>
  <c r="P44" i="31"/>
  <c r="Q44" i="31" s="1"/>
  <c r="I44" i="31"/>
  <c r="J44" i="31" s="1"/>
  <c r="Z43" i="31"/>
  <c r="V43" i="31"/>
  <c r="U43" i="31"/>
  <c r="T43" i="31"/>
  <c r="S43" i="31"/>
  <c r="R43" i="31"/>
  <c r="P43" i="31"/>
  <c r="Q43" i="31" s="1"/>
  <c r="I43" i="31"/>
  <c r="Z42" i="31"/>
  <c r="V42" i="31"/>
  <c r="U42" i="31"/>
  <c r="T42" i="31"/>
  <c r="S42" i="31"/>
  <c r="R42" i="31"/>
  <c r="P42" i="31"/>
  <c r="Q42" i="31" s="1"/>
  <c r="J42" i="31"/>
  <c r="I42" i="31"/>
  <c r="Z41" i="31"/>
  <c r="V41" i="31"/>
  <c r="U41" i="31"/>
  <c r="T41" i="31"/>
  <c r="S41" i="31"/>
  <c r="R41" i="31"/>
  <c r="P41" i="31"/>
  <c r="Q41" i="31" s="1"/>
  <c r="I41" i="31"/>
  <c r="Z40" i="31"/>
  <c r="V40" i="31"/>
  <c r="U40" i="31"/>
  <c r="T40" i="31"/>
  <c r="S40" i="31"/>
  <c r="R40" i="31"/>
  <c r="P40" i="31"/>
  <c r="Q40" i="31" s="1"/>
  <c r="I40" i="31"/>
  <c r="J40" i="31" s="1"/>
  <c r="Z39" i="31"/>
  <c r="V39" i="31"/>
  <c r="U39" i="31"/>
  <c r="T39" i="31"/>
  <c r="S39" i="31"/>
  <c r="R39" i="31"/>
  <c r="P39" i="31"/>
  <c r="Q39" i="31" s="1"/>
  <c r="I39" i="31"/>
  <c r="Z38" i="31"/>
  <c r="V38" i="31"/>
  <c r="U38" i="31"/>
  <c r="T38" i="31"/>
  <c r="S38" i="31"/>
  <c r="R38" i="31"/>
  <c r="P38" i="31"/>
  <c r="Q38" i="31" s="1"/>
  <c r="I38" i="31"/>
  <c r="J38" i="31" s="1"/>
  <c r="Z37" i="31"/>
  <c r="V37" i="31"/>
  <c r="U37" i="31"/>
  <c r="T37" i="31"/>
  <c r="S37" i="31"/>
  <c r="R37" i="31"/>
  <c r="P37" i="31"/>
  <c r="Q37" i="31" s="1"/>
  <c r="I37" i="31"/>
  <c r="Z36" i="31"/>
  <c r="V36" i="31"/>
  <c r="U36" i="31"/>
  <c r="T36" i="31"/>
  <c r="S36" i="31"/>
  <c r="R36" i="31"/>
  <c r="Q36" i="31"/>
  <c r="J36" i="31"/>
  <c r="Z35" i="31"/>
  <c r="V35" i="31"/>
  <c r="U35" i="31"/>
  <c r="T35" i="31"/>
  <c r="S35" i="31"/>
  <c r="R35" i="31"/>
  <c r="P35" i="31"/>
  <c r="Q35" i="31" s="1"/>
  <c r="I35" i="31"/>
  <c r="J35" i="31" s="1"/>
  <c r="Z34" i="31"/>
  <c r="W34" i="31"/>
  <c r="X34" i="31" s="1"/>
  <c r="V34" i="31"/>
  <c r="U34" i="31"/>
  <c r="T34" i="31"/>
  <c r="S34" i="31"/>
  <c r="R34" i="31"/>
  <c r="Z33" i="31"/>
  <c r="V33" i="31"/>
  <c r="U33" i="31"/>
  <c r="T33" i="31"/>
  <c r="S33" i="31"/>
  <c r="R33" i="31"/>
  <c r="P33" i="31"/>
  <c r="Q33" i="31" s="1"/>
  <c r="Z32" i="31"/>
  <c r="V32" i="31"/>
  <c r="U32" i="31"/>
  <c r="T32" i="31"/>
  <c r="S32" i="31"/>
  <c r="R32" i="31"/>
  <c r="P32" i="31"/>
  <c r="Q32" i="31" s="1"/>
  <c r="I32" i="31"/>
  <c r="Z31" i="31"/>
  <c r="V31" i="31"/>
  <c r="U31" i="31"/>
  <c r="T31" i="31"/>
  <c r="S31" i="31"/>
  <c r="R31" i="31"/>
  <c r="P31" i="31"/>
  <c r="Q31" i="31" s="1"/>
  <c r="I31" i="31"/>
  <c r="Z30" i="31"/>
  <c r="V30" i="31"/>
  <c r="U30" i="31"/>
  <c r="T30" i="31"/>
  <c r="S30" i="31"/>
  <c r="R30" i="31"/>
  <c r="P30" i="31"/>
  <c r="Q30" i="31" s="1"/>
  <c r="I30" i="31"/>
  <c r="Z29" i="31"/>
  <c r="X29" i="31"/>
  <c r="W29" i="31"/>
  <c r="V29" i="31"/>
  <c r="U29" i="31"/>
  <c r="T29" i="31"/>
  <c r="S29" i="31"/>
  <c r="R29" i="31"/>
  <c r="Z28" i="31"/>
  <c r="V28" i="31"/>
  <c r="U28" i="31"/>
  <c r="T28" i="31"/>
  <c r="S28" i="31"/>
  <c r="R28" i="31"/>
  <c r="P28" i="31"/>
  <c r="Q28" i="31" s="1"/>
  <c r="I28" i="31"/>
  <c r="Z27" i="31"/>
  <c r="V27" i="31"/>
  <c r="U27" i="31"/>
  <c r="T27" i="31"/>
  <c r="S27" i="31"/>
  <c r="R27" i="31"/>
  <c r="P27" i="31"/>
  <c r="Q27" i="31" s="1"/>
  <c r="I27" i="31"/>
  <c r="Z26" i="31"/>
  <c r="V26" i="31"/>
  <c r="U26" i="31"/>
  <c r="T26" i="31"/>
  <c r="S26" i="31"/>
  <c r="R26" i="31"/>
  <c r="P26" i="31"/>
  <c r="Q26" i="31" s="1"/>
  <c r="I26" i="31"/>
  <c r="Z25" i="31"/>
  <c r="W25" i="31"/>
  <c r="X25" i="31" s="1"/>
  <c r="V25" i="31"/>
  <c r="U25" i="31"/>
  <c r="T25" i="31"/>
  <c r="S25" i="31"/>
  <c r="R25" i="31"/>
  <c r="Z24" i="31"/>
  <c r="V24" i="31"/>
  <c r="U24" i="31"/>
  <c r="T24" i="31"/>
  <c r="S24" i="31"/>
  <c r="R24" i="31"/>
  <c r="P24" i="31"/>
  <c r="Q24" i="31" s="1"/>
  <c r="Z23" i="31"/>
  <c r="V23" i="31"/>
  <c r="U23" i="31"/>
  <c r="T23" i="31"/>
  <c r="S23" i="31"/>
  <c r="R23" i="31"/>
  <c r="P23" i="31"/>
  <c r="Q23" i="31" s="1"/>
  <c r="I23" i="31"/>
  <c r="Z22" i="31"/>
  <c r="V22" i="31"/>
  <c r="U22" i="31"/>
  <c r="T22" i="31"/>
  <c r="S22" i="31"/>
  <c r="R22" i="31"/>
  <c r="P22" i="31"/>
  <c r="Q22" i="31" s="1"/>
  <c r="I22" i="31"/>
  <c r="J22" i="31" s="1"/>
  <c r="Z21" i="31"/>
  <c r="V21" i="31"/>
  <c r="U21" i="31"/>
  <c r="T21" i="31"/>
  <c r="S21" i="31"/>
  <c r="R21" i="31"/>
  <c r="P21" i="31"/>
  <c r="W21" i="31" s="1"/>
  <c r="X21" i="31" s="1"/>
  <c r="Z20" i="31"/>
  <c r="V20" i="31"/>
  <c r="U20" i="31"/>
  <c r="T20" i="31"/>
  <c r="S20" i="31"/>
  <c r="R20" i="31"/>
  <c r="P20" i="31"/>
  <c r="Q20" i="31" s="1"/>
  <c r="I20" i="31"/>
  <c r="J20" i="31" s="1"/>
  <c r="Z19" i="31"/>
  <c r="V19" i="31"/>
  <c r="U19" i="31"/>
  <c r="T19" i="31"/>
  <c r="S19" i="31"/>
  <c r="R19" i="31"/>
  <c r="P19" i="31"/>
  <c r="Q19" i="31" s="1"/>
  <c r="Z18" i="31"/>
  <c r="W18" i="31"/>
  <c r="X18" i="31" s="1"/>
  <c r="V18" i="31"/>
  <c r="U18" i="31"/>
  <c r="T18" i="31"/>
  <c r="S18" i="31"/>
  <c r="R18" i="31"/>
  <c r="Z17" i="31"/>
  <c r="V17" i="31"/>
  <c r="U17" i="31"/>
  <c r="T17" i="31"/>
  <c r="S17" i="31"/>
  <c r="R17" i="31"/>
  <c r="P17" i="31"/>
  <c r="Q17" i="31" s="1"/>
  <c r="I17" i="31"/>
  <c r="J17" i="31" s="1"/>
  <c r="Z16" i="31"/>
  <c r="V16" i="31"/>
  <c r="U16" i="31"/>
  <c r="T16" i="31"/>
  <c r="S16" i="31"/>
  <c r="R16" i="31"/>
  <c r="P16" i="31"/>
  <c r="Q16" i="31" s="1"/>
  <c r="I16" i="31"/>
  <c r="J16" i="31" s="1"/>
  <c r="Z15" i="31"/>
  <c r="V15" i="31"/>
  <c r="U15" i="31"/>
  <c r="T15" i="31"/>
  <c r="S15" i="31"/>
  <c r="R15" i="31"/>
  <c r="P15" i="31"/>
  <c r="Q15" i="31" s="1"/>
  <c r="I15" i="31"/>
  <c r="Z14" i="31"/>
  <c r="V14" i="31"/>
  <c r="U14" i="31"/>
  <c r="T14" i="31"/>
  <c r="S14" i="31"/>
  <c r="R14" i="31"/>
  <c r="P14" i="31"/>
  <c r="Q14" i="31" s="1"/>
  <c r="I14" i="31"/>
  <c r="Z13" i="31"/>
  <c r="V13" i="31"/>
  <c r="U13" i="31"/>
  <c r="T13" i="31"/>
  <c r="S13" i="31"/>
  <c r="R13" i="31"/>
  <c r="P13" i="31"/>
  <c r="Q13" i="31" s="1"/>
  <c r="I13" i="31"/>
  <c r="Z12" i="31"/>
  <c r="V12" i="31"/>
  <c r="U12" i="31"/>
  <c r="T12" i="31"/>
  <c r="S12" i="31"/>
  <c r="R12" i="31"/>
  <c r="P12" i="31"/>
  <c r="Q12" i="31" s="1"/>
  <c r="I12" i="31"/>
  <c r="J12" i="31" s="1"/>
  <c r="Z11" i="31"/>
  <c r="V11" i="31"/>
  <c r="U11" i="31"/>
  <c r="T11" i="31"/>
  <c r="S11" i="31"/>
  <c r="R11" i="31"/>
  <c r="P11" i="31"/>
  <c r="Q11" i="31" s="1"/>
  <c r="I11" i="31"/>
  <c r="J11" i="31" s="1"/>
  <c r="Z10" i="31"/>
  <c r="V10" i="31"/>
  <c r="U10" i="31"/>
  <c r="T10" i="31"/>
  <c r="S10" i="31"/>
  <c r="R10" i="31"/>
  <c r="P10" i="31"/>
  <c r="Q10" i="31" s="1"/>
  <c r="I10" i="31"/>
  <c r="J10" i="31" s="1"/>
  <c r="Z9" i="31"/>
  <c r="V9" i="31"/>
  <c r="U9" i="31"/>
  <c r="T9" i="31"/>
  <c r="S9" i="31"/>
  <c r="R9" i="31"/>
  <c r="P9" i="31"/>
  <c r="Q9" i="31" s="1"/>
  <c r="I9" i="31"/>
  <c r="J9" i="31" s="1"/>
  <c r="Z8" i="31"/>
  <c r="V8" i="31"/>
  <c r="U8" i="31"/>
  <c r="T8" i="31"/>
  <c r="S8" i="31"/>
  <c r="R8" i="31"/>
  <c r="P8" i="31"/>
  <c r="Q8" i="31" s="1"/>
  <c r="I8" i="31"/>
  <c r="Z7" i="31"/>
  <c r="V7" i="31"/>
  <c r="U7" i="31"/>
  <c r="T7" i="31"/>
  <c r="S7" i="31"/>
  <c r="R7" i="31"/>
  <c r="P7" i="31"/>
  <c r="I7" i="31"/>
  <c r="Q7" i="35" l="1"/>
  <c r="P135" i="35"/>
  <c r="P136" i="35" s="1"/>
  <c r="P137" i="35" s="1"/>
  <c r="F136" i="35"/>
  <c r="F137" i="35"/>
  <c r="V136" i="6"/>
  <c r="V137" i="6" s="1"/>
  <c r="V136" i="32"/>
  <c r="V137" i="32" s="1"/>
  <c r="R135" i="31"/>
  <c r="R136" i="31" s="1"/>
  <c r="R137" i="31" s="1"/>
  <c r="W7" i="32"/>
  <c r="Z135" i="32"/>
  <c r="W91" i="32"/>
  <c r="X91" i="32" s="1"/>
  <c r="J9" i="33"/>
  <c r="Q127" i="33"/>
  <c r="W79" i="34"/>
  <c r="X79" i="34" s="1"/>
  <c r="W88" i="34"/>
  <c r="X88" i="34" s="1"/>
  <c r="R135" i="35"/>
  <c r="W68" i="35"/>
  <c r="X68" i="35" s="1"/>
  <c r="G136" i="35"/>
  <c r="G137" i="35" s="1"/>
  <c r="U135" i="6"/>
  <c r="Q7" i="31"/>
  <c r="P135" i="31"/>
  <c r="P136" i="31" s="1"/>
  <c r="P137" i="31" s="1"/>
  <c r="S135" i="31"/>
  <c r="P135" i="32"/>
  <c r="W43" i="32"/>
  <c r="X43" i="32" s="1"/>
  <c r="W38" i="33"/>
  <c r="X38" i="33" s="1"/>
  <c r="S135" i="35"/>
  <c r="H136" i="35"/>
  <c r="H137" i="35" s="1"/>
  <c r="T135" i="6"/>
  <c r="T135" i="31"/>
  <c r="D136" i="32"/>
  <c r="D137" i="32" s="1"/>
  <c r="Z135" i="34"/>
  <c r="Z136" i="34" s="1"/>
  <c r="Z137" i="34" s="1"/>
  <c r="T135" i="35"/>
  <c r="T136" i="35" s="1"/>
  <c r="T137" i="35" s="1"/>
  <c r="W114" i="35"/>
  <c r="X114" i="35" s="1"/>
  <c r="S135" i="6"/>
  <c r="U135" i="31"/>
  <c r="W111" i="31"/>
  <c r="X111" i="31" s="1"/>
  <c r="R135" i="32"/>
  <c r="E136" i="32"/>
  <c r="E137" i="32" s="1"/>
  <c r="J13" i="33"/>
  <c r="Q111" i="33"/>
  <c r="W114" i="33"/>
  <c r="X114" i="33" s="1"/>
  <c r="U135" i="35"/>
  <c r="U136" i="35" s="1"/>
  <c r="U137" i="35" s="1"/>
  <c r="V135" i="31"/>
  <c r="S135" i="32"/>
  <c r="F136" i="32"/>
  <c r="F137" i="32"/>
  <c r="V135" i="35"/>
  <c r="V136" i="35" s="1"/>
  <c r="V137" i="35" s="1"/>
  <c r="Z135" i="31"/>
  <c r="D136" i="31"/>
  <c r="D137" i="31" s="1"/>
  <c r="T135" i="32"/>
  <c r="G136" i="32"/>
  <c r="G137" i="32" s="1"/>
  <c r="W71" i="33"/>
  <c r="X71" i="33" s="1"/>
  <c r="Z135" i="35"/>
  <c r="D136" i="35"/>
  <c r="D137" i="35"/>
  <c r="I135" i="31"/>
  <c r="U135" i="32"/>
  <c r="H136" i="32"/>
  <c r="H137" i="32" s="1"/>
  <c r="Z135" i="33"/>
  <c r="J71" i="33"/>
  <c r="W28" i="34"/>
  <c r="X28" i="34" s="1"/>
  <c r="W31" i="34"/>
  <c r="X31" i="34" s="1"/>
  <c r="W32" i="34"/>
  <c r="X32" i="34" s="1"/>
  <c r="E137" i="35"/>
  <c r="E136" i="35"/>
  <c r="R135" i="6"/>
  <c r="W14" i="34"/>
  <c r="X14" i="34" s="1"/>
  <c r="W19" i="34"/>
  <c r="X19" i="34" s="1"/>
  <c r="W20" i="34"/>
  <c r="X20" i="34" s="1"/>
  <c r="W33" i="34"/>
  <c r="X33" i="34" s="1"/>
  <c r="W66" i="34"/>
  <c r="X66" i="34" s="1"/>
  <c r="W85" i="34"/>
  <c r="X85" i="34" s="1"/>
  <c r="W70" i="34"/>
  <c r="X70" i="34" s="1"/>
  <c r="W109" i="34"/>
  <c r="X109" i="34" s="1"/>
  <c r="W120" i="34"/>
  <c r="X120" i="34" s="1"/>
  <c r="W129" i="34"/>
  <c r="X129" i="34" s="1"/>
  <c r="W8" i="34"/>
  <c r="X8" i="34" s="1"/>
  <c r="W10" i="34"/>
  <c r="X10" i="34" s="1"/>
  <c r="W44" i="34"/>
  <c r="X44" i="34" s="1"/>
  <c r="W58" i="34"/>
  <c r="X58" i="34" s="1"/>
  <c r="W94" i="34"/>
  <c r="X94" i="34" s="1"/>
  <c r="J120" i="34"/>
  <c r="W123" i="34"/>
  <c r="X123" i="34" s="1"/>
  <c r="J10" i="34"/>
  <c r="W36" i="34"/>
  <c r="X36" i="34" s="1"/>
  <c r="W46" i="34"/>
  <c r="X46" i="34" s="1"/>
  <c r="W125" i="34"/>
  <c r="X125" i="34" s="1"/>
  <c r="D136" i="34"/>
  <c r="D137" i="34" s="1"/>
  <c r="W114" i="34"/>
  <c r="X114" i="34" s="1"/>
  <c r="E136" i="34"/>
  <c r="E137" i="34" s="1"/>
  <c r="W38" i="34"/>
  <c r="X38" i="34" s="1"/>
  <c r="W51" i="34"/>
  <c r="X51" i="34" s="1"/>
  <c r="W100" i="34"/>
  <c r="X100" i="34" s="1"/>
  <c r="F136" i="34"/>
  <c r="F137" i="34" s="1"/>
  <c r="J64" i="34"/>
  <c r="G136" i="34"/>
  <c r="G137" i="34" s="1"/>
  <c r="W53" i="34"/>
  <c r="X53" i="34" s="1"/>
  <c r="W92" i="34"/>
  <c r="X92" i="34" s="1"/>
  <c r="W105" i="34"/>
  <c r="X105" i="34" s="1"/>
  <c r="H136" i="34"/>
  <c r="H137" i="34" s="1"/>
  <c r="J8" i="34"/>
  <c r="W19" i="33"/>
  <c r="X19" i="33" s="1"/>
  <c r="W26" i="33"/>
  <c r="X26" i="33" s="1"/>
  <c r="W28" i="33"/>
  <c r="X28" i="33" s="1"/>
  <c r="W75" i="33"/>
  <c r="X75" i="33" s="1"/>
  <c r="W11" i="33"/>
  <c r="X11" i="33" s="1"/>
  <c r="W40" i="33"/>
  <c r="X40" i="33" s="1"/>
  <c r="W80" i="33"/>
  <c r="X80" i="33" s="1"/>
  <c r="W15" i="33"/>
  <c r="X15" i="33" s="1"/>
  <c r="W67" i="33"/>
  <c r="X67" i="33" s="1"/>
  <c r="W68" i="33"/>
  <c r="X68" i="33" s="1"/>
  <c r="D136" i="33"/>
  <c r="D137" i="33" s="1"/>
  <c r="E136" i="33"/>
  <c r="E137" i="33" s="1"/>
  <c r="W46" i="33"/>
  <c r="X46" i="33" s="1"/>
  <c r="W56" i="33"/>
  <c r="X56" i="33" s="1"/>
  <c r="J67" i="33"/>
  <c r="J84" i="33"/>
  <c r="W100" i="33"/>
  <c r="X100" i="33" s="1"/>
  <c r="F136" i="33"/>
  <c r="F137" i="33" s="1"/>
  <c r="W51" i="33"/>
  <c r="X51" i="33" s="1"/>
  <c r="W103" i="33"/>
  <c r="X103" i="33" s="1"/>
  <c r="W116" i="33"/>
  <c r="X116" i="33" s="1"/>
  <c r="W129" i="33"/>
  <c r="X129" i="33" s="1"/>
  <c r="G136" i="33"/>
  <c r="G137" i="33" s="1"/>
  <c r="H136" i="33"/>
  <c r="H137" i="33" s="1"/>
  <c r="W55" i="33"/>
  <c r="X55" i="33" s="1"/>
  <c r="W90" i="33"/>
  <c r="X90" i="33" s="1"/>
  <c r="W107" i="33"/>
  <c r="X107" i="33" s="1"/>
  <c r="W31" i="33"/>
  <c r="X31" i="33" s="1"/>
  <c r="W44" i="33"/>
  <c r="X44" i="33" s="1"/>
  <c r="W62" i="33"/>
  <c r="X62" i="33" s="1"/>
  <c r="W92" i="33"/>
  <c r="X92" i="33" s="1"/>
  <c r="W120" i="33"/>
  <c r="X120" i="33" s="1"/>
  <c r="W123" i="33"/>
  <c r="X123" i="33" s="1"/>
  <c r="W42" i="33"/>
  <c r="X42" i="33" s="1"/>
  <c r="W60" i="33"/>
  <c r="X60" i="33" s="1"/>
  <c r="W94" i="33"/>
  <c r="X94" i="33" s="1"/>
  <c r="W109" i="33"/>
  <c r="X109" i="33" s="1"/>
  <c r="Q7" i="34"/>
  <c r="P135" i="34"/>
  <c r="W17" i="34"/>
  <c r="X17" i="34" s="1"/>
  <c r="W55" i="34"/>
  <c r="X55" i="34" s="1"/>
  <c r="W68" i="34"/>
  <c r="X68" i="34" s="1"/>
  <c r="W80" i="34"/>
  <c r="X80" i="34" s="1"/>
  <c r="W81" i="34"/>
  <c r="X81" i="34" s="1"/>
  <c r="W103" i="34"/>
  <c r="X103" i="34" s="1"/>
  <c r="W111" i="34"/>
  <c r="X111" i="34" s="1"/>
  <c r="R135" i="34"/>
  <c r="W69" i="34"/>
  <c r="X69" i="34" s="1"/>
  <c r="W83" i="34"/>
  <c r="X83" i="34" s="1"/>
  <c r="S135" i="34"/>
  <c r="S136" i="34" s="1"/>
  <c r="S137" i="34" s="1"/>
  <c r="P140" i="34" s="1"/>
  <c r="F8" i="2" s="1"/>
  <c r="T135" i="34"/>
  <c r="W12" i="34"/>
  <c r="X12" i="34" s="1"/>
  <c r="W24" i="34"/>
  <c r="X24" i="34" s="1"/>
  <c r="W40" i="34"/>
  <c r="X40" i="34" s="1"/>
  <c r="W48" i="34"/>
  <c r="X48" i="34" s="1"/>
  <c r="W60" i="34"/>
  <c r="X60" i="34" s="1"/>
  <c r="W71" i="34"/>
  <c r="X71" i="34" s="1"/>
  <c r="W72" i="34"/>
  <c r="X72" i="34" s="1"/>
  <c r="W86" i="34"/>
  <c r="X86" i="34" s="1"/>
  <c r="W96" i="34"/>
  <c r="X96" i="34" s="1"/>
  <c r="W116" i="34"/>
  <c r="X116" i="34" s="1"/>
  <c r="U132" i="34"/>
  <c r="U135" i="34"/>
  <c r="U136" i="34" s="1"/>
  <c r="U137" i="34" s="1"/>
  <c r="R140" i="34" s="1"/>
  <c r="H8" i="2" s="1"/>
  <c r="W27" i="34"/>
  <c r="X27" i="34" s="1"/>
  <c r="W74" i="34"/>
  <c r="X74" i="34" s="1"/>
  <c r="W87" i="34"/>
  <c r="X87" i="34" s="1"/>
  <c r="W107" i="34"/>
  <c r="X107" i="34" s="1"/>
  <c r="W127" i="34"/>
  <c r="X127" i="34" s="1"/>
  <c r="V135" i="34"/>
  <c r="V136" i="34" s="1"/>
  <c r="V137" i="34" s="1"/>
  <c r="S140" i="34" s="1"/>
  <c r="I8" i="2" s="1"/>
  <c r="W42" i="34"/>
  <c r="X42" i="34" s="1"/>
  <c r="W62" i="34"/>
  <c r="X62" i="34" s="1"/>
  <c r="W77" i="34"/>
  <c r="X77" i="34" s="1"/>
  <c r="W90" i="34"/>
  <c r="X90" i="34" s="1"/>
  <c r="W98" i="34"/>
  <c r="X98" i="34" s="1"/>
  <c r="W118" i="34"/>
  <c r="X118" i="34" s="1"/>
  <c r="W30" i="34"/>
  <c r="X30" i="34" s="1"/>
  <c r="W78" i="34"/>
  <c r="X78" i="34" s="1"/>
  <c r="W70" i="33"/>
  <c r="X70" i="33" s="1"/>
  <c r="W79" i="33"/>
  <c r="X79" i="33" s="1"/>
  <c r="W87" i="33"/>
  <c r="X87" i="33" s="1"/>
  <c r="Q94" i="33"/>
  <c r="Q103" i="33"/>
  <c r="S135" i="33"/>
  <c r="W48" i="33"/>
  <c r="X48" i="33" s="1"/>
  <c r="W72" i="33"/>
  <c r="X72" i="33" s="1"/>
  <c r="W81" i="33"/>
  <c r="X81" i="33" s="1"/>
  <c r="Q96" i="33"/>
  <c r="Q105" i="33"/>
  <c r="Q125" i="33"/>
  <c r="T135" i="33"/>
  <c r="W10" i="33"/>
  <c r="X10" i="33" s="1"/>
  <c r="W65" i="33"/>
  <c r="X65" i="33" s="1"/>
  <c r="W73" i="33"/>
  <c r="X73" i="33" s="1"/>
  <c r="W82" i="33"/>
  <c r="X82" i="33" s="1"/>
  <c r="Q116" i="33"/>
  <c r="R132" i="33"/>
  <c r="R135" i="33"/>
  <c r="U135" i="33"/>
  <c r="W20" i="33"/>
  <c r="X20" i="33" s="1"/>
  <c r="W35" i="33"/>
  <c r="X35" i="33" s="1"/>
  <c r="W53" i="33"/>
  <c r="X53" i="33" s="1"/>
  <c r="W66" i="33"/>
  <c r="X66" i="33" s="1"/>
  <c r="W74" i="33"/>
  <c r="X74" i="33" s="1"/>
  <c r="W83" i="33"/>
  <c r="X83" i="33" s="1"/>
  <c r="Q90" i="33"/>
  <c r="Q98" i="33"/>
  <c r="V135" i="33"/>
  <c r="Q92" i="33"/>
  <c r="Q100" i="33"/>
  <c r="Q109" i="33"/>
  <c r="P135" i="33"/>
  <c r="W69" i="33"/>
  <c r="X69" i="33" s="1"/>
  <c r="W78" i="33"/>
  <c r="X78" i="33" s="1"/>
  <c r="Q120" i="33"/>
  <c r="W87" i="35"/>
  <c r="X87" i="35" s="1"/>
  <c r="W83" i="35"/>
  <c r="X83" i="35" s="1"/>
  <c r="W82" i="35"/>
  <c r="X82" i="35" s="1"/>
  <c r="W75" i="35"/>
  <c r="X75" i="35" s="1"/>
  <c r="W70" i="35"/>
  <c r="X70" i="35" s="1"/>
  <c r="W67" i="35"/>
  <c r="X67" i="35" s="1"/>
  <c r="W16" i="35"/>
  <c r="X16" i="35" s="1"/>
  <c r="W15" i="35"/>
  <c r="X15" i="35" s="1"/>
  <c r="W12" i="35"/>
  <c r="X12" i="35" s="1"/>
  <c r="W65" i="35"/>
  <c r="X65" i="35" s="1"/>
  <c r="W66" i="35"/>
  <c r="X66" i="35" s="1"/>
  <c r="W84" i="35"/>
  <c r="X84" i="35" s="1"/>
  <c r="W85" i="35"/>
  <c r="X85" i="35" s="1"/>
  <c r="W8" i="35"/>
  <c r="X8" i="35" s="1"/>
  <c r="W9" i="35"/>
  <c r="X9" i="35" s="1"/>
  <c r="W10" i="35"/>
  <c r="X10" i="35" s="1"/>
  <c r="W11" i="35"/>
  <c r="X11" i="35" s="1"/>
  <c r="W26" i="35"/>
  <c r="X26" i="35" s="1"/>
  <c r="W73" i="35"/>
  <c r="X73" i="35" s="1"/>
  <c r="W74" i="35"/>
  <c r="X74" i="35" s="1"/>
  <c r="W77" i="35"/>
  <c r="X77" i="35" s="1"/>
  <c r="W28" i="35"/>
  <c r="X28" i="35" s="1"/>
  <c r="W33" i="35"/>
  <c r="X33" i="35" s="1"/>
  <c r="W79" i="35"/>
  <c r="X79" i="35" s="1"/>
  <c r="W35" i="35"/>
  <c r="X35" i="35" s="1"/>
  <c r="W40" i="35"/>
  <c r="X40" i="35" s="1"/>
  <c r="W81" i="35"/>
  <c r="X81" i="35" s="1"/>
  <c r="W7" i="35"/>
  <c r="W129" i="35"/>
  <c r="X129" i="35" s="1"/>
  <c r="W127" i="35"/>
  <c r="X127" i="35" s="1"/>
  <c r="W125" i="35"/>
  <c r="X125" i="35" s="1"/>
  <c r="W123" i="35"/>
  <c r="X123" i="35" s="1"/>
  <c r="W120" i="35"/>
  <c r="X120" i="35" s="1"/>
  <c r="W118" i="35"/>
  <c r="X118" i="35" s="1"/>
  <c r="W116" i="35"/>
  <c r="X116" i="35" s="1"/>
  <c r="W111" i="35"/>
  <c r="X111" i="35" s="1"/>
  <c r="W109" i="35"/>
  <c r="X109" i="35" s="1"/>
  <c r="W107" i="35"/>
  <c r="X107" i="35" s="1"/>
  <c r="W105" i="35"/>
  <c r="X105" i="35" s="1"/>
  <c r="W103" i="35"/>
  <c r="X103" i="35" s="1"/>
  <c r="W100" i="35"/>
  <c r="X100" i="35" s="1"/>
  <c r="W98" i="35"/>
  <c r="X98" i="35" s="1"/>
  <c r="W96" i="35"/>
  <c r="X96" i="35" s="1"/>
  <c r="W94" i="35"/>
  <c r="X94" i="35" s="1"/>
  <c r="W90" i="35"/>
  <c r="X90" i="35" s="1"/>
  <c r="J64" i="35"/>
  <c r="J40" i="35"/>
  <c r="J28" i="35"/>
  <c r="J26" i="35"/>
  <c r="W23" i="35"/>
  <c r="X23" i="35" s="1"/>
  <c r="W20" i="35"/>
  <c r="X20" i="35" s="1"/>
  <c r="W17" i="35"/>
  <c r="X17" i="35" s="1"/>
  <c r="J16" i="35"/>
  <c r="W13" i="35"/>
  <c r="X13" i="35" s="1"/>
  <c r="J12" i="35"/>
  <c r="T132" i="35"/>
  <c r="J10" i="35"/>
  <c r="J7" i="35"/>
  <c r="W121" i="32"/>
  <c r="X121" i="32" s="1"/>
  <c r="W117" i="32"/>
  <c r="X117" i="32" s="1"/>
  <c r="W110" i="32"/>
  <c r="X110" i="32" s="1"/>
  <c r="W108" i="32"/>
  <c r="X108" i="32" s="1"/>
  <c r="W99" i="32"/>
  <c r="X99" i="32" s="1"/>
  <c r="W83" i="32"/>
  <c r="X83" i="32" s="1"/>
  <c r="W82" i="32"/>
  <c r="X82" i="32" s="1"/>
  <c r="W69" i="32"/>
  <c r="X69" i="32" s="1"/>
  <c r="W60" i="32"/>
  <c r="X60" i="32" s="1"/>
  <c r="W58" i="32"/>
  <c r="X58" i="32" s="1"/>
  <c r="W46" i="32"/>
  <c r="X46" i="32" s="1"/>
  <c r="W45" i="32"/>
  <c r="X45" i="32" s="1"/>
  <c r="W27" i="32"/>
  <c r="X27" i="32" s="1"/>
  <c r="W35" i="32"/>
  <c r="X35" i="32" s="1"/>
  <c r="W31" i="32"/>
  <c r="X31" i="32" s="1"/>
  <c r="W26" i="32"/>
  <c r="X26" i="32" s="1"/>
  <c r="W24" i="32"/>
  <c r="X24" i="32" s="1"/>
  <c r="W54" i="32"/>
  <c r="X54" i="32" s="1"/>
  <c r="W39" i="32"/>
  <c r="X39" i="32" s="1"/>
  <c r="W95" i="32"/>
  <c r="X95" i="32" s="1"/>
  <c r="W75" i="32"/>
  <c r="X75" i="32" s="1"/>
  <c r="W15" i="32"/>
  <c r="X15" i="32" s="1"/>
  <c r="W14" i="32"/>
  <c r="X14" i="32" s="1"/>
  <c r="W11" i="32"/>
  <c r="X11" i="32" s="1"/>
  <c r="W9" i="32"/>
  <c r="X9" i="32" s="1"/>
  <c r="W13" i="32"/>
  <c r="X13" i="32" s="1"/>
  <c r="W28" i="32"/>
  <c r="X28" i="32" s="1"/>
  <c r="W30" i="32"/>
  <c r="X30" i="32" s="1"/>
  <c r="W47" i="32"/>
  <c r="X47" i="32" s="1"/>
  <c r="W73" i="32"/>
  <c r="X73" i="32" s="1"/>
  <c r="W93" i="32"/>
  <c r="X93" i="32" s="1"/>
  <c r="W112" i="32"/>
  <c r="X112" i="32" s="1"/>
  <c r="W115" i="32"/>
  <c r="X115" i="32" s="1"/>
  <c r="W16" i="32"/>
  <c r="X16" i="32" s="1"/>
  <c r="W17" i="32"/>
  <c r="X17" i="32" s="1"/>
  <c r="W20" i="32"/>
  <c r="X20" i="32" s="1"/>
  <c r="W21" i="32"/>
  <c r="X21" i="32" s="1"/>
  <c r="W32" i="32"/>
  <c r="X32" i="32" s="1"/>
  <c r="W38" i="32"/>
  <c r="X38" i="32" s="1"/>
  <c r="W55" i="32"/>
  <c r="X55" i="32" s="1"/>
  <c r="W59" i="32"/>
  <c r="X59" i="32" s="1"/>
  <c r="W80" i="32"/>
  <c r="X80" i="32" s="1"/>
  <c r="W81" i="32"/>
  <c r="X81" i="32" s="1"/>
  <c r="W97" i="32"/>
  <c r="X97" i="32" s="1"/>
  <c r="W119" i="32"/>
  <c r="X119" i="32" s="1"/>
  <c r="W124" i="32"/>
  <c r="X124" i="32" s="1"/>
  <c r="W22" i="32"/>
  <c r="X22" i="32" s="1"/>
  <c r="W84" i="32"/>
  <c r="X84" i="32" s="1"/>
  <c r="W85" i="32"/>
  <c r="X85" i="32" s="1"/>
  <c r="W101" i="32"/>
  <c r="X101" i="32" s="1"/>
  <c r="W104" i="32"/>
  <c r="X104" i="32" s="1"/>
  <c r="W126" i="32"/>
  <c r="X126" i="32" s="1"/>
  <c r="W23" i="32"/>
  <c r="X23" i="32" s="1"/>
  <c r="W67" i="32"/>
  <c r="X67" i="32" s="1"/>
  <c r="W86" i="32"/>
  <c r="X86" i="32" s="1"/>
  <c r="W87" i="32"/>
  <c r="X87" i="32" s="1"/>
  <c r="W89" i="32"/>
  <c r="X89" i="32" s="1"/>
  <c r="W106" i="32"/>
  <c r="X106" i="32" s="1"/>
  <c r="W128" i="32"/>
  <c r="X128" i="32" s="1"/>
  <c r="W130" i="32"/>
  <c r="X130" i="32" s="1"/>
  <c r="W129" i="32"/>
  <c r="X129" i="32" s="1"/>
  <c r="W127" i="32"/>
  <c r="X127" i="32" s="1"/>
  <c r="W125" i="32"/>
  <c r="X125" i="32" s="1"/>
  <c r="W123" i="32"/>
  <c r="X123" i="32" s="1"/>
  <c r="W120" i="32"/>
  <c r="X120" i="32" s="1"/>
  <c r="W118" i="32"/>
  <c r="X118" i="32" s="1"/>
  <c r="W116" i="32"/>
  <c r="X116" i="32" s="1"/>
  <c r="W114" i="32"/>
  <c r="X114" i="32" s="1"/>
  <c r="W111" i="32"/>
  <c r="X111" i="32" s="1"/>
  <c r="W109" i="32"/>
  <c r="X109" i="32" s="1"/>
  <c r="W107" i="32"/>
  <c r="X107" i="32" s="1"/>
  <c r="W105" i="32"/>
  <c r="X105" i="32" s="1"/>
  <c r="W103" i="32"/>
  <c r="X103" i="32" s="1"/>
  <c r="W100" i="32"/>
  <c r="X100" i="32" s="1"/>
  <c r="W98" i="32"/>
  <c r="X98" i="32" s="1"/>
  <c r="W96" i="32"/>
  <c r="X96" i="32" s="1"/>
  <c r="W94" i="32"/>
  <c r="X94" i="32" s="1"/>
  <c r="W90" i="32"/>
  <c r="X90" i="32" s="1"/>
  <c r="J86" i="32"/>
  <c r="J84" i="32"/>
  <c r="J82" i="32"/>
  <c r="J75" i="32"/>
  <c r="J67" i="32"/>
  <c r="W64" i="32"/>
  <c r="X64" i="32" s="1"/>
  <c r="W62" i="32"/>
  <c r="X62" i="32" s="1"/>
  <c r="J60" i="32"/>
  <c r="J58" i="32"/>
  <c r="W56" i="32"/>
  <c r="X56" i="32" s="1"/>
  <c r="J55" i="32"/>
  <c r="W53" i="32"/>
  <c r="X53" i="32" s="1"/>
  <c r="J46" i="32"/>
  <c r="W44" i="32"/>
  <c r="X44" i="32" s="1"/>
  <c r="J38" i="32"/>
  <c r="W36" i="32"/>
  <c r="X36" i="32" s="1"/>
  <c r="J31" i="32"/>
  <c r="J28" i="32"/>
  <c r="J26" i="32"/>
  <c r="J23" i="32"/>
  <c r="J20" i="32"/>
  <c r="J17" i="32"/>
  <c r="J15" i="32"/>
  <c r="W85" i="31"/>
  <c r="X85" i="31" s="1"/>
  <c r="W83" i="31"/>
  <c r="X83" i="31" s="1"/>
  <c r="W82" i="31"/>
  <c r="X82" i="31" s="1"/>
  <c r="W79" i="31"/>
  <c r="X79" i="31" s="1"/>
  <c r="W78" i="31"/>
  <c r="X78" i="31" s="1"/>
  <c r="W71" i="31"/>
  <c r="X71" i="31" s="1"/>
  <c r="W66" i="31"/>
  <c r="X66" i="31" s="1"/>
  <c r="W33" i="31"/>
  <c r="X33" i="31" s="1"/>
  <c r="W11" i="31"/>
  <c r="X11" i="31" s="1"/>
  <c r="W68" i="31"/>
  <c r="X68" i="31" s="1"/>
  <c r="W86" i="31"/>
  <c r="X86" i="31" s="1"/>
  <c r="W87" i="31"/>
  <c r="X87" i="31" s="1"/>
  <c r="W69" i="31"/>
  <c r="X69" i="31" s="1"/>
  <c r="W70" i="31"/>
  <c r="X70" i="31" s="1"/>
  <c r="W13" i="31"/>
  <c r="X13" i="31" s="1"/>
  <c r="W14" i="31"/>
  <c r="X14" i="31" s="1"/>
  <c r="W15" i="31"/>
  <c r="X15" i="31" s="1"/>
  <c r="W73" i="31"/>
  <c r="X73" i="31" s="1"/>
  <c r="W74" i="31"/>
  <c r="X74" i="31" s="1"/>
  <c r="W77" i="31"/>
  <c r="X77" i="31" s="1"/>
  <c r="W80" i="31"/>
  <c r="X80" i="31" s="1"/>
  <c r="W81" i="31"/>
  <c r="X81" i="31" s="1"/>
  <c r="W8" i="31"/>
  <c r="X8" i="31" s="1"/>
  <c r="W129" i="31"/>
  <c r="X129" i="31" s="1"/>
  <c r="W127" i="31"/>
  <c r="X127" i="31" s="1"/>
  <c r="W125" i="31"/>
  <c r="X125" i="31" s="1"/>
  <c r="W123" i="31"/>
  <c r="X123" i="31" s="1"/>
  <c r="W120" i="31"/>
  <c r="X120" i="31" s="1"/>
  <c r="W118" i="31"/>
  <c r="X118" i="31" s="1"/>
  <c r="W116" i="31"/>
  <c r="X116" i="31" s="1"/>
  <c r="W114" i="31"/>
  <c r="X114" i="31" s="1"/>
  <c r="W109" i="31"/>
  <c r="X109" i="31" s="1"/>
  <c r="W107" i="31"/>
  <c r="X107" i="31" s="1"/>
  <c r="W105" i="31"/>
  <c r="X105" i="31" s="1"/>
  <c r="W103" i="31"/>
  <c r="X103" i="31" s="1"/>
  <c r="W100" i="31"/>
  <c r="X100" i="31" s="1"/>
  <c r="W98" i="31"/>
  <c r="X98" i="31" s="1"/>
  <c r="W96" i="31"/>
  <c r="X96" i="31" s="1"/>
  <c r="W94" i="31"/>
  <c r="X94" i="31" s="1"/>
  <c r="W90" i="31"/>
  <c r="X90" i="31" s="1"/>
  <c r="J64" i="31"/>
  <c r="J15" i="31"/>
  <c r="J14" i="31"/>
  <c r="W12" i="31"/>
  <c r="X12" i="31" s="1"/>
  <c r="J8" i="31"/>
  <c r="W46" i="35"/>
  <c r="X46" i="35" s="1"/>
  <c r="Q46" i="35"/>
  <c r="S132" i="35"/>
  <c r="J8" i="35"/>
  <c r="J15" i="35"/>
  <c r="Q20" i="35"/>
  <c r="W21" i="35"/>
  <c r="X21" i="35" s="1"/>
  <c r="Q23" i="35"/>
  <c r="W38" i="35"/>
  <c r="X38" i="35" s="1"/>
  <c r="W42" i="35"/>
  <c r="X42" i="35" s="1"/>
  <c r="W53" i="35"/>
  <c r="X53" i="35" s="1"/>
  <c r="Q53" i="35"/>
  <c r="W54" i="35"/>
  <c r="X54" i="35" s="1"/>
  <c r="J54" i="35"/>
  <c r="W97" i="35"/>
  <c r="X97" i="35" s="1"/>
  <c r="J97" i="35"/>
  <c r="W115" i="35"/>
  <c r="X115" i="35" s="1"/>
  <c r="J115" i="35"/>
  <c r="W47" i="35"/>
  <c r="X47" i="35" s="1"/>
  <c r="J47" i="35"/>
  <c r="P132" i="35"/>
  <c r="U132" i="35"/>
  <c r="J11" i="35"/>
  <c r="W19" i="35"/>
  <c r="X19" i="35" s="1"/>
  <c r="J35" i="35"/>
  <c r="W55" i="35"/>
  <c r="X55" i="35" s="1"/>
  <c r="Q55" i="35"/>
  <c r="J56" i="35"/>
  <c r="W56" i="35"/>
  <c r="X56" i="35" s="1"/>
  <c r="W101" i="35"/>
  <c r="X101" i="35" s="1"/>
  <c r="J101" i="35"/>
  <c r="W119" i="35"/>
  <c r="X119" i="35" s="1"/>
  <c r="J119" i="35"/>
  <c r="I135" i="35"/>
  <c r="I132" i="35"/>
  <c r="V132" i="35"/>
  <c r="J9" i="35"/>
  <c r="W22" i="35"/>
  <c r="X22" i="35" s="1"/>
  <c r="J22" i="35"/>
  <c r="W39" i="35"/>
  <c r="X39" i="35" s="1"/>
  <c r="J39" i="35"/>
  <c r="W43" i="35"/>
  <c r="X43" i="35" s="1"/>
  <c r="J43" i="35"/>
  <c r="W58" i="35"/>
  <c r="X58" i="35" s="1"/>
  <c r="Q58" i="35"/>
  <c r="W59" i="35"/>
  <c r="X59" i="35" s="1"/>
  <c r="J59" i="35"/>
  <c r="W69" i="35"/>
  <c r="X69" i="35" s="1"/>
  <c r="W78" i="35"/>
  <c r="X78" i="35" s="1"/>
  <c r="W86" i="35"/>
  <c r="X86" i="35" s="1"/>
  <c r="W104" i="35"/>
  <c r="X104" i="35" s="1"/>
  <c r="J104" i="35"/>
  <c r="W121" i="35"/>
  <c r="X121" i="35" s="1"/>
  <c r="J121" i="35"/>
  <c r="W24" i="35"/>
  <c r="X24" i="35" s="1"/>
  <c r="J24" i="35"/>
  <c r="W14" i="35"/>
  <c r="X14" i="35" s="1"/>
  <c r="W30" i="35"/>
  <c r="X30" i="35" s="1"/>
  <c r="J30" i="35"/>
  <c r="W36" i="35"/>
  <c r="X36" i="35" s="1"/>
  <c r="W48" i="35"/>
  <c r="X48" i="35" s="1"/>
  <c r="Q48" i="35"/>
  <c r="W50" i="35"/>
  <c r="X50" i="35" s="1"/>
  <c r="J50" i="35"/>
  <c r="W89" i="35"/>
  <c r="X89" i="35" s="1"/>
  <c r="J89" i="35"/>
  <c r="W106" i="35"/>
  <c r="X106" i="35" s="1"/>
  <c r="J106" i="35"/>
  <c r="W124" i="35"/>
  <c r="X124" i="35" s="1"/>
  <c r="J124" i="35"/>
  <c r="X7" i="35"/>
  <c r="W31" i="35"/>
  <c r="X31" i="35" s="1"/>
  <c r="J31" i="35"/>
  <c r="W60" i="35"/>
  <c r="X60" i="35" s="1"/>
  <c r="Q60" i="35"/>
  <c r="W61" i="35"/>
  <c r="X61" i="35" s="1"/>
  <c r="J61" i="35"/>
  <c r="W71" i="35"/>
  <c r="X71" i="35" s="1"/>
  <c r="W80" i="35"/>
  <c r="X80" i="35" s="1"/>
  <c r="W91" i="35"/>
  <c r="X91" i="35" s="1"/>
  <c r="J91" i="35"/>
  <c r="W108" i="35"/>
  <c r="X108" i="35" s="1"/>
  <c r="J108" i="35"/>
  <c r="W126" i="35"/>
  <c r="X126" i="35" s="1"/>
  <c r="J126" i="35"/>
  <c r="W44" i="35"/>
  <c r="X44" i="35" s="1"/>
  <c r="Q44" i="35"/>
  <c r="W45" i="35"/>
  <c r="X45" i="35" s="1"/>
  <c r="J45" i="35"/>
  <c r="W51" i="35"/>
  <c r="X51" i="35" s="1"/>
  <c r="Q51" i="35"/>
  <c r="W52" i="35"/>
  <c r="X52" i="35" s="1"/>
  <c r="W93" i="35"/>
  <c r="X93" i="35" s="1"/>
  <c r="J93" i="35"/>
  <c r="W110" i="35"/>
  <c r="X110" i="35" s="1"/>
  <c r="J110" i="35"/>
  <c r="W128" i="35"/>
  <c r="X128" i="35" s="1"/>
  <c r="J128" i="35"/>
  <c r="W99" i="35"/>
  <c r="X99" i="35" s="1"/>
  <c r="J99" i="35"/>
  <c r="W117" i="35"/>
  <c r="X117" i="35" s="1"/>
  <c r="J117" i="35"/>
  <c r="R132" i="35"/>
  <c r="W27" i="35"/>
  <c r="X27" i="35" s="1"/>
  <c r="J27" i="35"/>
  <c r="W32" i="35"/>
  <c r="X32" i="35" s="1"/>
  <c r="J32" i="35"/>
  <c r="W37" i="35"/>
  <c r="X37" i="35" s="1"/>
  <c r="J37" i="35"/>
  <c r="W41" i="35"/>
  <c r="X41" i="35" s="1"/>
  <c r="J41" i="35"/>
  <c r="W62" i="35"/>
  <c r="X62" i="35" s="1"/>
  <c r="Q62" i="35"/>
  <c r="W63" i="35"/>
  <c r="X63" i="35" s="1"/>
  <c r="J63" i="35"/>
  <c r="W95" i="35"/>
  <c r="X95" i="35" s="1"/>
  <c r="J95" i="35"/>
  <c r="W112" i="35"/>
  <c r="X112" i="35" s="1"/>
  <c r="J112" i="35"/>
  <c r="W130" i="35"/>
  <c r="X130" i="35" s="1"/>
  <c r="J130" i="35"/>
  <c r="J65" i="35"/>
  <c r="J67" i="35"/>
  <c r="J69" i="35"/>
  <c r="J71" i="35"/>
  <c r="J73" i="35"/>
  <c r="J78" i="35"/>
  <c r="J80" i="35"/>
  <c r="J82" i="35"/>
  <c r="J84" i="35"/>
  <c r="J86" i="35"/>
  <c r="J88" i="35"/>
  <c r="Q90" i="35"/>
  <c r="Q94" i="35"/>
  <c r="Q96" i="35"/>
  <c r="Q98" i="35"/>
  <c r="Q100" i="35"/>
  <c r="Q103" i="35"/>
  <c r="Q105" i="35"/>
  <c r="Q107" i="35"/>
  <c r="Q109" i="35"/>
  <c r="Q111" i="35"/>
  <c r="Q114" i="35"/>
  <c r="Q116" i="35"/>
  <c r="Q118" i="35"/>
  <c r="Q120" i="35"/>
  <c r="Q123" i="35"/>
  <c r="Q125" i="35"/>
  <c r="Q127" i="35"/>
  <c r="Q129" i="35"/>
  <c r="W57" i="35"/>
  <c r="X57" i="35" s="1"/>
  <c r="J66" i="35"/>
  <c r="J68" i="35"/>
  <c r="J70" i="35"/>
  <c r="J74" i="35"/>
  <c r="J77" i="35"/>
  <c r="J79" i="35"/>
  <c r="J81" i="35"/>
  <c r="J83" i="35"/>
  <c r="J85" i="35"/>
  <c r="J87" i="35"/>
  <c r="I134" i="35"/>
  <c r="T132" i="34"/>
  <c r="W9" i="34"/>
  <c r="X9" i="34" s="1"/>
  <c r="J19" i="34"/>
  <c r="W26" i="34"/>
  <c r="X26" i="34" s="1"/>
  <c r="J56" i="34"/>
  <c r="W56" i="34"/>
  <c r="X56" i="34" s="1"/>
  <c r="W67" i="34"/>
  <c r="X67" i="34" s="1"/>
  <c r="W75" i="34"/>
  <c r="X75" i="34" s="1"/>
  <c r="W84" i="34"/>
  <c r="X84" i="34" s="1"/>
  <c r="W93" i="34"/>
  <c r="X93" i="34" s="1"/>
  <c r="J93" i="34"/>
  <c r="W101" i="34"/>
  <c r="X101" i="34" s="1"/>
  <c r="J101" i="34"/>
  <c r="W121" i="34"/>
  <c r="X121" i="34" s="1"/>
  <c r="J121" i="34"/>
  <c r="V132" i="34"/>
  <c r="W16" i="34"/>
  <c r="X16" i="34" s="1"/>
  <c r="W50" i="34"/>
  <c r="X50" i="34" s="1"/>
  <c r="J50" i="34"/>
  <c r="W59" i="34"/>
  <c r="X59" i="34" s="1"/>
  <c r="J59" i="34"/>
  <c r="W95" i="34"/>
  <c r="X95" i="34" s="1"/>
  <c r="J95" i="34"/>
  <c r="W115" i="34"/>
  <c r="X115" i="34" s="1"/>
  <c r="J115" i="34"/>
  <c r="I135" i="34"/>
  <c r="W7" i="34"/>
  <c r="W41" i="34"/>
  <c r="X41" i="34" s="1"/>
  <c r="J41" i="34"/>
  <c r="W106" i="34"/>
  <c r="X106" i="34" s="1"/>
  <c r="J106" i="34"/>
  <c r="W126" i="34"/>
  <c r="X126" i="34" s="1"/>
  <c r="J126" i="34"/>
  <c r="W124" i="34"/>
  <c r="X124" i="34" s="1"/>
  <c r="J124" i="34"/>
  <c r="W52" i="34"/>
  <c r="X52" i="34" s="1"/>
  <c r="J52" i="34"/>
  <c r="W61" i="34"/>
  <c r="X61" i="34" s="1"/>
  <c r="J61" i="34"/>
  <c r="W89" i="34"/>
  <c r="X89" i="34" s="1"/>
  <c r="J89" i="34"/>
  <c r="W97" i="34"/>
  <c r="X97" i="34" s="1"/>
  <c r="J97" i="34"/>
  <c r="W117" i="34"/>
  <c r="X117" i="34" s="1"/>
  <c r="J117" i="34"/>
  <c r="W47" i="34"/>
  <c r="X47" i="34" s="1"/>
  <c r="J47" i="34"/>
  <c r="W104" i="34"/>
  <c r="X104" i="34" s="1"/>
  <c r="J104" i="34"/>
  <c r="W112" i="34"/>
  <c r="X112" i="34" s="1"/>
  <c r="J112" i="34"/>
  <c r="W11" i="34"/>
  <c r="X11" i="34" s="1"/>
  <c r="Q21" i="34"/>
  <c r="Q132" i="34" s="1"/>
  <c r="W35" i="34"/>
  <c r="X35" i="34" s="1"/>
  <c r="J35" i="34"/>
  <c r="W43" i="34"/>
  <c r="X43" i="34" s="1"/>
  <c r="J43" i="34"/>
  <c r="W108" i="34"/>
  <c r="X108" i="34" s="1"/>
  <c r="J108" i="34"/>
  <c r="W128" i="34"/>
  <c r="X128" i="34" s="1"/>
  <c r="J128" i="34"/>
  <c r="W39" i="34"/>
  <c r="X39" i="34" s="1"/>
  <c r="J39" i="34"/>
  <c r="P132" i="34"/>
  <c r="R132" i="34"/>
  <c r="W23" i="34"/>
  <c r="X23" i="34" s="1"/>
  <c r="J23" i="34"/>
  <c r="W54" i="34"/>
  <c r="X54" i="34" s="1"/>
  <c r="J54" i="34"/>
  <c r="W63" i="34"/>
  <c r="X63" i="34" s="1"/>
  <c r="J63" i="34"/>
  <c r="W65" i="34"/>
  <c r="X65" i="34" s="1"/>
  <c r="W73" i="34"/>
  <c r="X73" i="34" s="1"/>
  <c r="W82" i="34"/>
  <c r="X82" i="34" s="1"/>
  <c r="W91" i="34"/>
  <c r="X91" i="34" s="1"/>
  <c r="J91" i="34"/>
  <c r="W99" i="34"/>
  <c r="X99" i="34" s="1"/>
  <c r="J99" i="34"/>
  <c r="W119" i="34"/>
  <c r="X119" i="34" s="1"/>
  <c r="J119" i="34"/>
  <c r="S132" i="34"/>
  <c r="W15" i="34"/>
  <c r="X15" i="34" s="1"/>
  <c r="W37" i="34"/>
  <c r="X37" i="34" s="1"/>
  <c r="J37" i="34"/>
  <c r="W45" i="34"/>
  <c r="X45" i="34" s="1"/>
  <c r="J45" i="34"/>
  <c r="W110" i="34"/>
  <c r="X110" i="34" s="1"/>
  <c r="J110" i="34"/>
  <c r="W130" i="34"/>
  <c r="X130" i="34" s="1"/>
  <c r="J130" i="34"/>
  <c r="J26" i="34"/>
  <c r="J28" i="34"/>
  <c r="J31" i="34"/>
  <c r="J65" i="34"/>
  <c r="J67" i="34"/>
  <c r="J69" i="34"/>
  <c r="J71" i="34"/>
  <c r="J73" i="34"/>
  <c r="J75" i="34"/>
  <c r="J78" i="34"/>
  <c r="J80" i="34"/>
  <c r="J82" i="34"/>
  <c r="J84" i="34"/>
  <c r="J86" i="34"/>
  <c r="I132" i="34"/>
  <c r="P134" i="34"/>
  <c r="J22" i="34"/>
  <c r="J24" i="34"/>
  <c r="J27" i="34"/>
  <c r="J30" i="34"/>
  <c r="J32" i="34"/>
  <c r="J66" i="34"/>
  <c r="J68" i="34"/>
  <c r="J70" i="34"/>
  <c r="J72" i="34"/>
  <c r="J74" i="34"/>
  <c r="J77" i="34"/>
  <c r="J79" i="34"/>
  <c r="J81" i="34"/>
  <c r="J83" i="34"/>
  <c r="J85" i="34"/>
  <c r="J87" i="34"/>
  <c r="I134" i="34"/>
  <c r="W8" i="33"/>
  <c r="X8" i="33" s="1"/>
  <c r="Q21" i="33"/>
  <c r="Q46" i="33"/>
  <c r="W115" i="33"/>
  <c r="X115" i="33" s="1"/>
  <c r="J115" i="33"/>
  <c r="T132" i="33"/>
  <c r="W22" i="33"/>
  <c r="X22" i="33" s="1"/>
  <c r="J28" i="33"/>
  <c r="W39" i="33"/>
  <c r="X39" i="33" s="1"/>
  <c r="J39" i="33"/>
  <c r="W43" i="33"/>
  <c r="X43" i="33" s="1"/>
  <c r="J43" i="33"/>
  <c r="W47" i="33"/>
  <c r="X47" i="33" s="1"/>
  <c r="J47" i="33"/>
  <c r="W52" i="33"/>
  <c r="X52" i="33" s="1"/>
  <c r="J52" i="33"/>
  <c r="W61" i="33"/>
  <c r="X61" i="33" s="1"/>
  <c r="J61" i="33"/>
  <c r="W89" i="33"/>
  <c r="X89" i="33" s="1"/>
  <c r="J89" i="33"/>
  <c r="W97" i="33"/>
  <c r="X97" i="33" s="1"/>
  <c r="J97" i="33"/>
  <c r="W106" i="33"/>
  <c r="X106" i="33" s="1"/>
  <c r="J106" i="33"/>
  <c r="W126" i="33"/>
  <c r="X126" i="33" s="1"/>
  <c r="J126" i="33"/>
  <c r="P132" i="33"/>
  <c r="J10" i="33"/>
  <c r="J19" i="33"/>
  <c r="Q51" i="33"/>
  <c r="Q55" i="33"/>
  <c r="U132" i="33"/>
  <c r="W32" i="33"/>
  <c r="X32" i="33" s="1"/>
  <c r="J32" i="33"/>
  <c r="W117" i="33"/>
  <c r="X117" i="33" s="1"/>
  <c r="J117" i="33"/>
  <c r="W14" i="33"/>
  <c r="X14" i="33" s="1"/>
  <c r="I135" i="33"/>
  <c r="I132" i="33"/>
  <c r="V132" i="33"/>
  <c r="J26" i="33"/>
  <c r="W33" i="33"/>
  <c r="X33" i="33" s="1"/>
  <c r="W91" i="33"/>
  <c r="X91" i="33" s="1"/>
  <c r="J91" i="33"/>
  <c r="W99" i="33"/>
  <c r="X99" i="33" s="1"/>
  <c r="J99" i="33"/>
  <c r="W108" i="33"/>
  <c r="X108" i="33" s="1"/>
  <c r="J108" i="33"/>
  <c r="W128" i="33"/>
  <c r="X128" i="33" s="1"/>
  <c r="J128" i="33"/>
  <c r="S132" i="33"/>
  <c r="J12" i="33"/>
  <c r="W24" i="33"/>
  <c r="X24" i="33" s="1"/>
  <c r="J24" i="33"/>
  <c r="Q42" i="33"/>
  <c r="Q60" i="33"/>
  <c r="J7" i="33"/>
  <c r="W7" i="33"/>
  <c r="W30" i="33"/>
  <c r="X30" i="33" s="1"/>
  <c r="J30" i="33"/>
  <c r="W119" i="33"/>
  <c r="X119" i="33" s="1"/>
  <c r="J119" i="33"/>
  <c r="J16" i="33"/>
  <c r="J23" i="33"/>
  <c r="W37" i="33"/>
  <c r="X37" i="33" s="1"/>
  <c r="J37" i="33"/>
  <c r="W41" i="33"/>
  <c r="X41" i="33" s="1"/>
  <c r="J41" i="33"/>
  <c r="W45" i="33"/>
  <c r="X45" i="33" s="1"/>
  <c r="J45" i="33"/>
  <c r="W50" i="33"/>
  <c r="X50" i="33" s="1"/>
  <c r="J50" i="33"/>
  <c r="W54" i="33"/>
  <c r="X54" i="33" s="1"/>
  <c r="J54" i="33"/>
  <c r="W59" i="33"/>
  <c r="X59" i="33" s="1"/>
  <c r="J59" i="33"/>
  <c r="W63" i="33"/>
  <c r="X63" i="33" s="1"/>
  <c r="J63" i="33"/>
  <c r="W86" i="33"/>
  <c r="X86" i="33" s="1"/>
  <c r="W93" i="33"/>
  <c r="X93" i="33" s="1"/>
  <c r="J93" i="33"/>
  <c r="W101" i="33"/>
  <c r="X101" i="33" s="1"/>
  <c r="J101" i="33"/>
  <c r="W110" i="33"/>
  <c r="X110" i="33" s="1"/>
  <c r="J110" i="33"/>
  <c r="W130" i="33"/>
  <c r="X130" i="33" s="1"/>
  <c r="J130" i="33"/>
  <c r="W95" i="33"/>
  <c r="X95" i="33" s="1"/>
  <c r="J95" i="33"/>
  <c r="W104" i="33"/>
  <c r="X104" i="33" s="1"/>
  <c r="J104" i="33"/>
  <c r="W112" i="33"/>
  <c r="X112" i="33" s="1"/>
  <c r="J112" i="33"/>
  <c r="W124" i="33"/>
  <c r="X124" i="33" s="1"/>
  <c r="J124" i="33"/>
  <c r="Q38" i="33"/>
  <c r="W27" i="33"/>
  <c r="X27" i="33" s="1"/>
  <c r="J27" i="33"/>
  <c r="W121" i="33"/>
  <c r="X121" i="33" s="1"/>
  <c r="J121" i="33"/>
  <c r="W57" i="33"/>
  <c r="X57" i="33" s="1"/>
  <c r="P134" i="33"/>
  <c r="J66" i="33"/>
  <c r="J68" i="33"/>
  <c r="J70" i="33"/>
  <c r="J72" i="33"/>
  <c r="J74" i="33"/>
  <c r="J77" i="33"/>
  <c r="J79" i="33"/>
  <c r="J81" i="33"/>
  <c r="J83" i="33"/>
  <c r="J85" i="33"/>
  <c r="J87" i="33"/>
  <c r="I134" i="33"/>
  <c r="X7" i="32"/>
  <c r="J9" i="32"/>
  <c r="J11" i="32"/>
  <c r="J13" i="32"/>
  <c r="P132" i="32"/>
  <c r="Q33" i="32"/>
  <c r="Q135" i="32" s="1"/>
  <c r="Q36" i="32"/>
  <c r="W42" i="32"/>
  <c r="X42" i="32" s="1"/>
  <c r="Q44" i="32"/>
  <c r="W51" i="32"/>
  <c r="X51" i="32" s="1"/>
  <c r="Q53" i="32"/>
  <c r="Q57" i="32"/>
  <c r="W63" i="32"/>
  <c r="X63" i="32" s="1"/>
  <c r="W68" i="32"/>
  <c r="X68" i="32" s="1"/>
  <c r="J68" i="32"/>
  <c r="J73" i="32"/>
  <c r="J80" i="32"/>
  <c r="R132" i="32"/>
  <c r="J35" i="32"/>
  <c r="W40" i="32"/>
  <c r="X40" i="32" s="1"/>
  <c r="W48" i="32"/>
  <c r="X48" i="32" s="1"/>
  <c r="W61" i="32"/>
  <c r="X61" i="32" s="1"/>
  <c r="J69" i="32"/>
  <c r="S132" i="32"/>
  <c r="W8" i="32"/>
  <c r="X8" i="32" s="1"/>
  <c r="W10" i="32"/>
  <c r="X10" i="32" s="1"/>
  <c r="W12" i="32"/>
  <c r="X12" i="32" s="1"/>
  <c r="W65" i="32"/>
  <c r="X65" i="32" s="1"/>
  <c r="W70" i="32"/>
  <c r="X70" i="32" s="1"/>
  <c r="J70" i="32"/>
  <c r="W77" i="32"/>
  <c r="X77" i="32" s="1"/>
  <c r="J77" i="32"/>
  <c r="W37" i="32"/>
  <c r="X37" i="32" s="1"/>
  <c r="J37" i="32"/>
  <c r="W74" i="32"/>
  <c r="X74" i="32" s="1"/>
  <c r="J74" i="32"/>
  <c r="J14" i="32"/>
  <c r="J16" i="32"/>
  <c r="W19" i="32"/>
  <c r="X19" i="32" s="1"/>
  <c r="T132" i="32"/>
  <c r="W71" i="32"/>
  <c r="X71" i="32" s="1"/>
  <c r="W78" i="32"/>
  <c r="X78" i="32" s="1"/>
  <c r="J88" i="32"/>
  <c r="U132" i="32"/>
  <c r="J22" i="32"/>
  <c r="J24" i="32"/>
  <c r="J27" i="32"/>
  <c r="J30" i="32"/>
  <c r="J32" i="32"/>
  <c r="W41" i="32"/>
  <c r="X41" i="32" s="1"/>
  <c r="W50" i="32"/>
  <c r="X50" i="32" s="1"/>
  <c r="W66" i="32"/>
  <c r="X66" i="32" s="1"/>
  <c r="J66" i="32"/>
  <c r="I135" i="32"/>
  <c r="I132" i="32"/>
  <c r="V132" i="32"/>
  <c r="W72" i="32"/>
  <c r="X72" i="32" s="1"/>
  <c r="W79" i="32"/>
  <c r="X79" i="32" s="1"/>
  <c r="J79" i="32"/>
  <c r="J7" i="32"/>
  <c r="J39" i="32"/>
  <c r="J41" i="32"/>
  <c r="J43" i="32"/>
  <c r="J45" i="32"/>
  <c r="J47" i="32"/>
  <c r="J50" i="32"/>
  <c r="J54" i="32"/>
  <c r="J59" i="32"/>
  <c r="J61" i="32"/>
  <c r="J63" i="32"/>
  <c r="J89" i="32"/>
  <c r="J91" i="32"/>
  <c r="J93" i="32"/>
  <c r="J95" i="32"/>
  <c r="J97" i="32"/>
  <c r="J99" i="32"/>
  <c r="J101" i="32"/>
  <c r="J104" i="32"/>
  <c r="J106" i="32"/>
  <c r="J108" i="32"/>
  <c r="J110" i="32"/>
  <c r="J112" i="32"/>
  <c r="J115" i="32"/>
  <c r="J117" i="32"/>
  <c r="J119" i="32"/>
  <c r="J121" i="32"/>
  <c r="J124" i="32"/>
  <c r="J126" i="32"/>
  <c r="J128" i="32"/>
  <c r="J130" i="32"/>
  <c r="J81" i="32"/>
  <c r="J83" i="32"/>
  <c r="J85" i="32"/>
  <c r="J87" i="32"/>
  <c r="I134" i="32"/>
  <c r="W16" i="31"/>
  <c r="X16" i="31" s="1"/>
  <c r="I132" i="31"/>
  <c r="W9" i="31"/>
  <c r="X9" i="31" s="1"/>
  <c r="W20" i="31"/>
  <c r="X20" i="31" s="1"/>
  <c r="W24" i="31"/>
  <c r="X24" i="31" s="1"/>
  <c r="J24" i="31"/>
  <c r="W30" i="31"/>
  <c r="X30" i="31" s="1"/>
  <c r="J30" i="31"/>
  <c r="W44" i="31"/>
  <c r="X44" i="31" s="1"/>
  <c r="W54" i="31"/>
  <c r="X54" i="31" s="1"/>
  <c r="J54" i="31"/>
  <c r="J7" i="31"/>
  <c r="W7" i="31"/>
  <c r="W31" i="31"/>
  <c r="X31" i="31" s="1"/>
  <c r="J31" i="31"/>
  <c r="W67" i="31"/>
  <c r="X67" i="31" s="1"/>
  <c r="W75" i="31"/>
  <c r="X75" i="31" s="1"/>
  <c r="W84" i="31"/>
  <c r="X84" i="31" s="1"/>
  <c r="W99" i="31"/>
  <c r="X99" i="31" s="1"/>
  <c r="J99" i="31"/>
  <c r="W117" i="31"/>
  <c r="X117" i="31" s="1"/>
  <c r="J117" i="31"/>
  <c r="P132" i="31"/>
  <c r="W101" i="31"/>
  <c r="X101" i="31" s="1"/>
  <c r="J101" i="31"/>
  <c r="W119" i="31"/>
  <c r="X119" i="31" s="1"/>
  <c r="J119" i="31"/>
  <c r="W10" i="31"/>
  <c r="X10" i="31" s="1"/>
  <c r="W41" i="31"/>
  <c r="X41" i="31" s="1"/>
  <c r="J41" i="31"/>
  <c r="W45" i="31"/>
  <c r="X45" i="31" s="1"/>
  <c r="J45" i="31"/>
  <c r="W59" i="31"/>
  <c r="X59" i="31" s="1"/>
  <c r="J59" i="31"/>
  <c r="W104" i="31"/>
  <c r="X104" i="31" s="1"/>
  <c r="J104" i="31"/>
  <c r="W17" i="31"/>
  <c r="X17" i="31" s="1"/>
  <c r="W32" i="31"/>
  <c r="X32" i="31" s="1"/>
  <c r="J32" i="31"/>
  <c r="W37" i="31"/>
  <c r="X37" i="31" s="1"/>
  <c r="J37" i="31"/>
  <c r="W50" i="31"/>
  <c r="X50" i="31" s="1"/>
  <c r="J50" i="31"/>
  <c r="W58" i="31"/>
  <c r="X58" i="31" s="1"/>
  <c r="Q58" i="31"/>
  <c r="W121" i="31"/>
  <c r="X121" i="31" s="1"/>
  <c r="J121" i="31"/>
  <c r="R132" i="31"/>
  <c r="Q21" i="31"/>
  <c r="W22" i="31"/>
  <c r="X22" i="31" s="1"/>
  <c r="W27" i="31"/>
  <c r="X27" i="31" s="1"/>
  <c r="J27" i="31"/>
  <c r="W38" i="31"/>
  <c r="X38" i="31" s="1"/>
  <c r="W42" i="31"/>
  <c r="X42" i="31" s="1"/>
  <c r="W46" i="31"/>
  <c r="X46" i="31" s="1"/>
  <c r="W89" i="31"/>
  <c r="X89" i="31" s="1"/>
  <c r="J89" i="31"/>
  <c r="W106" i="31"/>
  <c r="X106" i="31" s="1"/>
  <c r="J106" i="31"/>
  <c r="W124" i="31"/>
  <c r="X124" i="31" s="1"/>
  <c r="J124" i="31"/>
  <c r="W19" i="31"/>
  <c r="X19" i="31" s="1"/>
  <c r="W35" i="31"/>
  <c r="X35" i="31" s="1"/>
  <c r="W60" i="31"/>
  <c r="X60" i="31" s="1"/>
  <c r="Q60" i="31"/>
  <c r="W108" i="31"/>
  <c r="X108" i="31" s="1"/>
  <c r="J108" i="31"/>
  <c r="W126" i="31"/>
  <c r="X126" i="31" s="1"/>
  <c r="J126" i="31"/>
  <c r="W26" i="31"/>
  <c r="X26" i="31" s="1"/>
  <c r="J26" i="31"/>
  <c r="J56" i="31"/>
  <c r="W56" i="31"/>
  <c r="X56" i="31" s="1"/>
  <c r="S132" i="31"/>
  <c r="W61" i="31"/>
  <c r="X61" i="31" s="1"/>
  <c r="J61" i="31"/>
  <c r="W91" i="31"/>
  <c r="X91" i="31" s="1"/>
  <c r="J91" i="31"/>
  <c r="T132" i="31"/>
  <c r="J13" i="31"/>
  <c r="W23" i="31"/>
  <c r="X23" i="31" s="1"/>
  <c r="J23" i="31"/>
  <c r="W28" i="31"/>
  <c r="X28" i="31" s="1"/>
  <c r="J28" i="31"/>
  <c r="W51" i="31"/>
  <c r="X51" i="31" s="1"/>
  <c r="Q51" i="31"/>
  <c r="W52" i="31"/>
  <c r="X52" i="31" s="1"/>
  <c r="J52" i="31"/>
  <c r="W93" i="31"/>
  <c r="X93" i="31" s="1"/>
  <c r="J93" i="31"/>
  <c r="W110" i="31"/>
  <c r="X110" i="31" s="1"/>
  <c r="J110" i="31"/>
  <c r="W128" i="31"/>
  <c r="X128" i="31" s="1"/>
  <c r="J128" i="31"/>
  <c r="W55" i="31"/>
  <c r="X55" i="31" s="1"/>
  <c r="Q55" i="31"/>
  <c r="W39" i="31"/>
  <c r="X39" i="31" s="1"/>
  <c r="J39" i="31"/>
  <c r="W43" i="31"/>
  <c r="X43" i="31" s="1"/>
  <c r="J43" i="31"/>
  <c r="W47" i="31"/>
  <c r="X47" i="31" s="1"/>
  <c r="J47" i="31"/>
  <c r="W62" i="31"/>
  <c r="X62" i="31" s="1"/>
  <c r="Q62" i="31"/>
  <c r="W63" i="31"/>
  <c r="X63" i="31" s="1"/>
  <c r="J63" i="31"/>
  <c r="W65" i="31"/>
  <c r="X65" i="31" s="1"/>
  <c r="J65" i="31"/>
  <c r="W95" i="31"/>
  <c r="X95" i="31" s="1"/>
  <c r="J95" i="31"/>
  <c r="W112" i="31"/>
  <c r="X112" i="31" s="1"/>
  <c r="J112" i="31"/>
  <c r="W130" i="31"/>
  <c r="X130" i="31" s="1"/>
  <c r="J130" i="31"/>
  <c r="U132" i="31"/>
  <c r="V132" i="31"/>
  <c r="W36" i="31"/>
  <c r="X36" i="31" s="1"/>
  <c r="W40" i="31"/>
  <c r="X40" i="31" s="1"/>
  <c r="W48" i="31"/>
  <c r="X48" i="31" s="1"/>
  <c r="W53" i="31"/>
  <c r="X53" i="31" s="1"/>
  <c r="Q53" i="31"/>
  <c r="W97" i="31"/>
  <c r="X97" i="31" s="1"/>
  <c r="J97" i="31"/>
  <c r="W115" i="31"/>
  <c r="X115" i="31" s="1"/>
  <c r="J115" i="31"/>
  <c r="J67" i="31"/>
  <c r="J69" i="31"/>
  <c r="J71" i="31"/>
  <c r="J73" i="31"/>
  <c r="J75" i="31"/>
  <c r="J78" i="31"/>
  <c r="J80" i="31"/>
  <c r="J82" i="31"/>
  <c r="J84" i="31"/>
  <c r="J86" i="31"/>
  <c r="J88" i="31"/>
  <c r="Q90" i="31"/>
  <c r="Q94" i="31"/>
  <c r="Q96" i="31"/>
  <c r="Q98" i="31"/>
  <c r="Q100" i="31"/>
  <c r="Q103" i="31"/>
  <c r="Q105" i="31"/>
  <c r="Q107" i="31"/>
  <c r="Q109" i="31"/>
  <c r="Q111" i="31"/>
  <c r="Q114" i="31"/>
  <c r="Q116" i="31"/>
  <c r="Q118" i="31"/>
  <c r="Q120" i="31"/>
  <c r="Q123" i="31"/>
  <c r="Q125" i="31"/>
  <c r="Q127" i="31"/>
  <c r="Q129" i="31"/>
  <c r="W57" i="31"/>
  <c r="X57" i="31" s="1"/>
  <c r="J66" i="31"/>
  <c r="J68" i="31"/>
  <c r="J70" i="31"/>
  <c r="J74" i="31"/>
  <c r="J77" i="31"/>
  <c r="J79" i="31"/>
  <c r="J81" i="31"/>
  <c r="J83" i="31"/>
  <c r="J85" i="31"/>
  <c r="J87" i="31"/>
  <c r="I134" i="31"/>
  <c r="D135" i="6"/>
  <c r="Q136" i="32" l="1"/>
  <c r="Q137" i="32" s="1"/>
  <c r="I136" i="32"/>
  <c r="I137" i="32" s="1"/>
  <c r="W135" i="31"/>
  <c r="W136" i="31" s="1"/>
  <c r="W137" i="31" s="1"/>
  <c r="X135" i="35"/>
  <c r="X136" i="35" s="1"/>
  <c r="X137" i="35" s="1"/>
  <c r="W135" i="35"/>
  <c r="I136" i="31"/>
  <c r="I137" i="31" s="1"/>
  <c r="U136" i="31"/>
  <c r="U137" i="31"/>
  <c r="T136" i="31"/>
  <c r="T137" i="31"/>
  <c r="S136" i="31"/>
  <c r="S137" i="31" s="1"/>
  <c r="S136" i="6"/>
  <c r="S137" i="6" s="1"/>
  <c r="T136" i="6"/>
  <c r="T137" i="6" s="1"/>
  <c r="J135" i="31"/>
  <c r="J135" i="32"/>
  <c r="J135" i="35"/>
  <c r="J136" i="35" s="1"/>
  <c r="J137" i="35" s="1"/>
  <c r="J135" i="34"/>
  <c r="J136" i="34" s="1"/>
  <c r="J137" i="34" s="1"/>
  <c r="Z136" i="31"/>
  <c r="Z137" i="31" s="1"/>
  <c r="O140" i="31" s="1"/>
  <c r="E5" i="2" s="1"/>
  <c r="Q135" i="31"/>
  <c r="Q136" i="31" s="1"/>
  <c r="Q137" i="31" s="1"/>
  <c r="Z136" i="35"/>
  <c r="Z137" i="35"/>
  <c r="U136" i="6"/>
  <c r="U137" i="6"/>
  <c r="Z136" i="33"/>
  <c r="Z137" i="33"/>
  <c r="S136" i="35"/>
  <c r="S137" i="35"/>
  <c r="P140" i="35" s="1"/>
  <c r="F9" i="2" s="1"/>
  <c r="D136" i="6"/>
  <c r="D137" i="6" s="1"/>
  <c r="I136" i="35"/>
  <c r="I137" i="35"/>
  <c r="R136" i="6"/>
  <c r="R137" i="6"/>
  <c r="Z136" i="32"/>
  <c r="Z137" i="32"/>
  <c r="X135" i="32"/>
  <c r="S136" i="32"/>
  <c r="S137" i="32"/>
  <c r="P140" i="32" s="1"/>
  <c r="F6" i="2" s="1"/>
  <c r="R136" i="32"/>
  <c r="R137" i="32" s="1"/>
  <c r="O140" i="32" s="1"/>
  <c r="E6" i="2" s="1"/>
  <c r="W135" i="32"/>
  <c r="U136" i="32"/>
  <c r="U137" i="32" s="1"/>
  <c r="R140" i="32" s="1"/>
  <c r="H6" i="2" s="1"/>
  <c r="T136" i="32"/>
  <c r="T137" i="32" s="1"/>
  <c r="Q140" i="32" s="1"/>
  <c r="G6" i="2" s="1"/>
  <c r="V136" i="31"/>
  <c r="V137" i="31" s="1"/>
  <c r="S140" i="31" s="1"/>
  <c r="I5" i="2" s="1"/>
  <c r="P136" i="32"/>
  <c r="P137" i="32"/>
  <c r="R136" i="35"/>
  <c r="R137" i="35"/>
  <c r="O140" i="35" s="1"/>
  <c r="E9" i="2" s="1"/>
  <c r="Q135" i="35"/>
  <c r="J132" i="34"/>
  <c r="I136" i="34"/>
  <c r="I137" i="34" s="1"/>
  <c r="Q135" i="33"/>
  <c r="Q136" i="33" s="1"/>
  <c r="Q137" i="33" s="1"/>
  <c r="Q132" i="33"/>
  <c r="J135" i="33"/>
  <c r="I136" i="33"/>
  <c r="I137" i="33" s="1"/>
  <c r="T136" i="34"/>
  <c r="T137" i="34" s="1"/>
  <c r="Q140" i="34" s="1"/>
  <c r="G8" i="2" s="1"/>
  <c r="W135" i="34"/>
  <c r="W136" i="34" s="1"/>
  <c r="W137" i="34" s="1"/>
  <c r="R136" i="34"/>
  <c r="R137" i="34" s="1"/>
  <c r="O140" i="34" s="1"/>
  <c r="E8" i="2" s="1"/>
  <c r="P136" i="34"/>
  <c r="P137" i="34" s="1"/>
  <c r="Q135" i="34"/>
  <c r="Q136" i="34" s="1"/>
  <c r="Q137" i="34" s="1"/>
  <c r="W135" i="33"/>
  <c r="U136" i="33"/>
  <c r="U137" i="33" s="1"/>
  <c r="T136" i="33"/>
  <c r="T137" i="33" s="1"/>
  <c r="R136" i="33"/>
  <c r="R137" i="33"/>
  <c r="S136" i="33"/>
  <c r="S137" i="33" s="1"/>
  <c r="P136" i="33"/>
  <c r="P137" i="33" s="1"/>
  <c r="V136" i="33"/>
  <c r="V137" i="33" s="1"/>
  <c r="Q132" i="35"/>
  <c r="J132" i="35"/>
  <c r="Q132" i="32"/>
  <c r="Q132" i="31"/>
  <c r="X132" i="35"/>
  <c r="W132" i="35"/>
  <c r="W132" i="34"/>
  <c r="X7" i="34"/>
  <c r="X7" i="33"/>
  <c r="W132" i="33"/>
  <c r="J132" i="33"/>
  <c r="X132" i="32"/>
  <c r="W132" i="32"/>
  <c r="S140" i="32"/>
  <c r="I6" i="2" s="1"/>
  <c r="J132" i="32"/>
  <c r="J132" i="31"/>
  <c r="W132" i="31"/>
  <c r="X7" i="31"/>
  <c r="P140" i="31" l="1"/>
  <c r="F5" i="2" s="1"/>
  <c r="W136" i="35"/>
  <c r="W137" i="35" s="1"/>
  <c r="J136" i="32"/>
  <c r="J137" i="32" s="1"/>
  <c r="Q140" i="31"/>
  <c r="G5" i="2" s="1"/>
  <c r="Q136" i="35"/>
  <c r="Q137" i="35"/>
  <c r="S140" i="35"/>
  <c r="I9" i="2" s="1"/>
  <c r="Q140" i="35"/>
  <c r="G9" i="2" s="1"/>
  <c r="R140" i="35"/>
  <c r="H9" i="2" s="1"/>
  <c r="J136" i="31"/>
  <c r="J137" i="31" s="1"/>
  <c r="P140" i="33"/>
  <c r="F7" i="2" s="1"/>
  <c r="O140" i="33"/>
  <c r="E7" i="2" s="1"/>
  <c r="J7" i="2" s="1"/>
  <c r="X136" i="32"/>
  <c r="X137" i="32" s="1"/>
  <c r="R140" i="31"/>
  <c r="H5" i="2" s="1"/>
  <c r="W136" i="32"/>
  <c r="W137" i="32"/>
  <c r="S140" i="33"/>
  <c r="I7" i="2" s="1"/>
  <c r="X132" i="31"/>
  <c r="X135" i="31"/>
  <c r="X136" i="31" s="1"/>
  <c r="X137" i="31" s="1"/>
  <c r="Q140" i="33"/>
  <c r="G7" i="2" s="1"/>
  <c r="R140" i="33"/>
  <c r="H7" i="2" s="1"/>
  <c r="J136" i="33"/>
  <c r="J137" i="33" s="1"/>
  <c r="X132" i="34"/>
  <c r="X135" i="34"/>
  <c r="X132" i="33"/>
  <c r="X135" i="33"/>
  <c r="W136" i="33"/>
  <c r="W137" i="33" s="1"/>
  <c r="J9" i="2"/>
  <c r="J6" i="2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7" i="6"/>
  <c r="V132" i="6"/>
  <c r="S132" i="6"/>
  <c r="T132" i="6"/>
  <c r="U132" i="6"/>
  <c r="R132" i="6"/>
  <c r="P8" i="6"/>
  <c r="Q8" i="6" s="1"/>
  <c r="P9" i="6"/>
  <c r="Q9" i="6" s="1"/>
  <c r="P10" i="6"/>
  <c r="Q10" i="6" s="1"/>
  <c r="P11" i="6"/>
  <c r="Q11" i="6" s="1"/>
  <c r="P12" i="6"/>
  <c r="Q12" i="6" s="1"/>
  <c r="P13" i="6"/>
  <c r="Q13" i="6" s="1"/>
  <c r="P14" i="6"/>
  <c r="Q14" i="6" s="1"/>
  <c r="P15" i="6"/>
  <c r="Q15" i="6" s="1"/>
  <c r="P16" i="6"/>
  <c r="Q16" i="6" s="1"/>
  <c r="P17" i="6"/>
  <c r="Q17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6" i="6"/>
  <c r="Q26" i="6" s="1"/>
  <c r="P27" i="6"/>
  <c r="Q27" i="6" s="1"/>
  <c r="P28" i="6"/>
  <c r="Q28" i="6" s="1"/>
  <c r="P30" i="6"/>
  <c r="Q30" i="6" s="1"/>
  <c r="P31" i="6"/>
  <c r="Q31" i="6" s="1"/>
  <c r="P32" i="6"/>
  <c r="Q32" i="6" s="1"/>
  <c r="P33" i="6"/>
  <c r="Q33" i="6" s="1"/>
  <c r="P35" i="6"/>
  <c r="Q35" i="6" s="1"/>
  <c r="P36" i="6"/>
  <c r="Q36" i="6" s="1"/>
  <c r="P37" i="6"/>
  <c r="Q37" i="6" s="1"/>
  <c r="P38" i="6"/>
  <c r="Q38" i="6" s="1"/>
  <c r="P39" i="6"/>
  <c r="Q39" i="6" s="1"/>
  <c r="P40" i="6"/>
  <c r="Q40" i="6" s="1"/>
  <c r="P41" i="6"/>
  <c r="Q41" i="6" s="1"/>
  <c r="P42" i="6"/>
  <c r="Q42" i="6" s="1"/>
  <c r="P43" i="6"/>
  <c r="Q43" i="6" s="1"/>
  <c r="P44" i="6"/>
  <c r="Q44" i="6" s="1"/>
  <c r="P45" i="6"/>
  <c r="Q45" i="6" s="1"/>
  <c r="P46" i="6"/>
  <c r="Q46" i="6" s="1"/>
  <c r="P47" i="6"/>
  <c r="Q47" i="6" s="1"/>
  <c r="P48" i="6"/>
  <c r="Q48" i="6" s="1"/>
  <c r="P50" i="6"/>
  <c r="Q50" i="6" s="1"/>
  <c r="P51" i="6"/>
  <c r="Q51" i="6" s="1"/>
  <c r="P52" i="6"/>
  <c r="Q52" i="6" s="1"/>
  <c r="P53" i="6"/>
  <c r="Q53" i="6" s="1"/>
  <c r="P54" i="6"/>
  <c r="Q54" i="6" s="1"/>
  <c r="P55" i="6"/>
  <c r="Q55" i="6" s="1"/>
  <c r="P57" i="6"/>
  <c r="Q57" i="6" s="1"/>
  <c r="P58" i="6"/>
  <c r="Q58" i="6" s="1"/>
  <c r="P59" i="6"/>
  <c r="Q59" i="6" s="1"/>
  <c r="P60" i="6"/>
  <c r="Q60" i="6" s="1"/>
  <c r="P61" i="6"/>
  <c r="Q61" i="6" s="1"/>
  <c r="P62" i="6"/>
  <c r="Q62" i="6" s="1"/>
  <c r="P63" i="6"/>
  <c r="Q63" i="6" s="1"/>
  <c r="Q65" i="6"/>
  <c r="P66" i="6"/>
  <c r="Q66" i="6" s="1"/>
  <c r="P67" i="6"/>
  <c r="Q67" i="6" s="1"/>
  <c r="P68" i="6"/>
  <c r="Q68" i="6" s="1"/>
  <c r="P69" i="6"/>
  <c r="Q69" i="6" s="1"/>
  <c r="P70" i="6"/>
  <c r="Q70" i="6" s="1"/>
  <c r="P71" i="6"/>
  <c r="Q71" i="6" s="1"/>
  <c r="P72" i="6"/>
  <c r="Q72" i="6" s="1"/>
  <c r="P73" i="6"/>
  <c r="Q73" i="6" s="1"/>
  <c r="P74" i="6"/>
  <c r="Q74" i="6" s="1"/>
  <c r="P75" i="6"/>
  <c r="Q75" i="6" s="1"/>
  <c r="P77" i="6"/>
  <c r="Q77" i="6" s="1"/>
  <c r="P78" i="6"/>
  <c r="Q78" i="6" s="1"/>
  <c r="P79" i="6"/>
  <c r="Q79" i="6" s="1"/>
  <c r="P80" i="6"/>
  <c r="Q80" i="6" s="1"/>
  <c r="P81" i="6"/>
  <c r="Q81" i="6" s="1"/>
  <c r="P82" i="6"/>
  <c r="Q82" i="6" s="1"/>
  <c r="Q83" i="6"/>
  <c r="P84" i="6"/>
  <c r="Q84" i="6" s="1"/>
  <c r="P85" i="6"/>
  <c r="Q85" i="6" s="1"/>
  <c r="P86" i="6"/>
  <c r="Q86" i="6" s="1"/>
  <c r="P87" i="6"/>
  <c r="Q87" i="6" s="1"/>
  <c r="P89" i="6"/>
  <c r="Q89" i="6" s="1"/>
  <c r="P90" i="6"/>
  <c r="Q90" i="6" s="1"/>
  <c r="P92" i="6"/>
  <c r="Q92" i="6" s="1"/>
  <c r="P93" i="6"/>
  <c r="Q93" i="6" s="1"/>
  <c r="P94" i="6"/>
  <c r="Q94" i="6" s="1"/>
  <c r="P95" i="6"/>
  <c r="Q95" i="6" s="1"/>
  <c r="P96" i="6"/>
  <c r="Q96" i="6" s="1"/>
  <c r="P97" i="6"/>
  <c r="Q97" i="6" s="1"/>
  <c r="P98" i="6"/>
  <c r="Q98" i="6" s="1"/>
  <c r="P99" i="6"/>
  <c r="Q99" i="6" s="1"/>
  <c r="P100" i="6"/>
  <c r="Q100" i="6" s="1"/>
  <c r="P101" i="6"/>
  <c r="Q101" i="6" s="1"/>
  <c r="P103" i="6"/>
  <c r="Q103" i="6" s="1"/>
  <c r="P104" i="6"/>
  <c r="Q104" i="6" s="1"/>
  <c r="P105" i="6"/>
  <c r="Q105" i="6" s="1"/>
  <c r="P106" i="6"/>
  <c r="Q106" i="6" s="1"/>
  <c r="P107" i="6"/>
  <c r="Q107" i="6" s="1"/>
  <c r="P108" i="6"/>
  <c r="Q108" i="6" s="1"/>
  <c r="P109" i="6"/>
  <c r="Q109" i="6" s="1"/>
  <c r="P110" i="6"/>
  <c r="Q110" i="6" s="1"/>
  <c r="P111" i="6"/>
  <c r="Q111" i="6" s="1"/>
  <c r="P112" i="6"/>
  <c r="Q112" i="6" s="1"/>
  <c r="P114" i="6"/>
  <c r="Q114" i="6" s="1"/>
  <c r="P115" i="6"/>
  <c r="Q115" i="6" s="1"/>
  <c r="P116" i="6"/>
  <c r="Q116" i="6" s="1"/>
  <c r="P117" i="6"/>
  <c r="Q117" i="6" s="1"/>
  <c r="P118" i="6"/>
  <c r="Q118" i="6" s="1"/>
  <c r="P119" i="6"/>
  <c r="Q119" i="6" s="1"/>
  <c r="P120" i="6"/>
  <c r="Q120" i="6" s="1"/>
  <c r="P121" i="6"/>
  <c r="Q121" i="6" s="1"/>
  <c r="P123" i="6"/>
  <c r="Q123" i="6" s="1"/>
  <c r="P124" i="6"/>
  <c r="Q124" i="6" s="1"/>
  <c r="P125" i="6"/>
  <c r="Q125" i="6" s="1"/>
  <c r="P126" i="6"/>
  <c r="Q126" i="6" s="1"/>
  <c r="P127" i="6"/>
  <c r="Q127" i="6" s="1"/>
  <c r="P128" i="6"/>
  <c r="Q128" i="6" s="1"/>
  <c r="Q129" i="6"/>
  <c r="P130" i="6"/>
  <c r="Q130" i="6" s="1"/>
  <c r="P7" i="6"/>
  <c r="L132" i="6"/>
  <c r="M132" i="6"/>
  <c r="N132" i="6"/>
  <c r="O132" i="6"/>
  <c r="K132" i="6"/>
  <c r="E132" i="6"/>
  <c r="F132" i="6"/>
  <c r="G132" i="6"/>
  <c r="H132" i="6"/>
  <c r="D132" i="6"/>
  <c r="I8" i="6"/>
  <c r="J8" i="6" s="1"/>
  <c r="I9" i="6"/>
  <c r="I10" i="6"/>
  <c r="I11" i="6"/>
  <c r="J11" i="6" s="1"/>
  <c r="I12" i="6"/>
  <c r="J12" i="6" s="1"/>
  <c r="I13" i="6"/>
  <c r="J13" i="6" s="1"/>
  <c r="I14" i="6"/>
  <c r="I15" i="6"/>
  <c r="J15" i="6" s="1"/>
  <c r="I16" i="6"/>
  <c r="J16" i="6" s="1"/>
  <c r="I17" i="6"/>
  <c r="I19" i="6"/>
  <c r="J19" i="6" s="1"/>
  <c r="J20" i="6"/>
  <c r="I22" i="6"/>
  <c r="I23" i="6"/>
  <c r="J23" i="6" s="1"/>
  <c r="I24" i="6"/>
  <c r="J24" i="6" s="1"/>
  <c r="I26" i="6"/>
  <c r="I27" i="6"/>
  <c r="J27" i="6" s="1"/>
  <c r="I28" i="6"/>
  <c r="J28" i="6" s="1"/>
  <c r="I30" i="6"/>
  <c r="I31" i="6"/>
  <c r="J31" i="6" s="1"/>
  <c r="I32" i="6"/>
  <c r="J32" i="6" s="1"/>
  <c r="W34" i="6"/>
  <c r="X34" i="6" s="1"/>
  <c r="I35" i="6"/>
  <c r="J35" i="6" s="1"/>
  <c r="I36" i="6"/>
  <c r="J36" i="6" s="1"/>
  <c r="I37" i="6"/>
  <c r="J37" i="6" s="1"/>
  <c r="I38" i="6"/>
  <c r="I39" i="6"/>
  <c r="J39" i="6" s="1"/>
  <c r="I40" i="6"/>
  <c r="J40" i="6" s="1"/>
  <c r="I41" i="6"/>
  <c r="I42" i="6"/>
  <c r="I43" i="6"/>
  <c r="J43" i="6" s="1"/>
  <c r="I44" i="6"/>
  <c r="J44" i="6" s="1"/>
  <c r="I45" i="6"/>
  <c r="J45" i="6" s="1"/>
  <c r="I46" i="6"/>
  <c r="I47" i="6"/>
  <c r="J47" i="6" s="1"/>
  <c r="I48" i="6"/>
  <c r="J48" i="6" s="1"/>
  <c r="I50" i="6"/>
  <c r="I51" i="6"/>
  <c r="J51" i="6" s="1"/>
  <c r="I52" i="6"/>
  <c r="J52" i="6" s="1"/>
  <c r="I53" i="6"/>
  <c r="I54" i="6"/>
  <c r="J55" i="6"/>
  <c r="I56" i="6"/>
  <c r="J56" i="6" s="1"/>
  <c r="I58" i="6"/>
  <c r="I59" i="6"/>
  <c r="J59" i="6" s="1"/>
  <c r="J60" i="6"/>
  <c r="I61" i="6"/>
  <c r="J61" i="6" s="1"/>
  <c r="I62" i="6"/>
  <c r="I63" i="6"/>
  <c r="J63" i="6" s="1"/>
  <c r="I64" i="6"/>
  <c r="J64" i="6" s="1"/>
  <c r="I65" i="6"/>
  <c r="I66" i="6"/>
  <c r="I67" i="6"/>
  <c r="J67" i="6" s="1"/>
  <c r="I68" i="6"/>
  <c r="J68" i="6" s="1"/>
  <c r="I69" i="6"/>
  <c r="I70" i="6"/>
  <c r="J70" i="6" s="1"/>
  <c r="I71" i="6"/>
  <c r="J71" i="6" s="1"/>
  <c r="I72" i="6"/>
  <c r="J72" i="6" s="1"/>
  <c r="I73" i="6"/>
  <c r="I74" i="6"/>
  <c r="I75" i="6"/>
  <c r="J75" i="6" s="1"/>
  <c r="I77" i="6"/>
  <c r="I78" i="6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I87" i="6"/>
  <c r="J87" i="6" s="1"/>
  <c r="I88" i="6"/>
  <c r="J88" i="6" s="1"/>
  <c r="I89" i="6"/>
  <c r="J89" i="6" s="1"/>
  <c r="I90" i="6"/>
  <c r="J90" i="6" s="1"/>
  <c r="I91" i="6"/>
  <c r="J91" i="6" s="1"/>
  <c r="I92" i="6"/>
  <c r="J92" i="6" s="1"/>
  <c r="I93" i="6"/>
  <c r="I94" i="6"/>
  <c r="I95" i="6"/>
  <c r="J95" i="6" s="1"/>
  <c r="I96" i="6"/>
  <c r="J96" i="6" s="1"/>
  <c r="I97" i="6"/>
  <c r="I98" i="6"/>
  <c r="I99" i="6"/>
  <c r="J99" i="6" s="1"/>
  <c r="I100" i="6"/>
  <c r="J100" i="6" s="1"/>
  <c r="I101" i="6"/>
  <c r="W102" i="6"/>
  <c r="X102" i="6" s="1"/>
  <c r="I103" i="6"/>
  <c r="J103" i="6" s="1"/>
  <c r="I104" i="6"/>
  <c r="J104" i="6" s="1"/>
  <c r="I105" i="6"/>
  <c r="I106" i="6"/>
  <c r="I107" i="6"/>
  <c r="J107" i="6" s="1"/>
  <c r="I108" i="6"/>
  <c r="J108" i="6" s="1"/>
  <c r="I109" i="6"/>
  <c r="I110" i="6"/>
  <c r="I111" i="6"/>
  <c r="J111" i="6" s="1"/>
  <c r="I112" i="6"/>
  <c r="J112" i="6" s="1"/>
  <c r="I114" i="6"/>
  <c r="J114" i="6" s="1"/>
  <c r="I115" i="6"/>
  <c r="J115" i="6" s="1"/>
  <c r="I116" i="6"/>
  <c r="J116" i="6" s="1"/>
  <c r="I117" i="6"/>
  <c r="J117" i="6" s="1"/>
  <c r="I118" i="6"/>
  <c r="I119" i="6"/>
  <c r="J119" i="6" s="1"/>
  <c r="I120" i="6"/>
  <c r="J120" i="6" s="1"/>
  <c r="I121" i="6"/>
  <c r="J121" i="6" s="1"/>
  <c r="I123" i="6"/>
  <c r="J123" i="6" s="1"/>
  <c r="I124" i="6"/>
  <c r="J124" i="6" s="1"/>
  <c r="I125" i="6"/>
  <c r="I126" i="6"/>
  <c r="I127" i="6"/>
  <c r="J127" i="6" s="1"/>
  <c r="I128" i="6"/>
  <c r="J128" i="6" s="1"/>
  <c r="I129" i="6"/>
  <c r="I130" i="6"/>
  <c r="I7" i="6"/>
  <c r="Z135" i="6" l="1"/>
  <c r="I135" i="6"/>
  <c r="Q7" i="6"/>
  <c r="Q135" i="6" s="1"/>
  <c r="P135" i="6"/>
  <c r="X136" i="34"/>
  <c r="X137" i="34" s="1"/>
  <c r="X136" i="33"/>
  <c r="X137" i="33" s="1"/>
  <c r="W106" i="6"/>
  <c r="X106" i="6" s="1"/>
  <c r="W58" i="6"/>
  <c r="X58" i="6" s="1"/>
  <c r="W42" i="6"/>
  <c r="X42" i="6" s="1"/>
  <c r="W86" i="6"/>
  <c r="X86" i="6" s="1"/>
  <c r="W33" i="6"/>
  <c r="X33" i="6" s="1"/>
  <c r="W10" i="6"/>
  <c r="X10" i="6" s="1"/>
  <c r="W66" i="6"/>
  <c r="X66" i="6" s="1"/>
  <c r="W77" i="6"/>
  <c r="X77" i="6" s="1"/>
  <c r="W130" i="6"/>
  <c r="X130" i="6" s="1"/>
  <c r="W129" i="6"/>
  <c r="X129" i="6" s="1"/>
  <c r="W126" i="6"/>
  <c r="X126" i="6" s="1"/>
  <c r="W125" i="6"/>
  <c r="X125" i="6" s="1"/>
  <c r="W118" i="6"/>
  <c r="X118" i="6" s="1"/>
  <c r="W110" i="6"/>
  <c r="X110" i="6" s="1"/>
  <c r="W109" i="6"/>
  <c r="X109" i="6" s="1"/>
  <c r="W105" i="6"/>
  <c r="X105" i="6" s="1"/>
  <c r="W101" i="6"/>
  <c r="X101" i="6" s="1"/>
  <c r="W98" i="6"/>
  <c r="X98" i="6" s="1"/>
  <c r="W97" i="6"/>
  <c r="X97" i="6" s="1"/>
  <c r="W94" i="6"/>
  <c r="X94" i="6" s="1"/>
  <c r="W93" i="6"/>
  <c r="X93" i="6" s="1"/>
  <c r="W78" i="6"/>
  <c r="X78" i="6" s="1"/>
  <c r="W74" i="6"/>
  <c r="X74" i="6" s="1"/>
  <c r="W73" i="6"/>
  <c r="X73" i="6" s="1"/>
  <c r="W69" i="6"/>
  <c r="X69" i="6" s="1"/>
  <c r="W65" i="6"/>
  <c r="X65" i="6" s="1"/>
  <c r="W62" i="6"/>
  <c r="X62" i="6" s="1"/>
  <c r="W57" i="6"/>
  <c r="X57" i="6" s="1"/>
  <c r="W54" i="6"/>
  <c r="X54" i="6" s="1"/>
  <c r="W53" i="6"/>
  <c r="X53" i="6" s="1"/>
  <c r="W50" i="6"/>
  <c r="X50" i="6" s="1"/>
  <c r="W49" i="6"/>
  <c r="X49" i="6" s="1"/>
  <c r="W46" i="6"/>
  <c r="X46" i="6" s="1"/>
  <c r="W41" i="6"/>
  <c r="X41" i="6" s="1"/>
  <c r="W38" i="6"/>
  <c r="X38" i="6" s="1"/>
  <c r="W30" i="6"/>
  <c r="X30" i="6" s="1"/>
  <c r="W26" i="6"/>
  <c r="X26" i="6" s="1"/>
  <c r="W25" i="6"/>
  <c r="X25" i="6" s="1"/>
  <c r="W22" i="6"/>
  <c r="X22" i="6" s="1"/>
  <c r="W18" i="6"/>
  <c r="X18" i="6" s="1"/>
  <c r="W17" i="6"/>
  <c r="X17" i="6" s="1"/>
  <c r="W14" i="6"/>
  <c r="X14" i="6" s="1"/>
  <c r="W9" i="6"/>
  <c r="X9" i="6" s="1"/>
  <c r="Q132" i="6"/>
  <c r="W7" i="6"/>
  <c r="P132" i="6"/>
  <c r="J130" i="6"/>
  <c r="J129" i="6"/>
  <c r="W128" i="6"/>
  <c r="X128" i="6" s="1"/>
  <c r="W127" i="6"/>
  <c r="X127" i="6" s="1"/>
  <c r="J126" i="6"/>
  <c r="J125" i="6"/>
  <c r="W124" i="6"/>
  <c r="X124" i="6" s="1"/>
  <c r="W123" i="6"/>
  <c r="X123" i="6" s="1"/>
  <c r="W122" i="6"/>
  <c r="X122" i="6" s="1"/>
  <c r="W121" i="6"/>
  <c r="X121" i="6" s="1"/>
  <c r="W120" i="6"/>
  <c r="X120" i="6" s="1"/>
  <c r="W119" i="6"/>
  <c r="X119" i="6" s="1"/>
  <c r="J118" i="6"/>
  <c r="W117" i="6"/>
  <c r="X117" i="6" s="1"/>
  <c r="W116" i="6"/>
  <c r="X116" i="6" s="1"/>
  <c r="W115" i="6"/>
  <c r="X115" i="6" s="1"/>
  <c r="W114" i="6"/>
  <c r="X114" i="6" s="1"/>
  <c r="W113" i="6"/>
  <c r="X113" i="6" s="1"/>
  <c r="W112" i="6"/>
  <c r="X112" i="6" s="1"/>
  <c r="W111" i="6"/>
  <c r="X111" i="6" s="1"/>
  <c r="J110" i="6"/>
  <c r="J109" i="6"/>
  <c r="W108" i="6"/>
  <c r="X108" i="6" s="1"/>
  <c r="W107" i="6"/>
  <c r="X107" i="6" s="1"/>
  <c r="J106" i="6"/>
  <c r="J105" i="6"/>
  <c r="W104" i="6"/>
  <c r="X104" i="6" s="1"/>
  <c r="W103" i="6"/>
  <c r="X103" i="6" s="1"/>
  <c r="J101" i="6"/>
  <c r="W100" i="6"/>
  <c r="X100" i="6" s="1"/>
  <c r="W99" i="6"/>
  <c r="X99" i="6" s="1"/>
  <c r="J98" i="6"/>
  <c r="J97" i="6"/>
  <c r="W96" i="6"/>
  <c r="X96" i="6" s="1"/>
  <c r="W95" i="6"/>
  <c r="X95" i="6" s="1"/>
  <c r="J94" i="6"/>
  <c r="J93" i="6"/>
  <c r="W92" i="6"/>
  <c r="X92" i="6" s="1"/>
  <c r="W91" i="6"/>
  <c r="X91" i="6" s="1"/>
  <c r="W90" i="6"/>
  <c r="X90" i="6" s="1"/>
  <c r="W89" i="6"/>
  <c r="X89" i="6" s="1"/>
  <c r="W88" i="6"/>
  <c r="X88" i="6" s="1"/>
  <c r="W87" i="6"/>
  <c r="X87" i="6" s="1"/>
  <c r="J86" i="6"/>
  <c r="W85" i="6"/>
  <c r="X85" i="6" s="1"/>
  <c r="W84" i="6"/>
  <c r="X84" i="6" s="1"/>
  <c r="W83" i="6"/>
  <c r="X83" i="6" s="1"/>
  <c r="W82" i="6"/>
  <c r="X82" i="6" s="1"/>
  <c r="W81" i="6"/>
  <c r="X81" i="6" s="1"/>
  <c r="W80" i="6"/>
  <c r="X80" i="6" s="1"/>
  <c r="W79" i="6"/>
  <c r="X79" i="6" s="1"/>
  <c r="J78" i="6"/>
  <c r="J77" i="6"/>
  <c r="W76" i="6"/>
  <c r="X76" i="6" s="1"/>
  <c r="W75" i="6"/>
  <c r="X75" i="6" s="1"/>
  <c r="J74" i="6"/>
  <c r="J73" i="6"/>
  <c r="W72" i="6"/>
  <c r="X72" i="6" s="1"/>
  <c r="W71" i="6"/>
  <c r="X71" i="6" s="1"/>
  <c r="W70" i="6"/>
  <c r="X70" i="6" s="1"/>
  <c r="J69" i="6"/>
  <c r="W68" i="6"/>
  <c r="X68" i="6" s="1"/>
  <c r="W67" i="6"/>
  <c r="X67" i="6" s="1"/>
  <c r="J66" i="6"/>
  <c r="J65" i="6"/>
  <c r="W64" i="6"/>
  <c r="X64" i="6" s="1"/>
  <c r="W63" i="6"/>
  <c r="X63" i="6" s="1"/>
  <c r="J62" i="6"/>
  <c r="W61" i="6"/>
  <c r="X61" i="6" s="1"/>
  <c r="W60" i="6"/>
  <c r="X60" i="6" s="1"/>
  <c r="W59" i="6"/>
  <c r="X59" i="6" s="1"/>
  <c r="J58" i="6"/>
  <c r="W56" i="6"/>
  <c r="X56" i="6" s="1"/>
  <c r="W55" i="6"/>
  <c r="X55" i="6" s="1"/>
  <c r="J54" i="6"/>
  <c r="J53" i="6"/>
  <c r="W52" i="6"/>
  <c r="X52" i="6" s="1"/>
  <c r="W51" i="6"/>
  <c r="X51" i="6" s="1"/>
  <c r="J50" i="6"/>
  <c r="W48" i="6"/>
  <c r="X48" i="6" s="1"/>
  <c r="W47" i="6"/>
  <c r="X47" i="6" s="1"/>
  <c r="J46" i="6"/>
  <c r="W45" i="6"/>
  <c r="X45" i="6" s="1"/>
  <c r="W44" i="6"/>
  <c r="X44" i="6" s="1"/>
  <c r="W43" i="6"/>
  <c r="X43" i="6" s="1"/>
  <c r="J42" i="6"/>
  <c r="J41" i="6"/>
  <c r="W40" i="6"/>
  <c r="X40" i="6" s="1"/>
  <c r="W39" i="6"/>
  <c r="X39" i="6" s="1"/>
  <c r="J38" i="6"/>
  <c r="W37" i="6"/>
  <c r="X37" i="6" s="1"/>
  <c r="W36" i="6"/>
  <c r="X36" i="6" s="1"/>
  <c r="W35" i="6"/>
  <c r="X35" i="6" s="1"/>
  <c r="W32" i="6"/>
  <c r="X32" i="6" s="1"/>
  <c r="W31" i="6"/>
  <c r="X31" i="6" s="1"/>
  <c r="J30" i="6"/>
  <c r="W29" i="6"/>
  <c r="X29" i="6" s="1"/>
  <c r="W28" i="6"/>
  <c r="X28" i="6" s="1"/>
  <c r="W27" i="6"/>
  <c r="X27" i="6" s="1"/>
  <c r="J26" i="6"/>
  <c r="W24" i="6"/>
  <c r="X24" i="6" s="1"/>
  <c r="W23" i="6"/>
  <c r="X23" i="6" s="1"/>
  <c r="J22" i="6"/>
  <c r="W21" i="6"/>
  <c r="X21" i="6" s="1"/>
  <c r="W20" i="6"/>
  <c r="X20" i="6" s="1"/>
  <c r="W19" i="6"/>
  <c r="X19" i="6" s="1"/>
  <c r="J17" i="6"/>
  <c r="W16" i="6"/>
  <c r="X16" i="6" s="1"/>
  <c r="W15" i="6"/>
  <c r="X15" i="6" s="1"/>
  <c r="J14" i="6"/>
  <c r="W13" i="6"/>
  <c r="X13" i="6" s="1"/>
  <c r="W12" i="6"/>
  <c r="X12" i="6" s="1"/>
  <c r="W11" i="6"/>
  <c r="X11" i="6" s="1"/>
  <c r="J10" i="6"/>
  <c r="J9" i="6"/>
  <c r="W8" i="6"/>
  <c r="X8" i="6" s="1"/>
  <c r="J7" i="6"/>
  <c r="I132" i="6"/>
  <c r="D9" i="5"/>
  <c r="D8" i="5"/>
  <c r="D6" i="5"/>
  <c r="D7" i="5"/>
  <c r="Y134" i="6"/>
  <c r="W134" i="6"/>
  <c r="O134" i="6"/>
  <c r="N134" i="6"/>
  <c r="M134" i="6"/>
  <c r="L134" i="6"/>
  <c r="K134" i="6"/>
  <c r="H134" i="6"/>
  <c r="G134" i="6"/>
  <c r="F134" i="6"/>
  <c r="E134" i="6"/>
  <c r="D134" i="6"/>
  <c r="Z133" i="6"/>
  <c r="Z134" i="6" s="1"/>
  <c r="X133" i="6"/>
  <c r="X134" i="6" s="1"/>
  <c r="V133" i="6"/>
  <c r="V134" i="6" s="1"/>
  <c r="U133" i="6"/>
  <c r="U134" i="6" s="1"/>
  <c r="T133" i="6"/>
  <c r="T134" i="6" s="1"/>
  <c r="S133" i="6"/>
  <c r="S134" i="6" s="1"/>
  <c r="R133" i="6"/>
  <c r="R134" i="6" s="1"/>
  <c r="P133" i="6"/>
  <c r="P134" i="6" s="1"/>
  <c r="I133" i="6"/>
  <c r="J133" i="6" s="1"/>
  <c r="J134" i="6" s="1"/>
  <c r="Y132" i="6"/>
  <c r="P136" i="6" l="1"/>
  <c r="P137" i="6" s="1"/>
  <c r="X7" i="6"/>
  <c r="X135" i="6" s="1"/>
  <c r="W135" i="6"/>
  <c r="Q137" i="6"/>
  <c r="Q136" i="6"/>
  <c r="I136" i="6"/>
  <c r="I137" i="6" s="1"/>
  <c r="J135" i="6"/>
  <c r="Z136" i="6"/>
  <c r="Z137" i="6"/>
  <c r="J132" i="6"/>
  <c r="W132" i="6"/>
  <c r="X132" i="6"/>
  <c r="I134" i="6"/>
  <c r="D51" i="3"/>
  <c r="D36" i="3"/>
  <c r="D21" i="3"/>
  <c r="D6" i="3"/>
  <c r="Z132" i="6"/>
  <c r="Q133" i="6"/>
  <c r="Q134" i="6" s="1"/>
  <c r="W136" i="6" l="1"/>
  <c r="W137" i="6" s="1"/>
  <c r="X136" i="6"/>
  <c r="X137" i="6" s="1"/>
  <c r="J136" i="6"/>
  <c r="J137" i="6" s="1"/>
  <c r="J8" i="2"/>
  <c r="R140" i="6" l="1"/>
  <c r="H4" i="2" s="1"/>
  <c r="H10" i="2" s="1"/>
  <c r="P140" i="6"/>
  <c r="F4" i="2" s="1"/>
  <c r="F10" i="2" s="1"/>
  <c r="Q140" i="6"/>
  <c r="G4" i="2" s="1"/>
  <c r="G10" i="2" s="1"/>
  <c r="O140" i="6"/>
  <c r="E4" i="2" s="1"/>
  <c r="E10" i="2" s="1"/>
  <c r="J5" i="2" l="1"/>
  <c r="U5" i="3"/>
  <c r="U6" i="3"/>
  <c r="U4" i="3" l="1"/>
  <c r="U3" i="3"/>
  <c r="S140" i="6" l="1"/>
  <c r="I4" i="2" s="1"/>
  <c r="I10" i="2" s="1"/>
  <c r="J4" i="2" l="1"/>
  <c r="U7" i="3" l="1"/>
  <c r="J10" i="2"/>
  <c r="H90" i="3" l="1"/>
  <c r="P11" i="5" s="1"/>
  <c r="F90" i="3"/>
  <c r="L11" i="5" s="1"/>
  <c r="D90" i="3"/>
  <c r="H11" i="5" s="1"/>
  <c r="L76" i="3"/>
  <c r="X10" i="5" s="1"/>
  <c r="J76" i="3"/>
  <c r="T10" i="5" s="1"/>
  <c r="H76" i="3"/>
  <c r="P10" i="5" s="1"/>
  <c r="M76" i="3"/>
  <c r="Z10" i="5" s="1"/>
  <c r="K90" i="3"/>
  <c r="V11" i="5" s="1"/>
  <c r="M90" i="3"/>
  <c r="Z11" i="5" s="1"/>
  <c r="G90" i="3"/>
  <c r="N11" i="5" s="1"/>
  <c r="G76" i="3"/>
  <c r="N10" i="5" s="1"/>
  <c r="N76" i="3"/>
  <c r="AB10" i="5" s="1"/>
  <c r="E76" i="3"/>
  <c r="J10" i="5" s="1"/>
  <c r="D76" i="3"/>
  <c r="H10" i="5" s="1"/>
  <c r="C90" i="3"/>
  <c r="F11" i="5" s="1"/>
  <c r="K76" i="3"/>
  <c r="V10" i="5" s="1"/>
  <c r="J90" i="3"/>
  <c r="T11" i="5" s="1"/>
  <c r="L90" i="3"/>
  <c r="X11" i="5" s="1"/>
  <c r="C76" i="3"/>
  <c r="F10" i="5" s="1"/>
  <c r="E90" i="3"/>
  <c r="J11" i="5" s="1"/>
  <c r="I76" i="3"/>
  <c r="R10" i="5" s="1"/>
  <c r="I90" i="3"/>
  <c r="R11" i="5" s="1"/>
  <c r="N90" i="3"/>
  <c r="AB11" i="5" s="1"/>
  <c r="F76" i="3"/>
  <c r="L10" i="5" s="1"/>
  <c r="N31" i="3"/>
  <c r="AB7" i="5" s="1"/>
  <c r="J61" i="3"/>
  <c r="T9" i="5" s="1"/>
  <c r="G46" i="3"/>
  <c r="N8" i="5" s="1"/>
  <c r="F61" i="3"/>
  <c r="J31" i="3"/>
  <c r="T7" i="5" s="1"/>
  <c r="M16" i="3"/>
  <c r="Z6" i="5" s="1"/>
  <c r="N46" i="3"/>
  <c r="AB8" i="5" s="1"/>
  <c r="M61" i="3"/>
  <c r="Z9" i="5" s="1"/>
  <c r="L46" i="3"/>
  <c r="X8" i="5" s="1"/>
  <c r="M46" i="3"/>
  <c r="Z8" i="5" s="1"/>
  <c r="G61" i="3"/>
  <c r="N9" i="5" s="1"/>
  <c r="K31" i="3"/>
  <c r="V7" i="5" s="1"/>
  <c r="H46" i="3"/>
  <c r="P8" i="5" s="1"/>
  <c r="L61" i="3"/>
  <c r="X9" i="5" s="1"/>
  <c r="L16" i="3"/>
  <c r="X6" i="5" s="1"/>
  <c r="G31" i="3"/>
  <c r="N7" i="5" s="1"/>
  <c r="D61" i="3"/>
  <c r="H9" i="5" s="1"/>
  <c r="C16" i="3"/>
  <c r="F6" i="5" s="1"/>
  <c r="N61" i="3"/>
  <c r="AB9" i="5" s="1"/>
  <c r="J16" i="3"/>
  <c r="T6" i="5" s="1"/>
  <c r="I31" i="3"/>
  <c r="R7" i="5" s="1"/>
  <c r="C31" i="3"/>
  <c r="F7" i="5" s="1"/>
  <c r="F16" i="3"/>
  <c r="L6" i="5" s="1"/>
  <c r="M31" i="3"/>
  <c r="Z7" i="5" s="1"/>
  <c r="I46" i="3"/>
  <c r="R8" i="5" s="1"/>
  <c r="F31" i="3"/>
  <c r="L7" i="5" s="1"/>
  <c r="E46" i="3"/>
  <c r="J8" i="5" s="1"/>
  <c r="E61" i="3"/>
  <c r="J9" i="5" s="1"/>
  <c r="K16" i="3"/>
  <c r="V6" i="5" s="1"/>
  <c r="H31" i="3"/>
  <c r="P7" i="5" s="1"/>
  <c r="L31" i="3"/>
  <c r="X7" i="5" s="1"/>
  <c r="E16" i="3"/>
  <c r="J6" i="5" s="1"/>
  <c r="I61" i="3"/>
  <c r="R9" i="5" s="1"/>
  <c r="D31" i="3"/>
  <c r="H7" i="5" s="1"/>
  <c r="N16" i="3"/>
  <c r="AB6" i="5" s="1"/>
  <c r="K61" i="3"/>
  <c r="V9" i="5" s="1"/>
  <c r="F46" i="3"/>
  <c r="D16" i="3"/>
  <c r="H6" i="5" s="1"/>
  <c r="C61" i="3"/>
  <c r="F9" i="5" s="1"/>
  <c r="E31" i="3"/>
  <c r="J7" i="5" s="1"/>
  <c r="H16" i="3"/>
  <c r="P6" i="5" s="1"/>
  <c r="J46" i="3"/>
  <c r="T8" i="5" s="1"/>
  <c r="D46" i="3"/>
  <c r="H8" i="5" s="1"/>
  <c r="K46" i="3"/>
  <c r="V8" i="5" s="1"/>
  <c r="G16" i="3"/>
  <c r="N6" i="5" s="1"/>
  <c r="H61" i="3"/>
  <c r="P9" i="5" s="1"/>
  <c r="C46" i="3"/>
  <c r="F8" i="5" s="1"/>
  <c r="I16" i="3"/>
  <c r="R6" i="5" s="1"/>
  <c r="V16" i="5" l="1"/>
  <c r="J16" i="5"/>
  <c r="P16" i="5"/>
  <c r="X16" i="5"/>
  <c r="X20" i="5" s="1"/>
  <c r="W23" i="5" s="1"/>
  <c r="N16" i="5"/>
  <c r="N20" i="5" s="1"/>
  <c r="M23" i="5" s="1"/>
  <c r="H16" i="5"/>
  <c r="H20" i="5" s="1"/>
  <c r="G23" i="5" s="1"/>
  <c r="T16" i="5"/>
  <c r="AB16" i="5"/>
  <c r="AB20" i="5" s="1"/>
  <c r="AA23" i="5" s="1"/>
  <c r="R16" i="5"/>
  <c r="R20" i="5" s="1"/>
  <c r="Q23" i="5" s="1"/>
  <c r="Z16" i="5"/>
  <c r="Z20" i="5" s="1"/>
  <c r="Y23" i="5" s="1"/>
  <c r="F16" i="5"/>
  <c r="F20" i="5" s="1"/>
  <c r="E23" i="5" s="1"/>
  <c r="T20" i="5"/>
  <c r="S23" i="5" s="1"/>
  <c r="J20" i="5"/>
  <c r="I23" i="5" s="1"/>
  <c r="L8" i="5"/>
  <c r="L9" i="5"/>
  <c r="V20" i="5"/>
  <c r="U23" i="5" s="1"/>
  <c r="P20" i="5"/>
  <c r="O23" i="5" s="1"/>
  <c r="L16" i="5" l="1"/>
  <c r="L20" i="5"/>
  <c r="K23" i="5" s="1"/>
</calcChain>
</file>

<file path=xl/sharedStrings.xml><?xml version="1.0" encoding="utf-8"?>
<sst xmlns="http://schemas.openxmlformats.org/spreadsheetml/2006/main" count="1321" uniqueCount="236">
  <si>
    <t>S.No.</t>
  </si>
  <si>
    <t>University Roll No.</t>
  </si>
  <si>
    <t>Students Name</t>
  </si>
  <si>
    <t>CO2</t>
  </si>
  <si>
    <t>CO3</t>
  </si>
  <si>
    <t>CO4</t>
  </si>
  <si>
    <t>CO5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</si>
  <si>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</si>
  <si>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</si>
  <si>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</si>
  <si>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</si>
  <si>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</si>
  <si>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</si>
  <si>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</si>
  <si>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</si>
  <si>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</si>
  <si>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</si>
  <si>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</si>
  <si>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</si>
  <si>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</si>
  <si>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</si>
  <si>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</si>
  <si>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</si>
  <si>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</si>
  <si>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</si>
  <si>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</si>
  <si>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Semester-I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</si>
  <si>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</si>
  <si>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</si>
  <si>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</si>
  <si>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</si>
  <si>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</si>
  <si>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</si>
  <si>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</si>
  <si>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</si>
  <si>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</si>
  <si>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</si>
  <si>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</si>
  <si>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</si>
  <si>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</si>
  <si>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</si>
  <si>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</si>
  <si>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</si>
  <si>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</si>
  <si>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</si>
  <si>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</si>
  <si>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</si>
  <si>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</si>
  <si>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</si>
  <si>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</si>
  <si>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</si>
  <si>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</si>
  <si>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</si>
  <si>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</si>
  <si>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</si>
  <si>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</si>
  <si>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</si>
  <si>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</si>
  <si>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</si>
  <si>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</si>
  <si>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</si>
  <si>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</si>
  <si>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</si>
  <si>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</si>
  <si>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</si>
  <si>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</si>
  <si>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</si>
  <si>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</si>
  <si>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</si>
  <si>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</si>
  <si>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</si>
  <si>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</si>
  <si>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</si>
  <si>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</si>
  <si>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</si>
  <si>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</si>
  <si>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</si>
  <si>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</si>
  <si>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</si>
  <si>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</si>
  <si>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</si>
  <si>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</si>
  <si>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</si>
  <si>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</si>
  <si>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</si>
  <si>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</si>
  <si>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</si>
  <si>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</si>
  <si>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</si>
  <si>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</si>
  <si>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</si>
  <si>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</si>
  <si>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</si>
  <si>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</si>
  <si>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</si>
  <si>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</si>
  <si>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</si>
  <si>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</si>
  <si>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</si>
  <si>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</si>
  <si>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</si>
  <si>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Total Marks Pre University Marks (100) + Internal Marks (30) = 130</t>
  </si>
  <si>
    <t>FINAL CO Marks PUM &amp; IM (15% PUM + 05% IM)</t>
  </si>
  <si>
    <t>ST' S WILFRED PG COLLEGE</t>
  </si>
  <si>
    <t xml:space="preserve"> Department:- Computer Science</t>
  </si>
  <si>
    <t>ABEL K BIJU</t>
  </si>
  <si>
    <t>ADITYA SINGH SHEKHAWAT</t>
  </si>
  <si>
    <t>AKASH SINGH PANWAR</t>
  </si>
  <si>
    <t>AMISHA SHARMA</t>
  </si>
  <si>
    <t>ANKIT SAINI</t>
  </si>
  <si>
    <t>Ashish KUMAR JOSHI</t>
  </si>
  <si>
    <t>BHOLA SHANKAR SAINI</t>
  </si>
  <si>
    <t>DEEPAK AGARWAL</t>
  </si>
  <si>
    <t>HARSH JANGID</t>
  </si>
  <si>
    <t>Inderjeet SINGH DEVRA</t>
  </si>
  <si>
    <t>ISHANG VASHISHTHA</t>
  </si>
  <si>
    <t>LAKHAN KUMAR GUPTA</t>
  </si>
  <si>
    <t>MANPREET SINGH</t>
  </si>
  <si>
    <t>MANVENDRA SINGH CHOUHAN</t>
  </si>
  <si>
    <t>MOHAMMAD HUSSAIN</t>
  </si>
  <si>
    <t>MOHAN SAINI</t>
  </si>
  <si>
    <t>NAITIK GAUR</t>
  </si>
  <si>
    <t>NAVEEN SINGH SHEKHAWAT</t>
  </si>
  <si>
    <t>NIRMAL SAINI</t>
  </si>
  <si>
    <t>PINTU KUMAWAT</t>
  </si>
  <si>
    <t>PRABHAT SINGH CHOUHAN</t>
  </si>
  <si>
    <t>RAGHVENDRA SINGH NIRWAN</t>
  </si>
  <si>
    <t>RAHUL KUMAWAT</t>
  </si>
  <si>
    <t>RAJ KUMAWAT</t>
  </si>
  <si>
    <t>ROHITASH SHARMA</t>
  </si>
  <si>
    <t>ROSHAN KUMAR SAHNI</t>
  </si>
  <si>
    <t>SAHIL KHATRI</t>
  </si>
  <si>
    <t>SAURABH KUMAR BRAHMBHATT</t>
  </si>
  <si>
    <t>SHIV PRATAP SINGH SHEKHAWAT</t>
  </si>
  <si>
    <t>SHIVANG SINGH SIRSWA</t>
  </si>
  <si>
    <t>SHYAM SUNDER JANGID</t>
  </si>
  <si>
    <t>SURENDRA SINGH CHOUHAN</t>
  </si>
  <si>
    <t>TIMRA DITYA SHARMA</t>
  </si>
  <si>
    <t>AB</t>
  </si>
  <si>
    <t>AADESH CHOUDHARY</t>
  </si>
  <si>
    <t>ABHINAV SONI</t>
  </si>
  <si>
    <t>ABHISHEK LAKHERA</t>
  </si>
  <si>
    <t>Aditya SINGH</t>
  </si>
  <si>
    <t>AJAY</t>
  </si>
  <si>
    <t>AJAY CHOUDHARY</t>
  </si>
  <si>
    <t>AMAN</t>
  </si>
  <si>
    <t>AMIT JAT</t>
  </si>
  <si>
    <t>AMIT KUMAWAT</t>
  </si>
  <si>
    <t>AMIT SWAMI</t>
  </si>
  <si>
    <t>ANSHUL SUIWAL</t>
  </si>
  <si>
    <t>ANUJ TIWARI</t>
  </si>
  <si>
    <t>ANURAG PUROHIT</t>
  </si>
  <si>
    <t>ANURAG SAINI</t>
  </si>
  <si>
    <t>APOORV KHANDELWAL</t>
  </si>
  <si>
    <t>ASHISH CHOUDHARY</t>
  </si>
  <si>
    <t>AYUSH ROHILLA</t>
  </si>
  <si>
    <t>AZEEM REHMANI</t>
  </si>
  <si>
    <t>BHASKAR SAINI</t>
  </si>
  <si>
    <t>BRAJESH KUMAR</t>
  </si>
  <si>
    <t>CHANDAN MOURYA</t>
  </si>
  <si>
    <t>CHIRAG RACHHOYA</t>
  </si>
  <si>
    <t>GOURAV SHARMA</t>
  </si>
  <si>
    <t>HARSH NAMA</t>
  </si>
  <si>
    <t>HARSHIT GARG</t>
  </si>
  <si>
    <t>HARSHIT JOSHI</t>
  </si>
  <si>
    <t>HIMANSHU SOMANI</t>
  </si>
  <si>
    <t>HITESH LALCHANDANI</t>
  </si>
  <si>
    <t>ISHITA BHARDWAJ</t>
  </si>
  <si>
    <t>JATIN</t>
  </si>
  <si>
    <t>JUNED HUSSAIN</t>
  </si>
  <si>
    <t>JUNED MOHAMMAD</t>
  </si>
  <si>
    <t>KARAN CHAUHAN</t>
  </si>
  <si>
    <t>KARTIKEY SHARMA</t>
  </si>
  <si>
    <t>KAVI GAUR</t>
  </si>
  <si>
    <t>KESHAV PRAJAPAT</t>
  </si>
  <si>
    <t>KUSHAL SINGH</t>
  </si>
  <si>
    <t>KRISH JAIN</t>
  </si>
  <si>
    <t>KULDEEP GAVENDRA</t>
  </si>
  <si>
    <t>KUSHAL KUMAWAT</t>
  </si>
  <si>
    <t>LALIT</t>
  </si>
  <si>
    <t>LILADHAR KUMAWAT</t>
  </si>
  <si>
    <t>LOKESH CHAWLA</t>
  </si>
  <si>
    <t>LOKESH KUMAWAT</t>
  </si>
  <si>
    <t>MANISH PALAWAT</t>
  </si>
  <si>
    <t>MANISH SHARMA</t>
  </si>
  <si>
    <t>MANSI SHARMA</t>
  </si>
  <si>
    <t>MANU VIJAYWARGIYA</t>
  </si>
  <si>
    <t>MANVENDRA SINGH</t>
  </si>
  <si>
    <t>MD. SUFIYAN</t>
  </si>
  <si>
    <t>MOHAMMAD AMAAN</t>
  </si>
  <si>
    <t>MUSKAN</t>
  </si>
  <si>
    <t>NEERAJ KUMAR</t>
  </si>
  <si>
    <t>NISHANT BHATIA</t>
  </si>
  <si>
    <t>NITIGYA SHARMA</t>
  </si>
  <si>
    <t>PARVESH KUMAR</t>
  </si>
  <si>
    <t>PAWAN KAROLIYA</t>
  </si>
  <si>
    <t>PAWAN KUMAWAT</t>
  </si>
  <si>
    <t>PRAHLAD MISHRA</t>
  </si>
  <si>
    <t>RAGHAV GUPTA</t>
  </si>
  <si>
    <t>RAHUL GUPTA</t>
  </si>
  <si>
    <t>RAHUL INANIYAN</t>
  </si>
  <si>
    <t>RAHUL SHARMA</t>
  </si>
  <si>
    <t>RAVI KHATIK</t>
  </si>
  <si>
    <t>ROHIT GUPTA</t>
  </si>
  <si>
    <t>SAILENDRA SINGH</t>
  </si>
  <si>
    <t>SAILESH SAINI</t>
  </si>
  <si>
    <t>SANAM SHARMA</t>
  </si>
  <si>
    <t>SANJAY KUMAWAT</t>
  </si>
  <si>
    <t>SAWAN SONI</t>
  </si>
  <si>
    <t>SHAILENDRA LAKSHKAR</t>
  </si>
  <si>
    <t>SHASHANK BAJPAI</t>
  </si>
  <si>
    <t>SHASHANK KUMAWAT</t>
  </si>
  <si>
    <t>SHIV KUMAR PRAJAPAT</t>
  </si>
  <si>
    <t>SHUBHAM SHARMA</t>
  </si>
  <si>
    <t>SOHIL KHAN</t>
  </si>
  <si>
    <t>SUMIT KUMAR</t>
  </si>
  <si>
    <t>TARUN CHOUDHARY</t>
  </si>
  <si>
    <t>UJJAWAL SINGH</t>
  </si>
  <si>
    <t>VARDHMAN JAIN</t>
  </si>
  <si>
    <t>VARUN DEV</t>
  </si>
  <si>
    <t>VED PRAKASH</t>
  </si>
  <si>
    <t>VEERPRATAP SINGH</t>
  </si>
  <si>
    <t>VINAY SAINI</t>
  </si>
  <si>
    <t>VISHAL KUMAWAT</t>
  </si>
  <si>
    <t>VISHAL ROY</t>
  </si>
  <si>
    <t>VISHAL SINGH</t>
  </si>
  <si>
    <t>VISHVENDRA CHAUDHARY</t>
  </si>
  <si>
    <t>YASH MATHUR</t>
  </si>
  <si>
    <t>YASH RATHORE</t>
  </si>
  <si>
    <t>Year/ Semester 2022-2023</t>
  </si>
  <si>
    <t>: OOps through C++</t>
  </si>
  <si>
    <t>DATABASE MANAGEMENT SYSTEM</t>
  </si>
  <si>
    <t>SOFTWARE ENGINEERING</t>
  </si>
  <si>
    <t>DATA STRUCTURES &amp;ALGORITHM</t>
  </si>
  <si>
    <t>CLOUD COMPUTING</t>
  </si>
  <si>
    <t>OOP 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</si>
</sst>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6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29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5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top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2" fontId="15" fillId="0" borderId="5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0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/>
    </xf>
    <xf numFmtId="0" fontId="3" fillId="6" borderId="64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2" borderId="66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57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57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57" xfId="0" applyNumberFormat="1" applyFont="1" applyFill="1" applyBorder="1" applyAlignment="1">
      <alignment horizontal="right" vertical="center"/>
    </xf>
    <xf numFmtId="0" fontId="20" fillId="0" borderId="67" xfId="0" applyFont="1" applyBorder="1" applyAlignment="1">
      <alignment vertical="center"/>
    </xf>
    <xf numFmtId="2" fontId="15" fillId="10" borderId="2" xfId="0" applyNumberFormat="1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5" borderId="7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0" xfId="0" applyFont="1" applyBorder="1"/>
    <xf numFmtId="0" fontId="0" fillId="15" borderId="69" xfId="0" applyFill="1" applyBorder="1" applyAlignment="1">
      <alignment horizontal="center"/>
    </xf>
    <xf numFmtId="0" fontId="0" fillId="15" borderId="69" xfId="0" applyFill="1" applyBorder="1" applyAlignment="1">
      <alignment horizontal="center" vertical="top"/>
    </xf>
    <xf numFmtId="0" fontId="0" fillId="15" borderId="69" xfId="0" applyFill="1" applyBorder="1" applyAlignment="1">
      <alignment vertical="top"/>
    </xf>
    <xf numFmtId="0" fontId="0" fillId="0" borderId="69" xfId="0" applyBorder="1" applyAlignment="1">
      <alignment horizontal="center"/>
    </xf>
    <xf numFmtId="0" fontId="0" fillId="0" borderId="69" xfId="0" applyBorder="1" applyAlignment="1">
      <alignment horizontal="center" vertical="top"/>
    </xf>
    <xf numFmtId="0" fontId="0" fillId="0" borderId="69" xfId="0" applyBorder="1" applyAlignment="1">
      <alignment vertical="top"/>
    </xf>
    <xf numFmtId="0" fontId="4" fillId="8" borderId="18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20" fillId="0" borderId="0" xfId="0" applyFont="1"/>
    <xf numFmtId="0" fontId="15" fillId="0" borderId="6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top" wrapText="1"/>
    </xf>
    <xf numFmtId="2" fontId="15" fillId="10" borderId="64" xfId="0" applyNumberFormat="1" applyFont="1" applyFill="1" applyBorder="1" applyAlignment="1">
      <alignment horizontal="center"/>
    </xf>
    <xf numFmtId="0" fontId="15" fillId="0" borderId="2" xfId="0" applyFont="1" applyBorder="1"/>
    <xf numFmtId="0" fontId="5" fillId="3" borderId="34" xfId="1" applyFont="1" applyFill="1" applyBorder="1" applyAlignment="1">
      <alignment horizontal="center" vertical="top" wrapText="1"/>
    </xf>
    <xf numFmtId="0" fontId="5" fillId="3" borderId="32" xfId="1" applyFont="1" applyFill="1" applyBorder="1" applyAlignment="1">
      <alignment horizontal="center" vertical="top" wrapText="1"/>
    </xf>
    <xf numFmtId="0" fontId="5" fillId="3" borderId="35" xfId="1" applyFont="1" applyFill="1" applyBorder="1" applyAlignment="1">
      <alignment horizontal="center" vertical="top" wrapText="1"/>
    </xf>
    <xf numFmtId="0" fontId="5" fillId="3" borderId="41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3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 wrapText="1"/>
    </xf>
    <xf numFmtId="0" fontId="3" fillId="9" borderId="59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top" wrapText="1"/>
    </xf>
    <xf numFmtId="0" fontId="5" fillId="3" borderId="24" xfId="1" applyFont="1" applyFill="1" applyBorder="1" applyAlignment="1">
      <alignment horizontal="center" vertical="top" wrapText="1"/>
    </xf>
    <xf numFmtId="0" fontId="5" fillId="3" borderId="36" xfId="1" applyFont="1" applyFill="1" applyBorder="1" applyAlignment="1">
      <alignment horizontal="center" vertical="top" wrapText="1"/>
    </xf>
    <xf numFmtId="0" fontId="6" fillId="5" borderId="34" xfId="0" applyFont="1" applyFill="1" applyBorder="1" applyAlignment="1">
      <alignment horizontal="center" vertical="top"/>
    </xf>
    <xf numFmtId="0" fontId="6" fillId="5" borderId="32" xfId="0" applyFont="1" applyFill="1" applyBorder="1" applyAlignment="1">
      <alignment horizontal="center" vertical="top"/>
    </xf>
    <xf numFmtId="0" fontId="6" fillId="5" borderId="35" xfId="0" applyFont="1" applyFill="1" applyBorder="1" applyAlignment="1">
      <alignment horizontal="center" vertical="top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42"/>
  <sheetViews>
    <sheetView tabSelected="1" topLeftCell="D118" zoomScale="80" zoomScaleNormal="80" workbookViewId="0">
      <selection activeCell="O135" sqref="O135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5" t="s">
        <v>103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44" ht="21" thickBot="1" x14ac:dyDescent="0.35">
      <c r="A2" s="145" t="s">
        <v>104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44" ht="21" thickBot="1" x14ac:dyDescent="0.35">
      <c r="A3" s="146" t="s">
        <v>85</v>
      </c>
      <c r="B3" s="147"/>
      <c r="C3" s="94" t="str">
        <f>'CO (All Subjects)'!D4</f>
        <v>: OOps through C++</v>
      </c>
      <c r="D3" s="95" t="s">
        <v>100</v>
      </c>
      <c r="E3" s="94"/>
      <c r="F3" s="148" t="s">
        <v>229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44" ht="21" customHeight="1" thickBot="1" x14ac:dyDescent="0.35">
      <c r="A4" s="149" t="s">
        <v>0</v>
      </c>
      <c r="B4" s="151" t="s">
        <v>1</v>
      </c>
      <c r="C4" s="154" t="s">
        <v>2</v>
      </c>
      <c r="D4" s="157" t="s">
        <v>101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R4" s="160" t="s">
        <v>102</v>
      </c>
      <c r="S4" s="161"/>
      <c r="T4" s="161"/>
      <c r="U4" s="161"/>
      <c r="V4" s="162"/>
      <c r="W4" s="18" t="s">
        <v>15</v>
      </c>
      <c r="X4" s="166" t="s">
        <v>14</v>
      </c>
      <c r="Y4" s="175" t="s">
        <v>83</v>
      </c>
      <c r="Z4" s="178" t="s">
        <v>84</v>
      </c>
    </row>
    <row r="5" spans="1:44" x14ac:dyDescent="0.3">
      <c r="A5" s="150"/>
      <c r="B5" s="152"/>
      <c r="C5" s="155"/>
      <c r="D5" s="181" t="s">
        <v>11</v>
      </c>
      <c r="E5" s="182"/>
      <c r="F5" s="182"/>
      <c r="G5" s="182"/>
      <c r="H5" s="182"/>
      <c r="I5" s="182"/>
      <c r="J5" s="183"/>
      <c r="K5" s="184" t="s">
        <v>89</v>
      </c>
      <c r="L5" s="185"/>
      <c r="M5" s="185"/>
      <c r="N5" s="185"/>
      <c r="O5" s="185"/>
      <c r="P5" s="185"/>
      <c r="Q5" s="186"/>
      <c r="R5" s="163"/>
      <c r="S5" s="164"/>
      <c r="T5" s="164"/>
      <c r="U5" s="164"/>
      <c r="V5" s="165"/>
      <c r="W5" s="19" t="s">
        <v>13</v>
      </c>
      <c r="X5" s="167"/>
      <c r="Y5" s="176"/>
      <c r="Z5" s="179"/>
    </row>
    <row r="6" spans="1:44" ht="21" thickBot="1" x14ac:dyDescent="0.35">
      <c r="A6" s="150"/>
      <c r="B6" s="153"/>
      <c r="C6" s="156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1" t="s">
        <v>96</v>
      </c>
      <c r="X6" s="168"/>
      <c r="Y6" s="177"/>
      <c r="Z6" s="180"/>
    </row>
    <row r="7" spans="1:44" s="117" customFormat="1" ht="21" thickBot="1" x14ac:dyDescent="0.35">
      <c r="A7" s="112">
        <v>1</v>
      </c>
      <c r="B7" s="121">
        <v>674755</v>
      </c>
      <c r="C7" s="123" t="s">
        <v>139</v>
      </c>
      <c r="D7" s="113">
        <v>14</v>
      </c>
      <c r="E7" s="113">
        <v>16</v>
      </c>
      <c r="F7" s="113">
        <v>15</v>
      </c>
      <c r="G7" s="113">
        <v>15</v>
      </c>
      <c r="H7" s="113">
        <v>13</v>
      </c>
      <c r="I7" s="113">
        <f>SUM(D7:H7)</f>
        <v>73</v>
      </c>
      <c r="J7" s="113">
        <f>I7*0.15</f>
        <v>10.95</v>
      </c>
      <c r="K7" s="114">
        <v>5</v>
      </c>
      <c r="L7" s="114">
        <v>6</v>
      </c>
      <c r="M7" s="114">
        <v>5</v>
      </c>
      <c r="N7" s="114">
        <v>4</v>
      </c>
      <c r="O7" s="114">
        <v>5</v>
      </c>
      <c r="P7" s="114">
        <f>SUM(K7:O7)</f>
        <v>25</v>
      </c>
      <c r="Q7" s="114">
        <f>P7*0.05</f>
        <v>1.25</v>
      </c>
      <c r="R7" s="115">
        <f>D7*0.15+K7*0.05</f>
        <v>2.35</v>
      </c>
      <c r="S7" s="115">
        <f t="shared" ref="S7:V7" si="0">E7*0.15+L7*0.05</f>
        <v>2.7</v>
      </c>
      <c r="T7" s="115">
        <f t="shared" si="0"/>
        <v>2.5</v>
      </c>
      <c r="U7" s="115">
        <f t="shared" si="0"/>
        <v>2.4500000000000002</v>
      </c>
      <c r="V7" s="115">
        <f t="shared" si="0"/>
        <v>2.2000000000000002</v>
      </c>
      <c r="W7" s="29">
        <f>I7+P7</f>
        <v>98</v>
      </c>
      <c r="X7" s="116">
        <f>W7*0.2</f>
        <v>19.600000000000001</v>
      </c>
      <c r="Y7" s="122">
        <v>78</v>
      </c>
      <c r="Z7" s="118">
        <f>Y7*0.8</f>
        <v>62.400000000000006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ht="21" thickBot="1" x14ac:dyDescent="0.35">
      <c r="A8" s="112">
        <v>2</v>
      </c>
      <c r="B8" s="121">
        <v>674756</v>
      </c>
      <c r="C8" s="123" t="s">
        <v>105</v>
      </c>
      <c r="D8" s="113">
        <v>12</v>
      </c>
      <c r="E8" s="113">
        <v>13</v>
      </c>
      <c r="F8" s="113">
        <v>12</v>
      </c>
      <c r="G8" s="113">
        <v>15</v>
      </c>
      <c r="H8" s="113">
        <v>12</v>
      </c>
      <c r="I8" s="113">
        <f t="shared" ref="I8:I71" si="1">SUM(D8:H8)</f>
        <v>64</v>
      </c>
      <c r="J8" s="113">
        <f t="shared" ref="J8:J71" si="2">I8*0.15</f>
        <v>9.6</v>
      </c>
      <c r="K8" s="114">
        <v>6</v>
      </c>
      <c r="L8" s="114">
        <v>5</v>
      </c>
      <c r="M8" s="114">
        <v>4</v>
      </c>
      <c r="N8" s="114">
        <v>5</v>
      </c>
      <c r="O8" s="114">
        <v>5</v>
      </c>
      <c r="P8" s="114">
        <f t="shared" ref="P8:P71" si="3">SUM(K8:O8)</f>
        <v>25</v>
      </c>
      <c r="Q8" s="114">
        <f t="shared" ref="Q8:Q71" si="4">P8*0.05</f>
        <v>1.25</v>
      </c>
      <c r="R8" s="115">
        <f t="shared" ref="R8:R71" si="5">D8*0.15+K8*0.05</f>
        <v>2.0999999999999996</v>
      </c>
      <c r="S8" s="115">
        <f t="shared" ref="S8:S71" si="6">E8*0.15+L8*0.05</f>
        <v>2.2000000000000002</v>
      </c>
      <c r="T8" s="115">
        <f t="shared" ref="T8:T71" si="7">F8*0.15+M8*0.05</f>
        <v>1.9999999999999998</v>
      </c>
      <c r="U8" s="115">
        <f t="shared" ref="U8:U71" si="8">G8*0.15+N8*0.05</f>
        <v>2.5</v>
      </c>
      <c r="V8" s="115">
        <f t="shared" ref="V8:V71" si="9">H8*0.15+O8*0.05</f>
        <v>2.0499999999999998</v>
      </c>
      <c r="W8" s="29">
        <f t="shared" ref="W8:W71" si="10">I8+P8</f>
        <v>89</v>
      </c>
      <c r="X8" s="116">
        <f t="shared" ref="X8:X71" si="11">W8*0.2</f>
        <v>17.8</v>
      </c>
      <c r="Y8" s="122">
        <v>61</v>
      </c>
      <c r="Z8" s="118">
        <f t="shared" ref="Z8:Z71" si="12">Y8*0.8</f>
        <v>48.800000000000004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ht="21" thickBot="1" x14ac:dyDescent="0.35">
      <c r="A9" s="112">
        <v>3</v>
      </c>
      <c r="B9" s="121">
        <v>674757</v>
      </c>
      <c r="C9" s="123" t="s">
        <v>140</v>
      </c>
      <c r="D9" s="113">
        <v>16</v>
      </c>
      <c r="E9" s="113">
        <v>15</v>
      </c>
      <c r="F9" s="113">
        <v>16</v>
      </c>
      <c r="G9" s="113">
        <v>18</v>
      </c>
      <c r="H9" s="113">
        <v>16</v>
      </c>
      <c r="I9" s="113">
        <f t="shared" si="1"/>
        <v>81</v>
      </c>
      <c r="J9" s="113">
        <f t="shared" si="2"/>
        <v>12.15</v>
      </c>
      <c r="K9" s="114">
        <v>6</v>
      </c>
      <c r="L9" s="114">
        <v>6</v>
      </c>
      <c r="M9" s="114">
        <v>6</v>
      </c>
      <c r="N9" s="114">
        <v>5</v>
      </c>
      <c r="O9" s="114">
        <v>5</v>
      </c>
      <c r="P9" s="114">
        <f t="shared" si="3"/>
        <v>28</v>
      </c>
      <c r="Q9" s="114">
        <f t="shared" si="4"/>
        <v>1.4000000000000001</v>
      </c>
      <c r="R9" s="115">
        <f t="shared" si="5"/>
        <v>2.7</v>
      </c>
      <c r="S9" s="115">
        <f t="shared" si="6"/>
        <v>2.5499999999999998</v>
      </c>
      <c r="T9" s="115">
        <f t="shared" si="7"/>
        <v>2.7</v>
      </c>
      <c r="U9" s="115">
        <f t="shared" si="8"/>
        <v>2.9499999999999997</v>
      </c>
      <c r="V9" s="115">
        <f t="shared" si="9"/>
        <v>2.65</v>
      </c>
      <c r="W9" s="29">
        <f t="shared" si="10"/>
        <v>109</v>
      </c>
      <c r="X9" s="116">
        <f t="shared" si="11"/>
        <v>21.8</v>
      </c>
      <c r="Y9" s="122">
        <v>78</v>
      </c>
      <c r="Z9" s="118">
        <f t="shared" si="12"/>
        <v>62.400000000000006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ht="21" thickBot="1" x14ac:dyDescent="0.35">
      <c r="A10" s="112">
        <v>4</v>
      </c>
      <c r="B10" s="121">
        <v>674758</v>
      </c>
      <c r="C10" s="123" t="s">
        <v>141</v>
      </c>
      <c r="D10" s="113">
        <v>19</v>
      </c>
      <c r="E10" s="113">
        <v>15</v>
      </c>
      <c r="F10" s="113">
        <v>16</v>
      </c>
      <c r="G10" s="113">
        <v>15</v>
      </c>
      <c r="H10" s="113">
        <v>14</v>
      </c>
      <c r="I10" s="113">
        <f t="shared" si="1"/>
        <v>79</v>
      </c>
      <c r="J10" s="113">
        <f t="shared" si="2"/>
        <v>11.85</v>
      </c>
      <c r="K10" s="114">
        <v>6</v>
      </c>
      <c r="L10" s="114">
        <v>5</v>
      </c>
      <c r="M10" s="114">
        <v>4</v>
      </c>
      <c r="N10" s="114">
        <v>5</v>
      </c>
      <c r="O10" s="114">
        <v>5</v>
      </c>
      <c r="P10" s="114">
        <f t="shared" si="3"/>
        <v>25</v>
      </c>
      <c r="Q10" s="114">
        <f t="shared" si="4"/>
        <v>1.25</v>
      </c>
      <c r="R10" s="115">
        <f t="shared" si="5"/>
        <v>3.1500000000000004</v>
      </c>
      <c r="S10" s="115">
        <f t="shared" si="6"/>
        <v>2.5</v>
      </c>
      <c r="T10" s="115">
        <f t="shared" si="7"/>
        <v>2.6</v>
      </c>
      <c r="U10" s="115">
        <f t="shared" si="8"/>
        <v>2.5</v>
      </c>
      <c r="V10" s="115">
        <f t="shared" si="9"/>
        <v>2.35</v>
      </c>
      <c r="W10" s="29">
        <f t="shared" si="10"/>
        <v>104</v>
      </c>
      <c r="X10" s="116">
        <f t="shared" si="11"/>
        <v>20.8</v>
      </c>
      <c r="Y10" s="122">
        <v>78</v>
      </c>
      <c r="Z10" s="118">
        <f t="shared" si="12"/>
        <v>62.400000000000006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ht="21" thickBot="1" x14ac:dyDescent="0.35">
      <c r="A11" s="112">
        <v>5</v>
      </c>
      <c r="B11" s="121">
        <v>674759</v>
      </c>
      <c r="C11" s="123" t="s">
        <v>142</v>
      </c>
      <c r="D11" s="113">
        <v>8</v>
      </c>
      <c r="E11" s="113">
        <v>12</v>
      </c>
      <c r="F11" s="113">
        <v>8</v>
      </c>
      <c r="G11" s="113">
        <v>9</v>
      </c>
      <c r="H11" s="113">
        <v>7</v>
      </c>
      <c r="I11" s="113">
        <f t="shared" si="1"/>
        <v>44</v>
      </c>
      <c r="J11" s="113">
        <f t="shared" si="2"/>
        <v>6.6</v>
      </c>
      <c r="K11" s="114">
        <v>2</v>
      </c>
      <c r="L11" s="114">
        <v>3</v>
      </c>
      <c r="M11" s="114">
        <v>5</v>
      </c>
      <c r="N11" s="114">
        <v>3</v>
      </c>
      <c r="O11" s="114">
        <v>2</v>
      </c>
      <c r="P11" s="114">
        <f t="shared" si="3"/>
        <v>15</v>
      </c>
      <c r="Q11" s="114">
        <f t="shared" si="4"/>
        <v>0.75</v>
      </c>
      <c r="R11" s="115">
        <f t="shared" si="5"/>
        <v>1.3</v>
      </c>
      <c r="S11" s="115">
        <f t="shared" si="6"/>
        <v>1.9499999999999997</v>
      </c>
      <c r="T11" s="115">
        <f t="shared" si="7"/>
        <v>1.45</v>
      </c>
      <c r="U11" s="115">
        <f t="shared" si="8"/>
        <v>1.5</v>
      </c>
      <c r="V11" s="115">
        <f t="shared" si="9"/>
        <v>1.1500000000000001</v>
      </c>
      <c r="W11" s="29">
        <f t="shared" si="10"/>
        <v>59</v>
      </c>
      <c r="X11" s="116">
        <f t="shared" si="11"/>
        <v>11.8</v>
      </c>
      <c r="Y11" s="122">
        <v>49</v>
      </c>
      <c r="Z11" s="118">
        <f t="shared" si="12"/>
        <v>39.200000000000003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ht="21" thickBot="1" x14ac:dyDescent="0.35">
      <c r="A12" s="112">
        <v>6</v>
      </c>
      <c r="B12" s="121">
        <v>674760</v>
      </c>
      <c r="C12" s="123" t="s">
        <v>106</v>
      </c>
      <c r="D12" s="113">
        <v>8</v>
      </c>
      <c r="E12" s="113">
        <v>9</v>
      </c>
      <c r="F12" s="113">
        <v>12</v>
      </c>
      <c r="G12" s="113">
        <v>8</v>
      </c>
      <c r="H12" s="113">
        <v>9</v>
      </c>
      <c r="I12" s="113">
        <f t="shared" si="1"/>
        <v>46</v>
      </c>
      <c r="J12" s="113">
        <f t="shared" si="2"/>
        <v>6.8999999999999995</v>
      </c>
      <c r="K12" s="114">
        <v>2.5</v>
      </c>
      <c r="L12" s="114">
        <v>3</v>
      </c>
      <c r="M12" s="114">
        <v>2</v>
      </c>
      <c r="N12" s="114">
        <v>4</v>
      </c>
      <c r="O12" s="114">
        <v>3</v>
      </c>
      <c r="P12" s="114">
        <f t="shared" si="3"/>
        <v>14.5</v>
      </c>
      <c r="Q12" s="114">
        <f t="shared" si="4"/>
        <v>0.72500000000000009</v>
      </c>
      <c r="R12" s="115">
        <f t="shared" si="5"/>
        <v>1.325</v>
      </c>
      <c r="S12" s="115">
        <f t="shared" si="6"/>
        <v>1.5</v>
      </c>
      <c r="T12" s="115">
        <f t="shared" si="7"/>
        <v>1.9</v>
      </c>
      <c r="U12" s="115">
        <f t="shared" si="8"/>
        <v>1.4</v>
      </c>
      <c r="V12" s="115">
        <f t="shared" si="9"/>
        <v>1.5</v>
      </c>
      <c r="W12" s="29">
        <f t="shared" si="10"/>
        <v>60.5</v>
      </c>
      <c r="X12" s="116">
        <f t="shared" si="11"/>
        <v>12.100000000000001</v>
      </c>
      <c r="Y12" s="122">
        <v>43</v>
      </c>
      <c r="Z12" s="118">
        <f t="shared" si="12"/>
        <v>34.4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ht="21" thickBot="1" x14ac:dyDescent="0.35">
      <c r="A13" s="112">
        <v>7</v>
      </c>
      <c r="B13" s="121">
        <v>674761</v>
      </c>
      <c r="C13" s="123" t="s">
        <v>143</v>
      </c>
      <c r="D13" s="113">
        <v>14</v>
      </c>
      <c r="E13" s="113">
        <v>12</v>
      </c>
      <c r="F13" s="113">
        <v>13</v>
      </c>
      <c r="G13" s="113">
        <v>12</v>
      </c>
      <c r="H13" s="113">
        <v>12</v>
      </c>
      <c r="I13" s="113">
        <f t="shared" si="1"/>
        <v>63</v>
      </c>
      <c r="J13" s="113">
        <f t="shared" si="2"/>
        <v>9.4499999999999993</v>
      </c>
      <c r="K13" s="114">
        <v>3</v>
      </c>
      <c r="L13" s="114">
        <v>5</v>
      </c>
      <c r="M13" s="114">
        <v>3</v>
      </c>
      <c r="N13" s="114">
        <v>4</v>
      </c>
      <c r="O13" s="114">
        <v>2</v>
      </c>
      <c r="P13" s="114">
        <f t="shared" si="3"/>
        <v>17</v>
      </c>
      <c r="Q13" s="114">
        <f t="shared" si="4"/>
        <v>0.85000000000000009</v>
      </c>
      <c r="R13" s="115">
        <f t="shared" si="5"/>
        <v>2.25</v>
      </c>
      <c r="S13" s="115">
        <f t="shared" si="6"/>
        <v>2.0499999999999998</v>
      </c>
      <c r="T13" s="115">
        <f t="shared" si="7"/>
        <v>2.1</v>
      </c>
      <c r="U13" s="115">
        <f t="shared" si="8"/>
        <v>1.9999999999999998</v>
      </c>
      <c r="V13" s="115">
        <f t="shared" si="9"/>
        <v>1.9</v>
      </c>
      <c r="W13" s="29">
        <f t="shared" si="10"/>
        <v>80</v>
      </c>
      <c r="X13" s="116">
        <f t="shared" si="11"/>
        <v>16</v>
      </c>
      <c r="Y13" s="122">
        <v>68</v>
      </c>
      <c r="Z13" s="118">
        <f t="shared" si="12"/>
        <v>54.400000000000006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ht="21" thickBot="1" x14ac:dyDescent="0.35">
      <c r="A14" s="112">
        <v>8</v>
      </c>
      <c r="B14" s="121">
        <v>674762</v>
      </c>
      <c r="C14" s="123" t="s">
        <v>144</v>
      </c>
      <c r="D14" s="113">
        <v>13</v>
      </c>
      <c r="E14" s="113">
        <v>12</v>
      </c>
      <c r="F14" s="113">
        <v>13</v>
      </c>
      <c r="G14" s="113">
        <v>12</v>
      </c>
      <c r="H14" s="113">
        <v>14</v>
      </c>
      <c r="I14" s="113">
        <f t="shared" si="1"/>
        <v>64</v>
      </c>
      <c r="J14" s="113">
        <f t="shared" si="2"/>
        <v>9.6</v>
      </c>
      <c r="K14" s="114">
        <v>3</v>
      </c>
      <c r="L14" s="114">
        <v>4</v>
      </c>
      <c r="M14" s="114">
        <v>3</v>
      </c>
      <c r="N14" s="114">
        <v>2</v>
      </c>
      <c r="O14" s="114">
        <v>4</v>
      </c>
      <c r="P14" s="114">
        <f t="shared" si="3"/>
        <v>16</v>
      </c>
      <c r="Q14" s="114">
        <f t="shared" si="4"/>
        <v>0.8</v>
      </c>
      <c r="R14" s="115">
        <f t="shared" si="5"/>
        <v>2.1</v>
      </c>
      <c r="S14" s="115">
        <f t="shared" si="6"/>
        <v>1.9999999999999998</v>
      </c>
      <c r="T14" s="115">
        <f t="shared" si="7"/>
        <v>2.1</v>
      </c>
      <c r="U14" s="115">
        <f t="shared" si="8"/>
        <v>1.9</v>
      </c>
      <c r="V14" s="115">
        <f t="shared" si="9"/>
        <v>2.3000000000000003</v>
      </c>
      <c r="W14" s="29">
        <f t="shared" si="10"/>
        <v>80</v>
      </c>
      <c r="X14" s="116">
        <f t="shared" si="11"/>
        <v>16</v>
      </c>
      <c r="Y14" s="122">
        <v>64</v>
      </c>
      <c r="Z14" s="118">
        <f t="shared" si="12"/>
        <v>51.2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ht="21" thickBot="1" x14ac:dyDescent="0.35">
      <c r="A15" s="112">
        <v>9</v>
      </c>
      <c r="B15" s="121">
        <v>674763</v>
      </c>
      <c r="C15" s="123" t="s">
        <v>107</v>
      </c>
      <c r="D15" s="113">
        <v>8</v>
      </c>
      <c r="E15" s="113">
        <v>9</v>
      </c>
      <c r="F15" s="113">
        <v>9</v>
      </c>
      <c r="G15" s="113">
        <v>9</v>
      </c>
      <c r="H15" s="113">
        <v>8</v>
      </c>
      <c r="I15" s="113">
        <f t="shared" si="1"/>
        <v>43</v>
      </c>
      <c r="J15" s="113">
        <f t="shared" si="2"/>
        <v>6.45</v>
      </c>
      <c r="K15" s="114">
        <v>2.5</v>
      </c>
      <c r="L15" s="114">
        <v>3</v>
      </c>
      <c r="M15" s="114">
        <v>4</v>
      </c>
      <c r="N15" s="114">
        <v>3</v>
      </c>
      <c r="O15" s="114">
        <v>4</v>
      </c>
      <c r="P15" s="114">
        <f t="shared" si="3"/>
        <v>16.5</v>
      </c>
      <c r="Q15" s="114">
        <f t="shared" si="4"/>
        <v>0.82500000000000007</v>
      </c>
      <c r="R15" s="115">
        <f t="shared" si="5"/>
        <v>1.325</v>
      </c>
      <c r="S15" s="115">
        <f t="shared" si="6"/>
        <v>1.5</v>
      </c>
      <c r="T15" s="115">
        <f t="shared" si="7"/>
        <v>1.5499999999999998</v>
      </c>
      <c r="U15" s="115">
        <f t="shared" si="8"/>
        <v>1.5</v>
      </c>
      <c r="V15" s="115">
        <f t="shared" si="9"/>
        <v>1.4</v>
      </c>
      <c r="W15" s="29">
        <f t="shared" si="10"/>
        <v>59.5</v>
      </c>
      <c r="X15" s="116">
        <f t="shared" si="11"/>
        <v>11.9</v>
      </c>
      <c r="Y15" s="122">
        <v>50</v>
      </c>
      <c r="Z15" s="118">
        <f t="shared" si="12"/>
        <v>40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ht="21" thickBot="1" x14ac:dyDescent="0.35">
      <c r="A16" s="112">
        <v>10</v>
      </c>
      <c r="B16" s="121">
        <v>674764</v>
      </c>
      <c r="C16" s="123" t="s">
        <v>145</v>
      </c>
      <c r="D16" s="113">
        <v>7</v>
      </c>
      <c r="E16" s="113">
        <v>6</v>
      </c>
      <c r="F16" s="113">
        <v>5</v>
      </c>
      <c r="G16" s="113">
        <v>6</v>
      </c>
      <c r="H16" s="113">
        <v>6</v>
      </c>
      <c r="I16" s="113">
        <f t="shared" si="1"/>
        <v>30</v>
      </c>
      <c r="J16" s="113">
        <f t="shared" si="2"/>
        <v>4.5</v>
      </c>
      <c r="K16" s="114">
        <v>2</v>
      </c>
      <c r="L16" s="114">
        <v>2</v>
      </c>
      <c r="M16" s="114">
        <v>3</v>
      </c>
      <c r="N16" s="114">
        <v>2</v>
      </c>
      <c r="O16" s="114">
        <v>2</v>
      </c>
      <c r="P16" s="114">
        <f t="shared" si="3"/>
        <v>11</v>
      </c>
      <c r="Q16" s="114">
        <f t="shared" si="4"/>
        <v>0.55000000000000004</v>
      </c>
      <c r="R16" s="115">
        <f t="shared" si="5"/>
        <v>1.1500000000000001</v>
      </c>
      <c r="S16" s="115">
        <f t="shared" si="6"/>
        <v>0.99999999999999989</v>
      </c>
      <c r="T16" s="115">
        <f t="shared" si="7"/>
        <v>0.9</v>
      </c>
      <c r="U16" s="115">
        <f t="shared" si="8"/>
        <v>0.99999999999999989</v>
      </c>
      <c r="V16" s="115">
        <f t="shared" si="9"/>
        <v>0.99999999999999989</v>
      </c>
      <c r="W16" s="29">
        <f t="shared" si="10"/>
        <v>41</v>
      </c>
      <c r="X16" s="116">
        <f t="shared" si="11"/>
        <v>8.2000000000000011</v>
      </c>
      <c r="Y16" s="122">
        <v>27</v>
      </c>
      <c r="Z16" s="118">
        <f t="shared" si="12"/>
        <v>21.6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ht="21" thickBot="1" x14ac:dyDescent="0.35">
      <c r="A17" s="112">
        <v>11</v>
      </c>
      <c r="B17" s="121">
        <v>674765</v>
      </c>
      <c r="C17" s="123" t="s">
        <v>108</v>
      </c>
      <c r="D17" s="113">
        <v>9</v>
      </c>
      <c r="E17" s="113">
        <v>11</v>
      </c>
      <c r="F17" s="113">
        <v>13</v>
      </c>
      <c r="G17" s="113">
        <v>12.5</v>
      </c>
      <c r="H17" s="113">
        <v>12</v>
      </c>
      <c r="I17" s="113">
        <f t="shared" si="1"/>
        <v>57.5</v>
      </c>
      <c r="J17" s="113">
        <f t="shared" si="2"/>
        <v>8.625</v>
      </c>
      <c r="K17" s="114">
        <v>4</v>
      </c>
      <c r="L17" s="114">
        <v>4.5</v>
      </c>
      <c r="M17" s="114">
        <v>3</v>
      </c>
      <c r="N17" s="114">
        <v>3</v>
      </c>
      <c r="O17" s="114">
        <v>3</v>
      </c>
      <c r="P17" s="114">
        <f t="shared" si="3"/>
        <v>17.5</v>
      </c>
      <c r="Q17" s="114">
        <f t="shared" si="4"/>
        <v>0.875</v>
      </c>
      <c r="R17" s="115">
        <f t="shared" si="5"/>
        <v>1.5499999999999998</v>
      </c>
      <c r="S17" s="115">
        <f t="shared" si="6"/>
        <v>1.875</v>
      </c>
      <c r="T17" s="115">
        <f t="shared" si="7"/>
        <v>2.1</v>
      </c>
      <c r="U17" s="115">
        <f t="shared" si="8"/>
        <v>2.0249999999999999</v>
      </c>
      <c r="V17" s="115">
        <f t="shared" si="9"/>
        <v>1.9499999999999997</v>
      </c>
      <c r="W17" s="29">
        <f t="shared" si="10"/>
        <v>75</v>
      </c>
      <c r="X17" s="116">
        <f t="shared" si="11"/>
        <v>15</v>
      </c>
      <c r="Y17" s="122">
        <v>64</v>
      </c>
      <c r="Z17" s="118">
        <f t="shared" si="12"/>
        <v>51.2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ht="21" thickBot="1" x14ac:dyDescent="0.35">
      <c r="A18" s="112">
        <v>12</v>
      </c>
      <c r="B18" s="121">
        <v>674766</v>
      </c>
      <c r="C18" s="123" t="s">
        <v>146</v>
      </c>
      <c r="D18" s="113">
        <v>9</v>
      </c>
      <c r="E18" s="113">
        <v>8</v>
      </c>
      <c r="F18" s="113">
        <v>9</v>
      </c>
      <c r="G18" s="113">
        <v>9</v>
      </c>
      <c r="H18" s="113">
        <v>8</v>
      </c>
      <c r="I18" s="113">
        <f t="shared" si="1"/>
        <v>43</v>
      </c>
      <c r="J18" s="113">
        <f t="shared" si="2"/>
        <v>6.45</v>
      </c>
      <c r="K18" s="114">
        <v>2.5</v>
      </c>
      <c r="L18" s="114">
        <v>3</v>
      </c>
      <c r="M18" s="114">
        <v>4</v>
      </c>
      <c r="N18" s="114">
        <v>3</v>
      </c>
      <c r="O18" s="114">
        <v>3</v>
      </c>
      <c r="P18" s="114">
        <f t="shared" si="3"/>
        <v>15.5</v>
      </c>
      <c r="Q18" s="114">
        <f t="shared" si="4"/>
        <v>0.77500000000000002</v>
      </c>
      <c r="R18" s="115">
        <f t="shared" si="5"/>
        <v>1.4749999999999999</v>
      </c>
      <c r="S18" s="115">
        <f t="shared" si="6"/>
        <v>1.35</v>
      </c>
      <c r="T18" s="115">
        <f t="shared" si="7"/>
        <v>1.5499999999999998</v>
      </c>
      <c r="U18" s="115">
        <f t="shared" si="8"/>
        <v>1.5</v>
      </c>
      <c r="V18" s="115">
        <f t="shared" si="9"/>
        <v>1.35</v>
      </c>
      <c r="W18" s="29">
        <f t="shared" si="10"/>
        <v>58.5</v>
      </c>
      <c r="X18" s="116">
        <f t="shared" si="11"/>
        <v>11.700000000000001</v>
      </c>
      <c r="Y18" s="122">
        <v>48</v>
      </c>
      <c r="Z18" s="118">
        <f t="shared" si="12"/>
        <v>38.400000000000006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ht="21" thickBot="1" x14ac:dyDescent="0.35">
      <c r="A19" s="112">
        <v>13</v>
      </c>
      <c r="B19" s="121">
        <v>674767</v>
      </c>
      <c r="C19" s="123" t="s">
        <v>147</v>
      </c>
      <c r="D19" s="113">
        <v>8</v>
      </c>
      <c r="E19" s="113">
        <v>8</v>
      </c>
      <c r="F19" s="113">
        <v>7</v>
      </c>
      <c r="G19" s="113">
        <v>9</v>
      </c>
      <c r="H19" s="113">
        <v>8</v>
      </c>
      <c r="I19" s="113">
        <f t="shared" si="1"/>
        <v>40</v>
      </c>
      <c r="J19" s="113">
        <f t="shared" si="2"/>
        <v>6</v>
      </c>
      <c r="K19" s="114">
        <v>4</v>
      </c>
      <c r="L19" s="114">
        <v>3</v>
      </c>
      <c r="M19" s="114">
        <v>2</v>
      </c>
      <c r="N19" s="114">
        <v>4</v>
      </c>
      <c r="O19" s="114">
        <v>3</v>
      </c>
      <c r="P19" s="114">
        <f t="shared" si="3"/>
        <v>16</v>
      </c>
      <c r="Q19" s="114">
        <f t="shared" si="4"/>
        <v>0.8</v>
      </c>
      <c r="R19" s="115">
        <f t="shared" si="5"/>
        <v>1.4</v>
      </c>
      <c r="S19" s="115">
        <f t="shared" si="6"/>
        <v>1.35</v>
      </c>
      <c r="T19" s="115">
        <f t="shared" si="7"/>
        <v>1.1500000000000001</v>
      </c>
      <c r="U19" s="115">
        <f t="shared" si="8"/>
        <v>1.5499999999999998</v>
      </c>
      <c r="V19" s="115">
        <f t="shared" si="9"/>
        <v>1.35</v>
      </c>
      <c r="W19" s="29">
        <f t="shared" si="10"/>
        <v>56</v>
      </c>
      <c r="X19" s="116">
        <f t="shared" si="11"/>
        <v>11.200000000000001</v>
      </c>
      <c r="Y19" s="122">
        <v>45</v>
      </c>
      <c r="Z19" s="118">
        <f t="shared" si="12"/>
        <v>36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ht="21" thickBot="1" x14ac:dyDescent="0.35">
      <c r="A20" s="112">
        <v>14</v>
      </c>
      <c r="B20" s="121">
        <v>674768</v>
      </c>
      <c r="C20" s="123" t="s">
        <v>148</v>
      </c>
      <c r="D20" s="113">
        <v>9</v>
      </c>
      <c r="E20" s="113">
        <v>13</v>
      </c>
      <c r="F20" s="113">
        <v>12</v>
      </c>
      <c r="G20" s="113">
        <v>10</v>
      </c>
      <c r="H20" s="113">
        <v>8</v>
      </c>
      <c r="I20" s="113">
        <f t="shared" si="1"/>
        <v>52</v>
      </c>
      <c r="J20" s="113">
        <f t="shared" si="2"/>
        <v>7.8</v>
      </c>
      <c r="K20" s="114">
        <v>4</v>
      </c>
      <c r="L20" s="114">
        <v>4.5</v>
      </c>
      <c r="M20" s="114">
        <v>3</v>
      </c>
      <c r="N20" s="114">
        <v>4</v>
      </c>
      <c r="O20" s="114">
        <v>3.5</v>
      </c>
      <c r="P20" s="114">
        <f t="shared" si="3"/>
        <v>19</v>
      </c>
      <c r="Q20" s="114">
        <f t="shared" si="4"/>
        <v>0.95000000000000007</v>
      </c>
      <c r="R20" s="115">
        <f t="shared" si="5"/>
        <v>1.5499999999999998</v>
      </c>
      <c r="S20" s="115">
        <f t="shared" si="6"/>
        <v>2.1749999999999998</v>
      </c>
      <c r="T20" s="115">
        <f t="shared" si="7"/>
        <v>1.9499999999999997</v>
      </c>
      <c r="U20" s="115">
        <f t="shared" si="8"/>
        <v>1.7</v>
      </c>
      <c r="V20" s="115">
        <f t="shared" si="9"/>
        <v>1.375</v>
      </c>
      <c r="W20" s="29">
        <f t="shared" si="10"/>
        <v>71</v>
      </c>
      <c r="X20" s="116">
        <f t="shared" si="11"/>
        <v>14.200000000000001</v>
      </c>
      <c r="Y20" s="122">
        <v>59</v>
      </c>
      <c r="Z20" s="118">
        <f t="shared" si="12"/>
        <v>47.2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ht="21" thickBot="1" x14ac:dyDescent="0.35">
      <c r="A21" s="112">
        <v>15</v>
      </c>
      <c r="B21" s="121">
        <v>674769</v>
      </c>
      <c r="C21" s="123" t="s">
        <v>109</v>
      </c>
      <c r="D21" s="113">
        <v>8</v>
      </c>
      <c r="E21" s="113">
        <v>9</v>
      </c>
      <c r="F21" s="113">
        <v>9</v>
      </c>
      <c r="G21" s="113">
        <v>8</v>
      </c>
      <c r="H21" s="113">
        <v>9</v>
      </c>
      <c r="I21" s="113">
        <f t="shared" si="1"/>
        <v>43</v>
      </c>
      <c r="J21" s="113">
        <f t="shared" si="2"/>
        <v>6.45</v>
      </c>
      <c r="K21" s="114">
        <v>3</v>
      </c>
      <c r="L21" s="114">
        <v>3</v>
      </c>
      <c r="M21" s="114">
        <v>2</v>
      </c>
      <c r="N21" s="114">
        <v>3</v>
      </c>
      <c r="O21" s="114">
        <v>2</v>
      </c>
      <c r="P21" s="114">
        <f t="shared" si="3"/>
        <v>13</v>
      </c>
      <c r="Q21" s="114">
        <f t="shared" si="4"/>
        <v>0.65</v>
      </c>
      <c r="R21" s="115">
        <f t="shared" si="5"/>
        <v>1.35</v>
      </c>
      <c r="S21" s="115">
        <f t="shared" si="6"/>
        <v>1.5</v>
      </c>
      <c r="T21" s="115">
        <f t="shared" si="7"/>
        <v>1.45</v>
      </c>
      <c r="U21" s="115">
        <f t="shared" si="8"/>
        <v>1.35</v>
      </c>
      <c r="V21" s="115">
        <f t="shared" si="9"/>
        <v>1.45</v>
      </c>
      <c r="W21" s="29">
        <f t="shared" si="10"/>
        <v>56</v>
      </c>
      <c r="X21" s="116">
        <f t="shared" si="11"/>
        <v>11.200000000000001</v>
      </c>
      <c r="Y21" s="122">
        <v>51</v>
      </c>
      <c r="Z21" s="118">
        <f t="shared" si="12"/>
        <v>40.800000000000004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ht="21" thickBot="1" x14ac:dyDescent="0.35">
      <c r="A22" s="112">
        <v>16</v>
      </c>
      <c r="B22" s="121">
        <v>674770</v>
      </c>
      <c r="C22" s="123" t="s">
        <v>149</v>
      </c>
      <c r="D22" s="113">
        <v>4</v>
      </c>
      <c r="E22" s="113">
        <v>3</v>
      </c>
      <c r="F22" s="113">
        <v>5</v>
      </c>
      <c r="G22" s="113">
        <v>4</v>
      </c>
      <c r="H22" s="113">
        <v>4</v>
      </c>
      <c r="I22" s="113">
        <f t="shared" si="1"/>
        <v>20</v>
      </c>
      <c r="J22" s="113">
        <f t="shared" si="2"/>
        <v>3</v>
      </c>
      <c r="K22" s="114">
        <v>1</v>
      </c>
      <c r="L22" s="114">
        <v>1</v>
      </c>
      <c r="M22" s="114">
        <v>1.5</v>
      </c>
      <c r="N22" s="114">
        <v>3</v>
      </c>
      <c r="O22" s="114">
        <v>2</v>
      </c>
      <c r="P22" s="114">
        <f t="shared" si="3"/>
        <v>8.5</v>
      </c>
      <c r="Q22" s="114">
        <f t="shared" si="4"/>
        <v>0.42500000000000004</v>
      </c>
      <c r="R22" s="115">
        <f t="shared" si="5"/>
        <v>0.65</v>
      </c>
      <c r="S22" s="115">
        <f t="shared" si="6"/>
        <v>0.49999999999999994</v>
      </c>
      <c r="T22" s="115">
        <f t="shared" si="7"/>
        <v>0.82499999999999996</v>
      </c>
      <c r="U22" s="115">
        <f t="shared" si="8"/>
        <v>0.75</v>
      </c>
      <c r="V22" s="115">
        <f t="shared" si="9"/>
        <v>0.7</v>
      </c>
      <c r="W22" s="29">
        <f t="shared" si="10"/>
        <v>28.5</v>
      </c>
      <c r="X22" s="116">
        <f t="shared" si="11"/>
        <v>5.7</v>
      </c>
      <c r="Y22" s="122">
        <v>28</v>
      </c>
      <c r="Z22" s="118">
        <f t="shared" si="12"/>
        <v>22.400000000000002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ht="21" thickBot="1" x14ac:dyDescent="0.35">
      <c r="A23" s="112">
        <v>17</v>
      </c>
      <c r="B23" s="121">
        <v>674771</v>
      </c>
      <c r="C23" s="123" t="s">
        <v>150</v>
      </c>
      <c r="D23" s="113">
        <v>15</v>
      </c>
      <c r="E23" s="113">
        <v>16</v>
      </c>
      <c r="F23" s="113">
        <v>14</v>
      </c>
      <c r="G23" s="113">
        <v>13</v>
      </c>
      <c r="H23" s="113">
        <v>12</v>
      </c>
      <c r="I23" s="113">
        <f t="shared" si="1"/>
        <v>70</v>
      </c>
      <c r="J23" s="113">
        <f t="shared" si="2"/>
        <v>10.5</v>
      </c>
      <c r="K23" s="114">
        <v>4</v>
      </c>
      <c r="L23" s="114">
        <v>4.5</v>
      </c>
      <c r="M23" s="114">
        <v>3</v>
      </c>
      <c r="N23" s="114">
        <v>5</v>
      </c>
      <c r="O23" s="114">
        <v>3.5</v>
      </c>
      <c r="P23" s="114">
        <f t="shared" si="3"/>
        <v>20</v>
      </c>
      <c r="Q23" s="114">
        <f t="shared" si="4"/>
        <v>1</v>
      </c>
      <c r="R23" s="115">
        <f t="shared" si="5"/>
        <v>2.4500000000000002</v>
      </c>
      <c r="S23" s="115">
        <f t="shared" si="6"/>
        <v>2.625</v>
      </c>
      <c r="T23" s="115">
        <f t="shared" si="7"/>
        <v>2.25</v>
      </c>
      <c r="U23" s="115">
        <f t="shared" si="8"/>
        <v>2.2000000000000002</v>
      </c>
      <c r="V23" s="115">
        <f t="shared" si="9"/>
        <v>1.9749999999999999</v>
      </c>
      <c r="W23" s="29">
        <f t="shared" si="10"/>
        <v>90</v>
      </c>
      <c r="X23" s="116">
        <f t="shared" si="11"/>
        <v>18</v>
      </c>
      <c r="Y23" s="122">
        <v>72</v>
      </c>
      <c r="Z23" s="118">
        <f t="shared" si="12"/>
        <v>57.6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ht="21" thickBot="1" x14ac:dyDescent="0.35">
      <c r="A24" s="112">
        <v>18</v>
      </c>
      <c r="B24" s="121">
        <v>674772</v>
      </c>
      <c r="C24" s="123" t="s">
        <v>151</v>
      </c>
      <c r="D24" s="113">
        <v>13</v>
      </c>
      <c r="E24" s="113">
        <v>15</v>
      </c>
      <c r="F24" s="113">
        <v>12</v>
      </c>
      <c r="G24" s="113">
        <v>12</v>
      </c>
      <c r="H24" s="113">
        <v>10</v>
      </c>
      <c r="I24" s="113">
        <f t="shared" si="1"/>
        <v>62</v>
      </c>
      <c r="J24" s="113">
        <f t="shared" si="2"/>
        <v>9.2999999999999989</v>
      </c>
      <c r="K24" s="114">
        <v>5</v>
      </c>
      <c r="L24" s="114">
        <v>2</v>
      </c>
      <c r="M24" s="114">
        <v>3</v>
      </c>
      <c r="N24" s="114">
        <v>5</v>
      </c>
      <c r="O24" s="114">
        <v>4</v>
      </c>
      <c r="P24" s="114">
        <f t="shared" si="3"/>
        <v>19</v>
      </c>
      <c r="Q24" s="114">
        <f t="shared" si="4"/>
        <v>0.95000000000000007</v>
      </c>
      <c r="R24" s="115">
        <f t="shared" si="5"/>
        <v>2.2000000000000002</v>
      </c>
      <c r="S24" s="115">
        <f t="shared" si="6"/>
        <v>2.35</v>
      </c>
      <c r="T24" s="115">
        <f t="shared" si="7"/>
        <v>1.9499999999999997</v>
      </c>
      <c r="U24" s="115">
        <f t="shared" si="8"/>
        <v>2.0499999999999998</v>
      </c>
      <c r="V24" s="115">
        <f t="shared" si="9"/>
        <v>1.7</v>
      </c>
      <c r="W24" s="29">
        <f t="shared" si="10"/>
        <v>81</v>
      </c>
      <c r="X24" s="116">
        <f t="shared" si="11"/>
        <v>16.2</v>
      </c>
      <c r="Y24" s="122">
        <v>69</v>
      </c>
      <c r="Z24" s="118">
        <f t="shared" si="12"/>
        <v>55.2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ht="21" thickBot="1" x14ac:dyDescent="0.35">
      <c r="A25" s="112">
        <v>19</v>
      </c>
      <c r="B25" s="121">
        <v>674773</v>
      </c>
      <c r="C25" s="123" t="s">
        <v>152</v>
      </c>
      <c r="D25" s="113">
        <v>13</v>
      </c>
      <c r="E25" s="113">
        <v>12</v>
      </c>
      <c r="F25" s="113">
        <v>10</v>
      </c>
      <c r="G25" s="113">
        <v>11</v>
      </c>
      <c r="H25" s="113">
        <v>11.5</v>
      </c>
      <c r="I25" s="113">
        <f t="shared" si="1"/>
        <v>57.5</v>
      </c>
      <c r="J25" s="113">
        <f t="shared" si="2"/>
        <v>8.625</v>
      </c>
      <c r="K25" s="114">
        <v>2.5</v>
      </c>
      <c r="L25" s="114">
        <v>3</v>
      </c>
      <c r="M25" s="114">
        <v>2.5</v>
      </c>
      <c r="N25" s="114">
        <v>3</v>
      </c>
      <c r="O25" s="114">
        <v>4</v>
      </c>
      <c r="P25" s="114">
        <f t="shared" si="3"/>
        <v>15</v>
      </c>
      <c r="Q25" s="114">
        <f t="shared" si="4"/>
        <v>0.75</v>
      </c>
      <c r="R25" s="115">
        <f t="shared" si="5"/>
        <v>2.0750000000000002</v>
      </c>
      <c r="S25" s="115">
        <f t="shared" si="6"/>
        <v>1.9499999999999997</v>
      </c>
      <c r="T25" s="115">
        <f t="shared" si="7"/>
        <v>1.625</v>
      </c>
      <c r="U25" s="115">
        <f t="shared" si="8"/>
        <v>1.7999999999999998</v>
      </c>
      <c r="V25" s="115">
        <f t="shared" si="9"/>
        <v>1.9249999999999998</v>
      </c>
      <c r="W25" s="29">
        <f t="shared" si="10"/>
        <v>72.5</v>
      </c>
      <c r="X25" s="116">
        <f t="shared" si="11"/>
        <v>14.5</v>
      </c>
      <c r="Y25" s="122">
        <v>64</v>
      </c>
      <c r="Z25" s="118">
        <f t="shared" si="12"/>
        <v>51.2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ht="21" thickBot="1" x14ac:dyDescent="0.35">
      <c r="A26" s="112">
        <v>20</v>
      </c>
      <c r="B26" s="121">
        <v>674774</v>
      </c>
      <c r="C26" s="123" t="s">
        <v>153</v>
      </c>
      <c r="D26" s="113">
        <v>8</v>
      </c>
      <c r="E26" s="113">
        <v>9</v>
      </c>
      <c r="F26" s="113">
        <v>8</v>
      </c>
      <c r="G26" s="113">
        <v>12</v>
      </c>
      <c r="H26" s="113">
        <v>13</v>
      </c>
      <c r="I26" s="113">
        <f t="shared" si="1"/>
        <v>50</v>
      </c>
      <c r="J26" s="113">
        <f t="shared" si="2"/>
        <v>7.5</v>
      </c>
      <c r="K26" s="114">
        <v>2.5</v>
      </c>
      <c r="L26" s="114">
        <v>3</v>
      </c>
      <c r="M26" s="114">
        <v>2</v>
      </c>
      <c r="N26" s="114">
        <v>3</v>
      </c>
      <c r="O26" s="114">
        <v>2</v>
      </c>
      <c r="P26" s="114">
        <f t="shared" si="3"/>
        <v>12.5</v>
      </c>
      <c r="Q26" s="114">
        <f t="shared" si="4"/>
        <v>0.625</v>
      </c>
      <c r="R26" s="115">
        <f t="shared" si="5"/>
        <v>1.325</v>
      </c>
      <c r="S26" s="115">
        <f t="shared" si="6"/>
        <v>1.5</v>
      </c>
      <c r="T26" s="115">
        <f t="shared" si="7"/>
        <v>1.3</v>
      </c>
      <c r="U26" s="115">
        <f t="shared" si="8"/>
        <v>1.9499999999999997</v>
      </c>
      <c r="V26" s="115">
        <f t="shared" si="9"/>
        <v>2.0499999999999998</v>
      </c>
      <c r="W26" s="29">
        <f t="shared" si="10"/>
        <v>62.5</v>
      </c>
      <c r="X26" s="116">
        <f t="shared" si="11"/>
        <v>12.5</v>
      </c>
      <c r="Y26" s="122">
        <v>58</v>
      </c>
      <c r="Z26" s="118">
        <f t="shared" si="12"/>
        <v>46.400000000000006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ht="21" thickBot="1" x14ac:dyDescent="0.35">
      <c r="A27" s="112">
        <v>21</v>
      </c>
      <c r="B27" s="121">
        <v>674775</v>
      </c>
      <c r="C27" s="123" t="s">
        <v>154</v>
      </c>
      <c r="D27" s="113">
        <v>8</v>
      </c>
      <c r="E27" s="113">
        <v>7</v>
      </c>
      <c r="F27" s="113">
        <v>6</v>
      </c>
      <c r="G27" s="113">
        <v>8</v>
      </c>
      <c r="H27" s="113">
        <v>6</v>
      </c>
      <c r="I27" s="113">
        <f t="shared" si="1"/>
        <v>35</v>
      </c>
      <c r="J27" s="113">
        <f t="shared" si="2"/>
        <v>5.25</v>
      </c>
      <c r="K27" s="114">
        <v>1.5</v>
      </c>
      <c r="L27" s="114">
        <v>3</v>
      </c>
      <c r="M27" s="114">
        <v>2</v>
      </c>
      <c r="N27" s="114">
        <v>1</v>
      </c>
      <c r="O27" s="114">
        <v>1</v>
      </c>
      <c r="P27" s="114">
        <f t="shared" si="3"/>
        <v>8.5</v>
      </c>
      <c r="Q27" s="114">
        <f t="shared" si="4"/>
        <v>0.42500000000000004</v>
      </c>
      <c r="R27" s="115">
        <f t="shared" si="5"/>
        <v>1.2749999999999999</v>
      </c>
      <c r="S27" s="115">
        <f t="shared" si="6"/>
        <v>1.2000000000000002</v>
      </c>
      <c r="T27" s="115">
        <f t="shared" si="7"/>
        <v>0.99999999999999989</v>
      </c>
      <c r="U27" s="115">
        <f t="shared" si="8"/>
        <v>1.25</v>
      </c>
      <c r="V27" s="115">
        <f t="shared" si="9"/>
        <v>0.95</v>
      </c>
      <c r="W27" s="29">
        <f t="shared" si="10"/>
        <v>43.5</v>
      </c>
      <c r="X27" s="116">
        <f t="shared" si="11"/>
        <v>8.7000000000000011</v>
      </c>
      <c r="Y27" s="122">
        <v>36</v>
      </c>
      <c r="Z27" s="118">
        <f t="shared" si="12"/>
        <v>28.8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ht="21" thickBot="1" x14ac:dyDescent="0.35">
      <c r="A28" s="112">
        <v>22</v>
      </c>
      <c r="B28" s="121">
        <v>674776</v>
      </c>
      <c r="C28" s="123" t="s">
        <v>110</v>
      </c>
      <c r="D28" s="113">
        <v>4</v>
      </c>
      <c r="E28" s="113">
        <v>4.5</v>
      </c>
      <c r="F28" s="113">
        <v>5</v>
      </c>
      <c r="G28" s="113">
        <v>5.5</v>
      </c>
      <c r="H28" s="113">
        <v>4</v>
      </c>
      <c r="I28" s="113">
        <f t="shared" si="1"/>
        <v>23</v>
      </c>
      <c r="J28" s="113">
        <f t="shared" si="2"/>
        <v>3.4499999999999997</v>
      </c>
      <c r="K28" s="114">
        <v>1</v>
      </c>
      <c r="L28" s="114">
        <v>2</v>
      </c>
      <c r="M28" s="114">
        <v>3</v>
      </c>
      <c r="N28" s="114">
        <v>2</v>
      </c>
      <c r="O28" s="114">
        <v>1</v>
      </c>
      <c r="P28" s="114">
        <f t="shared" si="3"/>
        <v>9</v>
      </c>
      <c r="Q28" s="114">
        <f t="shared" si="4"/>
        <v>0.45</v>
      </c>
      <c r="R28" s="115">
        <f t="shared" si="5"/>
        <v>0.65</v>
      </c>
      <c r="S28" s="115">
        <f t="shared" si="6"/>
        <v>0.77499999999999991</v>
      </c>
      <c r="T28" s="115">
        <f t="shared" si="7"/>
        <v>0.9</v>
      </c>
      <c r="U28" s="115">
        <f t="shared" si="8"/>
        <v>0.92499999999999993</v>
      </c>
      <c r="V28" s="115">
        <f t="shared" si="9"/>
        <v>0.65</v>
      </c>
      <c r="W28" s="29">
        <f t="shared" si="10"/>
        <v>32</v>
      </c>
      <c r="X28" s="116">
        <f t="shared" si="11"/>
        <v>6.4</v>
      </c>
      <c r="Y28" s="122">
        <v>26</v>
      </c>
      <c r="Z28" s="118">
        <f t="shared" si="12"/>
        <v>20.8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ht="21" thickBot="1" x14ac:dyDescent="0.35">
      <c r="A29" s="112">
        <v>23</v>
      </c>
      <c r="B29" s="121">
        <v>674777</v>
      </c>
      <c r="C29" s="123" t="s">
        <v>155</v>
      </c>
      <c r="D29" s="113">
        <v>8</v>
      </c>
      <c r="E29" s="113">
        <v>9</v>
      </c>
      <c r="F29" s="113">
        <v>8</v>
      </c>
      <c r="G29" s="113">
        <v>7</v>
      </c>
      <c r="H29" s="113">
        <v>9</v>
      </c>
      <c r="I29" s="113">
        <f t="shared" si="1"/>
        <v>41</v>
      </c>
      <c r="J29" s="113">
        <f t="shared" si="2"/>
        <v>6.1499999999999995</v>
      </c>
      <c r="K29" s="114">
        <v>2</v>
      </c>
      <c r="L29" s="114">
        <v>2</v>
      </c>
      <c r="M29" s="114">
        <v>2</v>
      </c>
      <c r="N29" s="114">
        <v>2.5</v>
      </c>
      <c r="O29" s="114">
        <v>3</v>
      </c>
      <c r="P29" s="114">
        <f t="shared" ref="P29" si="13">SUM(K29:O29)</f>
        <v>11.5</v>
      </c>
      <c r="Q29" s="114">
        <f t="shared" ref="Q29" si="14">P29*0.05</f>
        <v>0.57500000000000007</v>
      </c>
      <c r="R29" s="115">
        <f t="shared" si="5"/>
        <v>1.3</v>
      </c>
      <c r="S29" s="115">
        <f t="shared" si="6"/>
        <v>1.45</v>
      </c>
      <c r="T29" s="115">
        <f t="shared" si="7"/>
        <v>1.3</v>
      </c>
      <c r="U29" s="115">
        <f t="shared" si="8"/>
        <v>1.175</v>
      </c>
      <c r="V29" s="115">
        <f t="shared" si="9"/>
        <v>1.5</v>
      </c>
      <c r="W29" s="29">
        <f t="shared" si="10"/>
        <v>52.5</v>
      </c>
      <c r="X29" s="116">
        <f t="shared" si="11"/>
        <v>10.5</v>
      </c>
      <c r="Y29" s="122">
        <v>43</v>
      </c>
      <c r="Z29" s="118">
        <f t="shared" si="12"/>
        <v>34.4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ht="21" thickBot="1" x14ac:dyDescent="0.35">
      <c r="A30" s="112">
        <v>24</v>
      </c>
      <c r="B30" s="121">
        <v>674778</v>
      </c>
      <c r="C30" s="123" t="s">
        <v>156</v>
      </c>
      <c r="D30" s="113">
        <v>1</v>
      </c>
      <c r="E30" s="113">
        <v>2</v>
      </c>
      <c r="F30" s="113">
        <v>3</v>
      </c>
      <c r="G30" s="113">
        <v>0</v>
      </c>
      <c r="H30" s="113">
        <v>0</v>
      </c>
      <c r="I30" s="113">
        <f t="shared" si="1"/>
        <v>6</v>
      </c>
      <c r="J30" s="113">
        <f t="shared" si="2"/>
        <v>0.89999999999999991</v>
      </c>
      <c r="K30" s="114">
        <v>1</v>
      </c>
      <c r="L30" s="114">
        <v>0</v>
      </c>
      <c r="M30" s="114">
        <v>2</v>
      </c>
      <c r="N30" s="114">
        <v>3</v>
      </c>
      <c r="O30" s="114">
        <v>2</v>
      </c>
      <c r="P30" s="114">
        <f t="shared" si="3"/>
        <v>8</v>
      </c>
      <c r="Q30" s="114">
        <f t="shared" si="4"/>
        <v>0.4</v>
      </c>
      <c r="R30" s="115">
        <f t="shared" si="5"/>
        <v>0.2</v>
      </c>
      <c r="S30" s="115">
        <f t="shared" si="6"/>
        <v>0.3</v>
      </c>
      <c r="T30" s="115">
        <f t="shared" si="7"/>
        <v>0.54999999999999993</v>
      </c>
      <c r="U30" s="115">
        <f t="shared" si="8"/>
        <v>0.15000000000000002</v>
      </c>
      <c r="V30" s="115">
        <f t="shared" si="9"/>
        <v>0.1</v>
      </c>
      <c r="W30" s="29">
        <f t="shared" si="10"/>
        <v>14</v>
      </c>
      <c r="X30" s="116">
        <f t="shared" si="11"/>
        <v>2.8000000000000003</v>
      </c>
      <c r="Y30" s="122">
        <v>14</v>
      </c>
      <c r="Z30" s="118">
        <f t="shared" si="12"/>
        <v>11.200000000000001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ht="21" thickBot="1" x14ac:dyDescent="0.35">
      <c r="A31" s="112">
        <v>25</v>
      </c>
      <c r="B31" s="121">
        <v>674779</v>
      </c>
      <c r="C31" s="123" t="s">
        <v>157</v>
      </c>
      <c r="D31" s="113">
        <v>15</v>
      </c>
      <c r="E31" s="113">
        <v>14</v>
      </c>
      <c r="F31" s="113">
        <v>9</v>
      </c>
      <c r="G31" s="113">
        <v>8</v>
      </c>
      <c r="H31" s="113">
        <v>9</v>
      </c>
      <c r="I31" s="113">
        <f t="shared" si="1"/>
        <v>55</v>
      </c>
      <c r="J31" s="113">
        <f t="shared" si="2"/>
        <v>8.25</v>
      </c>
      <c r="K31" s="114">
        <v>2.5</v>
      </c>
      <c r="L31" s="114">
        <v>3</v>
      </c>
      <c r="M31" s="114">
        <v>2</v>
      </c>
      <c r="N31" s="114">
        <v>3.5</v>
      </c>
      <c r="O31" s="114">
        <v>2.5</v>
      </c>
      <c r="P31" s="114">
        <f t="shared" si="3"/>
        <v>13.5</v>
      </c>
      <c r="Q31" s="114">
        <f t="shared" si="4"/>
        <v>0.67500000000000004</v>
      </c>
      <c r="R31" s="115">
        <f t="shared" si="5"/>
        <v>2.375</v>
      </c>
      <c r="S31" s="115">
        <f t="shared" si="6"/>
        <v>2.25</v>
      </c>
      <c r="T31" s="115">
        <f t="shared" si="7"/>
        <v>1.45</v>
      </c>
      <c r="U31" s="115">
        <f t="shared" si="8"/>
        <v>1.375</v>
      </c>
      <c r="V31" s="115">
        <f t="shared" si="9"/>
        <v>1.4749999999999999</v>
      </c>
      <c r="W31" s="29">
        <f t="shared" si="10"/>
        <v>68.5</v>
      </c>
      <c r="X31" s="116">
        <f t="shared" si="11"/>
        <v>13.700000000000001</v>
      </c>
      <c r="Y31" s="122">
        <v>56</v>
      </c>
      <c r="Z31" s="118">
        <f t="shared" si="12"/>
        <v>44.800000000000004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ht="21" thickBot="1" x14ac:dyDescent="0.35">
      <c r="A32" s="112">
        <v>26</v>
      </c>
      <c r="B32" s="121">
        <v>674780</v>
      </c>
      <c r="C32" s="123" t="s">
        <v>111</v>
      </c>
      <c r="D32" s="113">
        <v>8</v>
      </c>
      <c r="E32" s="113">
        <v>9</v>
      </c>
      <c r="F32" s="113">
        <v>7</v>
      </c>
      <c r="G32" s="113">
        <v>9</v>
      </c>
      <c r="H32" s="113">
        <v>8</v>
      </c>
      <c r="I32" s="113">
        <f t="shared" si="1"/>
        <v>41</v>
      </c>
      <c r="J32" s="113">
        <f t="shared" si="2"/>
        <v>6.1499999999999995</v>
      </c>
      <c r="K32" s="114">
        <v>2.5</v>
      </c>
      <c r="L32" s="114">
        <v>3</v>
      </c>
      <c r="M32" s="114">
        <v>2</v>
      </c>
      <c r="N32" s="114">
        <v>2</v>
      </c>
      <c r="O32" s="114">
        <v>3</v>
      </c>
      <c r="P32" s="114">
        <f t="shared" si="3"/>
        <v>12.5</v>
      </c>
      <c r="Q32" s="114">
        <f t="shared" si="4"/>
        <v>0.625</v>
      </c>
      <c r="R32" s="115">
        <f t="shared" si="5"/>
        <v>1.325</v>
      </c>
      <c r="S32" s="115">
        <f t="shared" si="6"/>
        <v>1.5</v>
      </c>
      <c r="T32" s="115">
        <f t="shared" si="7"/>
        <v>1.1500000000000001</v>
      </c>
      <c r="U32" s="115">
        <f t="shared" si="8"/>
        <v>1.45</v>
      </c>
      <c r="V32" s="115">
        <f t="shared" si="9"/>
        <v>1.35</v>
      </c>
      <c r="W32" s="29">
        <f t="shared" si="10"/>
        <v>53.5</v>
      </c>
      <c r="X32" s="116">
        <f t="shared" si="11"/>
        <v>10.700000000000001</v>
      </c>
      <c r="Y32" s="122">
        <v>47</v>
      </c>
      <c r="Z32" s="118">
        <f t="shared" si="12"/>
        <v>37.6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ht="21" thickBot="1" x14ac:dyDescent="0.35">
      <c r="A33" s="112">
        <v>27</v>
      </c>
      <c r="B33" s="121">
        <v>674781</v>
      </c>
      <c r="C33" s="123" t="s">
        <v>158</v>
      </c>
      <c r="D33" s="113">
        <v>12</v>
      </c>
      <c r="E33" s="113">
        <v>10</v>
      </c>
      <c r="F33" s="113">
        <v>8</v>
      </c>
      <c r="G33" s="113">
        <v>7</v>
      </c>
      <c r="H33" s="113">
        <v>9</v>
      </c>
      <c r="I33" s="113">
        <f t="shared" si="1"/>
        <v>46</v>
      </c>
      <c r="J33" s="113">
        <f t="shared" si="2"/>
        <v>6.8999999999999995</v>
      </c>
      <c r="K33" s="114">
        <v>2.5</v>
      </c>
      <c r="L33" s="114">
        <v>3</v>
      </c>
      <c r="M33" s="114">
        <v>2</v>
      </c>
      <c r="N33" s="114">
        <v>1</v>
      </c>
      <c r="O33" s="114">
        <v>2</v>
      </c>
      <c r="P33" s="114">
        <f t="shared" si="3"/>
        <v>10.5</v>
      </c>
      <c r="Q33" s="114">
        <f t="shared" si="4"/>
        <v>0.52500000000000002</v>
      </c>
      <c r="R33" s="115">
        <f t="shared" si="5"/>
        <v>1.9249999999999998</v>
      </c>
      <c r="S33" s="115">
        <f t="shared" si="6"/>
        <v>1.65</v>
      </c>
      <c r="T33" s="115">
        <f t="shared" si="7"/>
        <v>1.3</v>
      </c>
      <c r="U33" s="115">
        <f t="shared" si="8"/>
        <v>1.1000000000000001</v>
      </c>
      <c r="V33" s="115">
        <f t="shared" si="9"/>
        <v>1.45</v>
      </c>
      <c r="W33" s="29">
        <f t="shared" si="10"/>
        <v>56.5</v>
      </c>
      <c r="X33" s="116">
        <f t="shared" si="11"/>
        <v>11.3</v>
      </c>
      <c r="Y33" s="122">
        <v>42</v>
      </c>
      <c r="Z33" s="118">
        <f t="shared" si="12"/>
        <v>33.6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ht="21" thickBot="1" x14ac:dyDescent="0.35">
      <c r="A34" s="112">
        <v>28</v>
      </c>
      <c r="B34" s="121">
        <v>674782</v>
      </c>
      <c r="C34" s="123" t="s">
        <v>159</v>
      </c>
      <c r="D34" s="113">
        <v>1</v>
      </c>
      <c r="E34" s="113">
        <v>8</v>
      </c>
      <c r="F34" s="113">
        <v>2</v>
      </c>
      <c r="G34" s="113">
        <v>3</v>
      </c>
      <c r="H34" s="113">
        <v>8</v>
      </c>
      <c r="I34" s="113">
        <f t="shared" si="1"/>
        <v>22</v>
      </c>
      <c r="J34" s="113">
        <f t="shared" si="2"/>
        <v>3.3</v>
      </c>
      <c r="K34" s="114">
        <v>1</v>
      </c>
      <c r="L34" s="114">
        <v>1</v>
      </c>
      <c r="M34" s="114">
        <v>1</v>
      </c>
      <c r="N34" s="114">
        <v>4</v>
      </c>
      <c r="O34" s="114">
        <v>3</v>
      </c>
      <c r="P34" s="114">
        <f t="shared" si="3"/>
        <v>10</v>
      </c>
      <c r="Q34" s="114">
        <f t="shared" si="4"/>
        <v>0.5</v>
      </c>
      <c r="R34" s="115">
        <f t="shared" si="5"/>
        <v>0.2</v>
      </c>
      <c r="S34" s="115">
        <f t="shared" si="6"/>
        <v>1.25</v>
      </c>
      <c r="T34" s="115">
        <f t="shared" si="7"/>
        <v>0.35</v>
      </c>
      <c r="U34" s="115">
        <f t="shared" si="8"/>
        <v>0.64999999999999991</v>
      </c>
      <c r="V34" s="115">
        <f t="shared" si="9"/>
        <v>1.35</v>
      </c>
      <c r="W34" s="29">
        <f t="shared" si="10"/>
        <v>32</v>
      </c>
      <c r="X34" s="116">
        <f t="shared" si="11"/>
        <v>6.4</v>
      </c>
      <c r="Y34" s="122">
        <v>21</v>
      </c>
      <c r="Z34" s="118">
        <f t="shared" si="12"/>
        <v>16.8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ht="21" thickBot="1" x14ac:dyDescent="0.35">
      <c r="A35" s="112">
        <v>29</v>
      </c>
      <c r="B35" s="121">
        <v>674783</v>
      </c>
      <c r="C35" s="123" t="s">
        <v>160</v>
      </c>
      <c r="D35" s="113">
        <v>4</v>
      </c>
      <c r="E35" s="113">
        <v>3</v>
      </c>
      <c r="F35" s="113">
        <v>4</v>
      </c>
      <c r="G35" s="113">
        <v>4.5</v>
      </c>
      <c r="H35" s="113">
        <v>4</v>
      </c>
      <c r="I35" s="113">
        <f t="shared" si="1"/>
        <v>19.5</v>
      </c>
      <c r="J35" s="113">
        <f t="shared" si="2"/>
        <v>2.9249999999999998</v>
      </c>
      <c r="K35" s="114">
        <v>2</v>
      </c>
      <c r="L35" s="114">
        <v>1.5</v>
      </c>
      <c r="M35" s="114">
        <v>3</v>
      </c>
      <c r="N35" s="114">
        <v>2</v>
      </c>
      <c r="O35" s="114">
        <v>1</v>
      </c>
      <c r="P35" s="114">
        <f t="shared" si="3"/>
        <v>9.5</v>
      </c>
      <c r="Q35" s="114">
        <f t="shared" si="4"/>
        <v>0.47500000000000003</v>
      </c>
      <c r="R35" s="115">
        <f t="shared" si="5"/>
        <v>0.7</v>
      </c>
      <c r="S35" s="115">
        <f t="shared" si="6"/>
        <v>0.52499999999999991</v>
      </c>
      <c r="T35" s="115">
        <f t="shared" si="7"/>
        <v>0.75</v>
      </c>
      <c r="U35" s="115">
        <f t="shared" si="8"/>
        <v>0.77499999999999991</v>
      </c>
      <c r="V35" s="115">
        <f t="shared" si="9"/>
        <v>0.65</v>
      </c>
      <c r="W35" s="29">
        <f t="shared" si="10"/>
        <v>29</v>
      </c>
      <c r="X35" s="116">
        <f t="shared" si="11"/>
        <v>5.8000000000000007</v>
      </c>
      <c r="Y35" s="122">
        <v>17</v>
      </c>
      <c r="Z35" s="118">
        <f t="shared" si="12"/>
        <v>13.600000000000001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ht="21" thickBot="1" x14ac:dyDescent="0.35">
      <c r="A36" s="112">
        <v>30</v>
      </c>
      <c r="B36" s="121">
        <v>674784</v>
      </c>
      <c r="C36" s="123" t="s">
        <v>112</v>
      </c>
      <c r="D36" s="113">
        <v>9.5</v>
      </c>
      <c r="E36" s="113">
        <v>9</v>
      </c>
      <c r="F36" s="113">
        <v>8</v>
      </c>
      <c r="G36" s="113">
        <v>9</v>
      </c>
      <c r="H36" s="113">
        <v>8</v>
      </c>
      <c r="I36" s="113">
        <f t="shared" si="1"/>
        <v>43.5</v>
      </c>
      <c r="J36" s="113">
        <f t="shared" si="2"/>
        <v>6.5249999999999995</v>
      </c>
      <c r="K36" s="114">
        <v>2.5</v>
      </c>
      <c r="L36" s="114">
        <v>3</v>
      </c>
      <c r="M36" s="114">
        <v>2</v>
      </c>
      <c r="N36" s="114">
        <v>4</v>
      </c>
      <c r="O36" s="114">
        <v>3</v>
      </c>
      <c r="P36" s="114">
        <f t="shared" si="3"/>
        <v>14.5</v>
      </c>
      <c r="Q36" s="114">
        <f t="shared" si="4"/>
        <v>0.72500000000000009</v>
      </c>
      <c r="R36" s="115">
        <f t="shared" si="5"/>
        <v>1.55</v>
      </c>
      <c r="S36" s="115">
        <f t="shared" si="6"/>
        <v>1.5</v>
      </c>
      <c r="T36" s="115">
        <f t="shared" si="7"/>
        <v>1.3</v>
      </c>
      <c r="U36" s="115">
        <f t="shared" si="8"/>
        <v>1.5499999999999998</v>
      </c>
      <c r="V36" s="115">
        <f t="shared" si="9"/>
        <v>1.35</v>
      </c>
      <c r="W36" s="29">
        <f t="shared" si="10"/>
        <v>58</v>
      </c>
      <c r="X36" s="116">
        <f t="shared" si="11"/>
        <v>11.600000000000001</v>
      </c>
      <c r="Y36" s="122">
        <v>47</v>
      </c>
      <c r="Z36" s="118">
        <f t="shared" si="12"/>
        <v>37.6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ht="21" thickBot="1" x14ac:dyDescent="0.35">
      <c r="A37" s="112">
        <v>31</v>
      </c>
      <c r="B37" s="121">
        <v>674785</v>
      </c>
      <c r="C37" s="123" t="s">
        <v>161</v>
      </c>
      <c r="D37" s="113">
        <v>4</v>
      </c>
      <c r="E37" s="113">
        <v>10</v>
      </c>
      <c r="F37" s="113">
        <v>12</v>
      </c>
      <c r="G37" s="113">
        <v>9</v>
      </c>
      <c r="H37" s="113">
        <v>8</v>
      </c>
      <c r="I37" s="113">
        <f t="shared" si="1"/>
        <v>43</v>
      </c>
      <c r="J37" s="113">
        <f t="shared" si="2"/>
        <v>6.45</v>
      </c>
      <c r="K37" s="114">
        <v>2.5</v>
      </c>
      <c r="L37" s="114">
        <v>3</v>
      </c>
      <c r="M37" s="114">
        <v>2</v>
      </c>
      <c r="N37" s="114">
        <v>2.5</v>
      </c>
      <c r="O37" s="114">
        <v>3</v>
      </c>
      <c r="P37" s="114">
        <f t="shared" si="3"/>
        <v>13</v>
      </c>
      <c r="Q37" s="114">
        <f t="shared" si="4"/>
        <v>0.65</v>
      </c>
      <c r="R37" s="115">
        <f t="shared" si="5"/>
        <v>0.72499999999999998</v>
      </c>
      <c r="S37" s="115">
        <f t="shared" si="6"/>
        <v>1.65</v>
      </c>
      <c r="T37" s="115">
        <f t="shared" si="7"/>
        <v>1.9</v>
      </c>
      <c r="U37" s="115">
        <f t="shared" si="8"/>
        <v>1.4749999999999999</v>
      </c>
      <c r="V37" s="115">
        <f t="shared" si="9"/>
        <v>1.35</v>
      </c>
      <c r="W37" s="29">
        <f t="shared" si="10"/>
        <v>56</v>
      </c>
      <c r="X37" s="116">
        <f t="shared" si="11"/>
        <v>11.200000000000001</v>
      </c>
      <c r="Y37" s="122">
        <v>46</v>
      </c>
      <c r="Z37" s="118">
        <f t="shared" si="12"/>
        <v>36.800000000000004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ht="21" thickBot="1" x14ac:dyDescent="0.35">
      <c r="A38" s="112">
        <v>32</v>
      </c>
      <c r="B38" s="121">
        <v>674786</v>
      </c>
      <c r="C38" s="123" t="s">
        <v>113</v>
      </c>
      <c r="D38" s="113">
        <v>8</v>
      </c>
      <c r="E38" s="113">
        <v>9</v>
      </c>
      <c r="F38" s="113">
        <v>7</v>
      </c>
      <c r="G38" s="113">
        <v>9</v>
      </c>
      <c r="H38" s="113">
        <v>8</v>
      </c>
      <c r="I38" s="113">
        <f t="shared" si="1"/>
        <v>41</v>
      </c>
      <c r="J38" s="113">
        <f t="shared" si="2"/>
        <v>6.1499999999999995</v>
      </c>
      <c r="K38" s="114">
        <v>2.5</v>
      </c>
      <c r="L38" s="114">
        <v>3</v>
      </c>
      <c r="M38" s="114">
        <v>2</v>
      </c>
      <c r="N38" s="114">
        <v>1</v>
      </c>
      <c r="O38" s="114">
        <v>2</v>
      </c>
      <c r="P38" s="114">
        <f t="shared" si="3"/>
        <v>10.5</v>
      </c>
      <c r="Q38" s="114">
        <f t="shared" si="4"/>
        <v>0.52500000000000002</v>
      </c>
      <c r="R38" s="115">
        <f t="shared" si="5"/>
        <v>1.325</v>
      </c>
      <c r="S38" s="115">
        <f t="shared" si="6"/>
        <v>1.5</v>
      </c>
      <c r="T38" s="115">
        <f t="shared" si="7"/>
        <v>1.1500000000000001</v>
      </c>
      <c r="U38" s="115">
        <f t="shared" si="8"/>
        <v>1.4</v>
      </c>
      <c r="V38" s="115">
        <f t="shared" si="9"/>
        <v>1.3</v>
      </c>
      <c r="W38" s="29">
        <f t="shared" si="10"/>
        <v>51.5</v>
      </c>
      <c r="X38" s="116">
        <f t="shared" si="11"/>
        <v>10.3</v>
      </c>
      <c r="Y38" s="122">
        <v>46</v>
      </c>
      <c r="Z38" s="118">
        <f t="shared" si="12"/>
        <v>36.800000000000004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ht="21" thickBot="1" x14ac:dyDescent="0.35">
      <c r="A39" s="112">
        <v>33</v>
      </c>
      <c r="B39" s="121">
        <v>674787</v>
      </c>
      <c r="C39" s="123" t="s">
        <v>162</v>
      </c>
      <c r="D39" s="113">
        <v>9</v>
      </c>
      <c r="E39" s="113">
        <v>8</v>
      </c>
      <c r="F39" s="113">
        <v>7</v>
      </c>
      <c r="G39" s="113">
        <v>8</v>
      </c>
      <c r="H39" s="113">
        <v>7</v>
      </c>
      <c r="I39" s="113">
        <f t="shared" si="1"/>
        <v>39</v>
      </c>
      <c r="J39" s="113">
        <f t="shared" si="2"/>
        <v>5.85</v>
      </c>
      <c r="K39" s="114">
        <v>3.5</v>
      </c>
      <c r="L39" s="114">
        <v>2</v>
      </c>
      <c r="M39" s="114">
        <v>1</v>
      </c>
      <c r="N39" s="114">
        <v>2</v>
      </c>
      <c r="O39" s="114">
        <v>3</v>
      </c>
      <c r="P39" s="114">
        <f t="shared" si="3"/>
        <v>11.5</v>
      </c>
      <c r="Q39" s="114">
        <f t="shared" si="4"/>
        <v>0.57500000000000007</v>
      </c>
      <c r="R39" s="115">
        <f t="shared" si="5"/>
        <v>1.5249999999999999</v>
      </c>
      <c r="S39" s="115">
        <f t="shared" si="6"/>
        <v>1.3</v>
      </c>
      <c r="T39" s="115">
        <f t="shared" si="7"/>
        <v>1.1000000000000001</v>
      </c>
      <c r="U39" s="115">
        <f t="shared" si="8"/>
        <v>1.3</v>
      </c>
      <c r="V39" s="115">
        <f t="shared" si="9"/>
        <v>1.2000000000000002</v>
      </c>
      <c r="W39" s="29">
        <f t="shared" si="10"/>
        <v>50.5</v>
      </c>
      <c r="X39" s="116">
        <f t="shared" si="11"/>
        <v>10.100000000000001</v>
      </c>
      <c r="Y39" s="122">
        <v>43</v>
      </c>
      <c r="Z39" s="118">
        <f t="shared" si="12"/>
        <v>34.4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ht="21" thickBot="1" x14ac:dyDescent="0.35">
      <c r="A40" s="112">
        <v>34</v>
      </c>
      <c r="B40" s="121">
        <v>674788</v>
      </c>
      <c r="C40" s="123" t="s">
        <v>163</v>
      </c>
      <c r="D40" s="113">
        <v>12</v>
      </c>
      <c r="E40" s="113">
        <v>15</v>
      </c>
      <c r="F40" s="113">
        <v>10</v>
      </c>
      <c r="G40" s="113">
        <v>8</v>
      </c>
      <c r="H40" s="113">
        <v>9</v>
      </c>
      <c r="I40" s="113">
        <f t="shared" si="1"/>
        <v>54</v>
      </c>
      <c r="J40" s="113">
        <f t="shared" si="2"/>
        <v>8.1</v>
      </c>
      <c r="K40" s="114">
        <v>2.5</v>
      </c>
      <c r="L40" s="114">
        <v>3</v>
      </c>
      <c r="M40" s="114">
        <v>2</v>
      </c>
      <c r="N40" s="114">
        <v>4</v>
      </c>
      <c r="O40" s="114">
        <v>3</v>
      </c>
      <c r="P40" s="114">
        <f t="shared" si="3"/>
        <v>14.5</v>
      </c>
      <c r="Q40" s="114">
        <f t="shared" si="4"/>
        <v>0.72500000000000009</v>
      </c>
      <c r="R40" s="115">
        <f t="shared" si="5"/>
        <v>1.9249999999999998</v>
      </c>
      <c r="S40" s="115">
        <f t="shared" si="6"/>
        <v>2.4</v>
      </c>
      <c r="T40" s="115">
        <f t="shared" si="7"/>
        <v>1.6</v>
      </c>
      <c r="U40" s="115">
        <f t="shared" si="8"/>
        <v>1.4</v>
      </c>
      <c r="V40" s="115">
        <f t="shared" si="9"/>
        <v>1.5</v>
      </c>
      <c r="W40" s="29">
        <f t="shared" si="10"/>
        <v>68.5</v>
      </c>
      <c r="X40" s="116">
        <f t="shared" si="11"/>
        <v>13.700000000000001</v>
      </c>
      <c r="Y40" s="122">
        <v>56</v>
      </c>
      <c r="Z40" s="118">
        <f t="shared" si="12"/>
        <v>44.800000000000004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ht="21" thickBot="1" x14ac:dyDescent="0.35">
      <c r="A41" s="112">
        <v>35</v>
      </c>
      <c r="B41" s="121">
        <v>674789</v>
      </c>
      <c r="C41" s="123" t="s">
        <v>164</v>
      </c>
      <c r="D41" s="113">
        <v>8</v>
      </c>
      <c r="E41" s="113">
        <v>9</v>
      </c>
      <c r="F41" s="113">
        <v>8</v>
      </c>
      <c r="G41" s="113">
        <v>9</v>
      </c>
      <c r="H41" s="113">
        <v>9</v>
      </c>
      <c r="I41" s="113">
        <f t="shared" si="1"/>
        <v>43</v>
      </c>
      <c r="J41" s="113">
        <f t="shared" si="2"/>
        <v>6.45</v>
      </c>
      <c r="K41" s="114">
        <v>4.5</v>
      </c>
      <c r="L41" s="114">
        <v>3</v>
      </c>
      <c r="M41" s="114">
        <v>2</v>
      </c>
      <c r="N41" s="114">
        <v>2</v>
      </c>
      <c r="O41" s="114">
        <v>2</v>
      </c>
      <c r="P41" s="114">
        <f t="shared" si="3"/>
        <v>13.5</v>
      </c>
      <c r="Q41" s="114">
        <f t="shared" si="4"/>
        <v>0.67500000000000004</v>
      </c>
      <c r="R41" s="115">
        <f t="shared" si="5"/>
        <v>1.425</v>
      </c>
      <c r="S41" s="115">
        <f t="shared" si="6"/>
        <v>1.5</v>
      </c>
      <c r="T41" s="115">
        <f t="shared" si="7"/>
        <v>1.3</v>
      </c>
      <c r="U41" s="115">
        <f t="shared" si="8"/>
        <v>1.45</v>
      </c>
      <c r="V41" s="115">
        <f t="shared" si="9"/>
        <v>1.45</v>
      </c>
      <c r="W41" s="29">
        <f t="shared" si="10"/>
        <v>56.5</v>
      </c>
      <c r="X41" s="116">
        <f t="shared" si="11"/>
        <v>11.3</v>
      </c>
      <c r="Y41" s="122">
        <v>48</v>
      </c>
      <c r="Z41" s="118">
        <f t="shared" si="12"/>
        <v>38.400000000000006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ht="21" thickBot="1" x14ac:dyDescent="0.35">
      <c r="A42" s="112">
        <v>36</v>
      </c>
      <c r="B42" s="121">
        <v>674790</v>
      </c>
      <c r="C42" s="123" t="s">
        <v>165</v>
      </c>
      <c r="D42" s="113">
        <v>4</v>
      </c>
      <c r="E42" s="113">
        <v>3</v>
      </c>
      <c r="F42" s="113">
        <v>5</v>
      </c>
      <c r="G42" s="113">
        <v>4</v>
      </c>
      <c r="H42" s="113">
        <v>3</v>
      </c>
      <c r="I42" s="113">
        <f t="shared" si="1"/>
        <v>19</v>
      </c>
      <c r="J42" s="113">
        <f t="shared" si="2"/>
        <v>2.85</v>
      </c>
      <c r="K42" s="114">
        <v>1.5</v>
      </c>
      <c r="L42" s="114">
        <v>2</v>
      </c>
      <c r="M42" s="114">
        <v>2</v>
      </c>
      <c r="N42" s="114">
        <v>3</v>
      </c>
      <c r="O42" s="114">
        <v>2</v>
      </c>
      <c r="P42" s="114">
        <f t="shared" si="3"/>
        <v>10.5</v>
      </c>
      <c r="Q42" s="114">
        <f t="shared" si="4"/>
        <v>0.52500000000000002</v>
      </c>
      <c r="R42" s="115">
        <f t="shared" si="5"/>
        <v>0.67500000000000004</v>
      </c>
      <c r="S42" s="115">
        <f t="shared" si="6"/>
        <v>0.54999999999999993</v>
      </c>
      <c r="T42" s="115">
        <f t="shared" si="7"/>
        <v>0.85</v>
      </c>
      <c r="U42" s="115">
        <f t="shared" si="8"/>
        <v>0.75</v>
      </c>
      <c r="V42" s="115">
        <f t="shared" si="9"/>
        <v>0.54999999999999993</v>
      </c>
      <c r="W42" s="29">
        <f t="shared" si="10"/>
        <v>29.5</v>
      </c>
      <c r="X42" s="116">
        <f t="shared" si="11"/>
        <v>5.9</v>
      </c>
      <c r="Y42" s="122" t="s">
        <v>138</v>
      </c>
      <c r="Z42" s="118" t="e">
        <f t="shared" si="12"/>
        <v>#VALUE!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ht="21" thickBot="1" x14ac:dyDescent="0.35">
      <c r="A43" s="112">
        <v>37</v>
      </c>
      <c r="B43" s="121">
        <v>674791</v>
      </c>
      <c r="C43" s="123" t="s">
        <v>166</v>
      </c>
      <c r="D43" s="113">
        <v>7</v>
      </c>
      <c r="E43" s="113">
        <v>6</v>
      </c>
      <c r="F43" s="113">
        <v>5</v>
      </c>
      <c r="G43" s="113">
        <v>6</v>
      </c>
      <c r="H43" s="113">
        <v>5</v>
      </c>
      <c r="I43" s="113">
        <f t="shared" si="1"/>
        <v>29</v>
      </c>
      <c r="J43" s="113">
        <f t="shared" si="2"/>
        <v>4.3499999999999996</v>
      </c>
      <c r="K43" s="114">
        <v>1.5</v>
      </c>
      <c r="L43" s="114">
        <v>2.5</v>
      </c>
      <c r="M43" s="114">
        <v>3</v>
      </c>
      <c r="N43" s="114">
        <v>2</v>
      </c>
      <c r="O43" s="114">
        <v>3</v>
      </c>
      <c r="P43" s="114">
        <f t="shared" si="3"/>
        <v>12</v>
      </c>
      <c r="Q43" s="114">
        <f t="shared" si="4"/>
        <v>0.60000000000000009</v>
      </c>
      <c r="R43" s="115">
        <f t="shared" si="5"/>
        <v>1.125</v>
      </c>
      <c r="S43" s="115">
        <f t="shared" si="6"/>
        <v>1.0249999999999999</v>
      </c>
      <c r="T43" s="115">
        <f t="shared" si="7"/>
        <v>0.9</v>
      </c>
      <c r="U43" s="115">
        <f t="shared" si="8"/>
        <v>0.99999999999999989</v>
      </c>
      <c r="V43" s="115">
        <f t="shared" si="9"/>
        <v>0.9</v>
      </c>
      <c r="W43" s="29">
        <f t="shared" si="10"/>
        <v>41</v>
      </c>
      <c r="X43" s="116">
        <f t="shared" si="11"/>
        <v>8.2000000000000011</v>
      </c>
      <c r="Y43" s="122">
        <v>31</v>
      </c>
      <c r="Z43" s="118">
        <f t="shared" si="12"/>
        <v>24.8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ht="21" thickBot="1" x14ac:dyDescent="0.35">
      <c r="A44" s="112">
        <v>38</v>
      </c>
      <c r="B44" s="121">
        <v>674792</v>
      </c>
      <c r="C44" s="123" t="s">
        <v>114</v>
      </c>
      <c r="D44" s="113">
        <v>15</v>
      </c>
      <c r="E44" s="113">
        <v>16</v>
      </c>
      <c r="F44" s="113">
        <v>14</v>
      </c>
      <c r="G44" s="113">
        <v>16</v>
      </c>
      <c r="H44" s="113">
        <v>15</v>
      </c>
      <c r="I44" s="113">
        <f t="shared" si="1"/>
        <v>76</v>
      </c>
      <c r="J44" s="113">
        <f t="shared" si="2"/>
        <v>11.4</v>
      </c>
      <c r="K44" s="114">
        <v>4</v>
      </c>
      <c r="L44" s="114">
        <v>4.5</v>
      </c>
      <c r="M44" s="114">
        <v>3</v>
      </c>
      <c r="N44" s="114">
        <v>4</v>
      </c>
      <c r="O44" s="114">
        <v>3</v>
      </c>
      <c r="P44" s="114">
        <f t="shared" si="3"/>
        <v>18.5</v>
      </c>
      <c r="Q44" s="114">
        <f t="shared" si="4"/>
        <v>0.92500000000000004</v>
      </c>
      <c r="R44" s="115">
        <f t="shared" si="5"/>
        <v>2.4500000000000002</v>
      </c>
      <c r="S44" s="115">
        <f t="shared" si="6"/>
        <v>2.625</v>
      </c>
      <c r="T44" s="115">
        <f t="shared" si="7"/>
        <v>2.25</v>
      </c>
      <c r="U44" s="115">
        <f t="shared" si="8"/>
        <v>2.6</v>
      </c>
      <c r="V44" s="115">
        <f t="shared" si="9"/>
        <v>2.4</v>
      </c>
      <c r="W44" s="29">
        <f t="shared" si="10"/>
        <v>94.5</v>
      </c>
      <c r="X44" s="116">
        <f t="shared" si="11"/>
        <v>18.900000000000002</v>
      </c>
      <c r="Y44" s="122">
        <v>73</v>
      </c>
      <c r="Z44" s="118">
        <f t="shared" si="12"/>
        <v>58.400000000000006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ht="21" thickBot="1" x14ac:dyDescent="0.35">
      <c r="A45" s="112">
        <v>39</v>
      </c>
      <c r="B45" s="121">
        <v>674793</v>
      </c>
      <c r="C45" s="123" t="s">
        <v>115</v>
      </c>
      <c r="D45" s="113">
        <v>8</v>
      </c>
      <c r="E45" s="113">
        <v>9</v>
      </c>
      <c r="F45" s="113">
        <v>12</v>
      </c>
      <c r="G45" s="113">
        <v>13</v>
      </c>
      <c r="H45" s="113">
        <v>14</v>
      </c>
      <c r="I45" s="113">
        <f t="shared" si="1"/>
        <v>56</v>
      </c>
      <c r="J45" s="113">
        <f t="shared" si="2"/>
        <v>8.4</v>
      </c>
      <c r="K45" s="114">
        <v>2.5</v>
      </c>
      <c r="L45" s="114">
        <v>3</v>
      </c>
      <c r="M45" s="114">
        <v>2</v>
      </c>
      <c r="N45" s="114">
        <v>3</v>
      </c>
      <c r="O45" s="114">
        <v>3</v>
      </c>
      <c r="P45" s="114">
        <f t="shared" si="3"/>
        <v>13.5</v>
      </c>
      <c r="Q45" s="114">
        <f t="shared" si="4"/>
        <v>0.67500000000000004</v>
      </c>
      <c r="R45" s="115">
        <f t="shared" si="5"/>
        <v>1.325</v>
      </c>
      <c r="S45" s="115">
        <f t="shared" si="6"/>
        <v>1.5</v>
      </c>
      <c r="T45" s="115">
        <f t="shared" si="7"/>
        <v>1.9</v>
      </c>
      <c r="U45" s="115">
        <f t="shared" si="8"/>
        <v>2.1</v>
      </c>
      <c r="V45" s="115">
        <f t="shared" si="9"/>
        <v>2.25</v>
      </c>
      <c r="W45" s="29">
        <f t="shared" si="10"/>
        <v>69.5</v>
      </c>
      <c r="X45" s="116">
        <f t="shared" si="11"/>
        <v>13.9</v>
      </c>
      <c r="Y45" s="122">
        <v>65</v>
      </c>
      <c r="Z45" s="118">
        <f t="shared" si="12"/>
        <v>52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ht="21" thickBot="1" x14ac:dyDescent="0.35">
      <c r="A46" s="112">
        <v>40</v>
      </c>
      <c r="B46" s="121">
        <v>674794</v>
      </c>
      <c r="C46" s="123" t="s">
        <v>167</v>
      </c>
      <c r="D46" s="113">
        <v>8</v>
      </c>
      <c r="E46" s="113">
        <v>9</v>
      </c>
      <c r="F46" s="113">
        <v>8</v>
      </c>
      <c r="G46" s="113">
        <v>9</v>
      </c>
      <c r="H46" s="113">
        <v>8</v>
      </c>
      <c r="I46" s="113">
        <f t="shared" si="1"/>
        <v>42</v>
      </c>
      <c r="J46" s="113">
        <f t="shared" si="2"/>
        <v>6.3</v>
      </c>
      <c r="K46" s="114">
        <v>2.5</v>
      </c>
      <c r="L46" s="114">
        <v>3</v>
      </c>
      <c r="M46" s="114">
        <v>4</v>
      </c>
      <c r="N46" s="114">
        <v>3</v>
      </c>
      <c r="O46" s="114">
        <v>3</v>
      </c>
      <c r="P46" s="114">
        <f t="shared" si="3"/>
        <v>15.5</v>
      </c>
      <c r="Q46" s="114">
        <f t="shared" si="4"/>
        <v>0.77500000000000002</v>
      </c>
      <c r="R46" s="115">
        <f t="shared" si="5"/>
        <v>1.325</v>
      </c>
      <c r="S46" s="115">
        <f t="shared" si="6"/>
        <v>1.5</v>
      </c>
      <c r="T46" s="115">
        <f t="shared" si="7"/>
        <v>1.4</v>
      </c>
      <c r="U46" s="115">
        <f t="shared" si="8"/>
        <v>1.5</v>
      </c>
      <c r="V46" s="115">
        <f t="shared" si="9"/>
        <v>1.35</v>
      </c>
      <c r="W46" s="29">
        <f t="shared" si="10"/>
        <v>57.5</v>
      </c>
      <c r="X46" s="116">
        <f t="shared" si="11"/>
        <v>11.5</v>
      </c>
      <c r="Y46" s="122">
        <v>40</v>
      </c>
      <c r="Z46" s="118">
        <f t="shared" si="12"/>
        <v>32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ht="21" thickBot="1" x14ac:dyDescent="0.35">
      <c r="A47" s="112">
        <v>41</v>
      </c>
      <c r="B47" s="121">
        <v>674795</v>
      </c>
      <c r="C47" s="123" t="s">
        <v>168</v>
      </c>
      <c r="D47" s="113">
        <v>10</v>
      </c>
      <c r="E47" s="113">
        <v>10.5</v>
      </c>
      <c r="F47" s="113">
        <v>12.5</v>
      </c>
      <c r="G47" s="113">
        <v>11</v>
      </c>
      <c r="H47" s="113">
        <v>10.5</v>
      </c>
      <c r="I47" s="113">
        <f t="shared" si="1"/>
        <v>54.5</v>
      </c>
      <c r="J47" s="113">
        <f t="shared" si="2"/>
        <v>8.1749999999999989</v>
      </c>
      <c r="K47" s="114">
        <v>2.5</v>
      </c>
      <c r="L47" s="114">
        <v>3</v>
      </c>
      <c r="M47" s="114">
        <v>2</v>
      </c>
      <c r="N47" s="114">
        <v>3</v>
      </c>
      <c r="O47" s="114">
        <v>4</v>
      </c>
      <c r="P47" s="114">
        <f t="shared" si="3"/>
        <v>14.5</v>
      </c>
      <c r="Q47" s="114">
        <f t="shared" si="4"/>
        <v>0.72500000000000009</v>
      </c>
      <c r="R47" s="115">
        <f t="shared" si="5"/>
        <v>1.625</v>
      </c>
      <c r="S47" s="115">
        <f t="shared" si="6"/>
        <v>1.7250000000000001</v>
      </c>
      <c r="T47" s="115">
        <f t="shared" si="7"/>
        <v>1.9750000000000001</v>
      </c>
      <c r="U47" s="115">
        <f t="shared" si="8"/>
        <v>1.7999999999999998</v>
      </c>
      <c r="V47" s="115">
        <f t="shared" si="9"/>
        <v>1.7749999999999999</v>
      </c>
      <c r="W47" s="29">
        <f t="shared" si="10"/>
        <v>69</v>
      </c>
      <c r="X47" s="116">
        <f t="shared" si="11"/>
        <v>13.8</v>
      </c>
      <c r="Y47" s="122">
        <v>54</v>
      </c>
      <c r="Z47" s="118">
        <f t="shared" si="12"/>
        <v>43.2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ht="21" thickBot="1" x14ac:dyDescent="0.35">
      <c r="A48" s="112">
        <v>42</v>
      </c>
      <c r="B48" s="121">
        <v>674796</v>
      </c>
      <c r="C48" s="123" t="s">
        <v>169</v>
      </c>
      <c r="D48" s="113">
        <v>4</v>
      </c>
      <c r="E48" s="113">
        <v>4.5</v>
      </c>
      <c r="F48" s="113">
        <v>6</v>
      </c>
      <c r="G48" s="113">
        <v>5</v>
      </c>
      <c r="H48" s="113">
        <v>4</v>
      </c>
      <c r="I48" s="113">
        <f t="shared" si="1"/>
        <v>23.5</v>
      </c>
      <c r="J48" s="113">
        <f t="shared" si="2"/>
        <v>3.5249999999999999</v>
      </c>
      <c r="K48" s="114">
        <v>1</v>
      </c>
      <c r="L48" s="114">
        <v>1.5</v>
      </c>
      <c r="M48" s="114">
        <v>3</v>
      </c>
      <c r="N48" s="114">
        <v>2</v>
      </c>
      <c r="O48" s="114">
        <v>2</v>
      </c>
      <c r="P48" s="114">
        <f t="shared" si="3"/>
        <v>9.5</v>
      </c>
      <c r="Q48" s="114">
        <f t="shared" si="4"/>
        <v>0.47500000000000003</v>
      </c>
      <c r="R48" s="115">
        <f t="shared" si="5"/>
        <v>0.65</v>
      </c>
      <c r="S48" s="115">
        <f t="shared" si="6"/>
        <v>0.75</v>
      </c>
      <c r="T48" s="115">
        <f t="shared" si="7"/>
        <v>1.0499999999999998</v>
      </c>
      <c r="U48" s="115">
        <f t="shared" si="8"/>
        <v>0.85</v>
      </c>
      <c r="V48" s="115">
        <f t="shared" si="9"/>
        <v>0.7</v>
      </c>
      <c r="W48" s="29">
        <f t="shared" si="10"/>
        <v>33</v>
      </c>
      <c r="X48" s="116">
        <f t="shared" si="11"/>
        <v>6.6000000000000005</v>
      </c>
      <c r="Y48" s="122">
        <v>38</v>
      </c>
      <c r="Z48" s="118">
        <f t="shared" si="12"/>
        <v>30.400000000000002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ht="21" thickBot="1" x14ac:dyDescent="0.35">
      <c r="A49" s="112">
        <v>43</v>
      </c>
      <c r="B49" s="121">
        <v>674797</v>
      </c>
      <c r="C49" s="123" t="s">
        <v>170</v>
      </c>
      <c r="D49" s="113">
        <v>5</v>
      </c>
      <c r="E49" s="113">
        <v>6</v>
      </c>
      <c r="F49" s="113">
        <v>5</v>
      </c>
      <c r="G49" s="113">
        <v>6</v>
      </c>
      <c r="H49" s="113">
        <v>5</v>
      </c>
      <c r="I49" s="113">
        <f t="shared" si="1"/>
        <v>27</v>
      </c>
      <c r="J49" s="113">
        <f t="shared" si="2"/>
        <v>4.05</v>
      </c>
      <c r="K49" s="114">
        <v>2.5</v>
      </c>
      <c r="L49" s="114">
        <v>1</v>
      </c>
      <c r="M49" s="114">
        <v>2</v>
      </c>
      <c r="N49" s="114">
        <v>3</v>
      </c>
      <c r="O49" s="114">
        <v>2</v>
      </c>
      <c r="P49" s="114">
        <f t="shared" si="3"/>
        <v>10.5</v>
      </c>
      <c r="Q49" s="114">
        <f t="shared" si="4"/>
        <v>0.52500000000000002</v>
      </c>
      <c r="R49" s="115">
        <f t="shared" si="5"/>
        <v>0.875</v>
      </c>
      <c r="S49" s="115">
        <f t="shared" si="6"/>
        <v>0.95</v>
      </c>
      <c r="T49" s="115">
        <f t="shared" si="7"/>
        <v>0.85</v>
      </c>
      <c r="U49" s="115">
        <f t="shared" si="8"/>
        <v>1.0499999999999998</v>
      </c>
      <c r="V49" s="115">
        <f t="shared" si="9"/>
        <v>0.85</v>
      </c>
      <c r="W49" s="29">
        <f t="shared" si="10"/>
        <v>37.5</v>
      </c>
      <c r="X49" s="116">
        <f t="shared" si="11"/>
        <v>7.5</v>
      </c>
      <c r="Y49" s="122">
        <v>36</v>
      </c>
      <c r="Z49" s="118">
        <f t="shared" si="12"/>
        <v>28.8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ht="21" thickBot="1" x14ac:dyDescent="0.35">
      <c r="A50" s="112">
        <v>44</v>
      </c>
      <c r="B50" s="121">
        <v>674798</v>
      </c>
      <c r="C50" s="123" t="s">
        <v>171</v>
      </c>
      <c r="D50" s="113">
        <v>13</v>
      </c>
      <c r="E50" s="113">
        <v>12</v>
      </c>
      <c r="F50" s="113">
        <v>11</v>
      </c>
      <c r="G50" s="113">
        <v>10</v>
      </c>
      <c r="H50" s="113">
        <v>9</v>
      </c>
      <c r="I50" s="113">
        <f t="shared" si="1"/>
        <v>55</v>
      </c>
      <c r="J50" s="113">
        <f t="shared" si="2"/>
        <v>8.25</v>
      </c>
      <c r="K50" s="114">
        <v>4.5</v>
      </c>
      <c r="L50" s="114">
        <v>3</v>
      </c>
      <c r="M50" s="114">
        <v>2</v>
      </c>
      <c r="N50" s="114">
        <v>3</v>
      </c>
      <c r="O50" s="114">
        <v>2</v>
      </c>
      <c r="P50" s="114">
        <f t="shared" si="3"/>
        <v>14.5</v>
      </c>
      <c r="Q50" s="114">
        <f t="shared" si="4"/>
        <v>0.72500000000000009</v>
      </c>
      <c r="R50" s="115">
        <f t="shared" si="5"/>
        <v>2.1749999999999998</v>
      </c>
      <c r="S50" s="115">
        <f t="shared" si="6"/>
        <v>1.9499999999999997</v>
      </c>
      <c r="T50" s="115">
        <f t="shared" si="7"/>
        <v>1.75</v>
      </c>
      <c r="U50" s="115">
        <f t="shared" si="8"/>
        <v>1.65</v>
      </c>
      <c r="V50" s="115">
        <f t="shared" si="9"/>
        <v>1.45</v>
      </c>
      <c r="W50" s="29">
        <f t="shared" si="10"/>
        <v>69.5</v>
      </c>
      <c r="X50" s="116">
        <f t="shared" si="11"/>
        <v>13.9</v>
      </c>
      <c r="Y50" s="122">
        <v>58</v>
      </c>
      <c r="Z50" s="118">
        <f t="shared" si="12"/>
        <v>46.400000000000006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ht="21" thickBot="1" x14ac:dyDescent="0.35">
      <c r="A51" s="112">
        <v>45</v>
      </c>
      <c r="B51" s="121">
        <v>674799</v>
      </c>
      <c r="C51" s="123" t="s">
        <v>172</v>
      </c>
      <c r="D51" s="113">
        <v>8</v>
      </c>
      <c r="E51" s="113">
        <v>9</v>
      </c>
      <c r="F51" s="113">
        <v>8</v>
      </c>
      <c r="G51" s="113">
        <v>8</v>
      </c>
      <c r="H51" s="113">
        <v>9</v>
      </c>
      <c r="I51" s="113">
        <f t="shared" si="1"/>
        <v>42</v>
      </c>
      <c r="J51" s="113">
        <f t="shared" si="2"/>
        <v>6.3</v>
      </c>
      <c r="K51" s="114">
        <v>2</v>
      </c>
      <c r="L51" s="114">
        <v>2.5</v>
      </c>
      <c r="M51" s="114">
        <v>3</v>
      </c>
      <c r="N51" s="114">
        <v>2</v>
      </c>
      <c r="O51" s="114">
        <v>3</v>
      </c>
      <c r="P51" s="114">
        <f t="shared" si="3"/>
        <v>12.5</v>
      </c>
      <c r="Q51" s="114">
        <f t="shared" si="4"/>
        <v>0.625</v>
      </c>
      <c r="R51" s="115">
        <f t="shared" si="5"/>
        <v>1.3</v>
      </c>
      <c r="S51" s="115">
        <f t="shared" si="6"/>
        <v>1.4749999999999999</v>
      </c>
      <c r="T51" s="115">
        <f t="shared" si="7"/>
        <v>1.35</v>
      </c>
      <c r="U51" s="115">
        <f t="shared" si="8"/>
        <v>1.3</v>
      </c>
      <c r="V51" s="115">
        <f t="shared" si="9"/>
        <v>1.5</v>
      </c>
      <c r="W51" s="29">
        <f t="shared" si="10"/>
        <v>54.5</v>
      </c>
      <c r="X51" s="116">
        <f t="shared" si="11"/>
        <v>10.9</v>
      </c>
      <c r="Y51" s="122">
        <v>44</v>
      </c>
      <c r="Z51" s="118">
        <f t="shared" si="12"/>
        <v>35.200000000000003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ht="21" thickBot="1" x14ac:dyDescent="0.35">
      <c r="A52" s="112">
        <v>46</v>
      </c>
      <c r="B52" s="121">
        <v>674800</v>
      </c>
      <c r="C52" s="123" t="s">
        <v>173</v>
      </c>
      <c r="D52" s="113">
        <v>1</v>
      </c>
      <c r="E52" s="113">
        <v>0</v>
      </c>
      <c r="F52" s="113">
        <v>2</v>
      </c>
      <c r="G52" s="113">
        <v>3</v>
      </c>
      <c r="H52" s="113">
        <v>4</v>
      </c>
      <c r="I52" s="113">
        <f t="shared" si="1"/>
        <v>10</v>
      </c>
      <c r="J52" s="113">
        <f t="shared" si="2"/>
        <v>1.5</v>
      </c>
      <c r="K52" s="114">
        <v>1</v>
      </c>
      <c r="L52" s="114">
        <v>2</v>
      </c>
      <c r="M52" s="114">
        <v>3</v>
      </c>
      <c r="N52" s="114">
        <v>2</v>
      </c>
      <c r="O52" s="114">
        <v>3</v>
      </c>
      <c r="P52" s="114">
        <f t="shared" si="3"/>
        <v>11</v>
      </c>
      <c r="Q52" s="114">
        <f t="shared" si="4"/>
        <v>0.55000000000000004</v>
      </c>
      <c r="R52" s="115">
        <f t="shared" si="5"/>
        <v>0.2</v>
      </c>
      <c r="S52" s="115">
        <f t="shared" si="6"/>
        <v>0.1</v>
      </c>
      <c r="T52" s="115">
        <f t="shared" si="7"/>
        <v>0.45</v>
      </c>
      <c r="U52" s="115">
        <f t="shared" si="8"/>
        <v>0.54999999999999993</v>
      </c>
      <c r="V52" s="115">
        <f t="shared" si="9"/>
        <v>0.75</v>
      </c>
      <c r="W52" s="29">
        <f t="shared" si="10"/>
        <v>21</v>
      </c>
      <c r="X52" s="116">
        <f t="shared" si="11"/>
        <v>4.2</v>
      </c>
      <c r="Y52" s="122">
        <v>12</v>
      </c>
      <c r="Z52" s="118">
        <f t="shared" si="12"/>
        <v>9.6000000000000014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ht="21" thickBot="1" x14ac:dyDescent="0.35">
      <c r="A53" s="112">
        <v>47</v>
      </c>
      <c r="B53" s="121">
        <v>674801</v>
      </c>
      <c r="C53" s="123" t="s">
        <v>174</v>
      </c>
      <c r="D53" s="113">
        <v>12</v>
      </c>
      <c r="E53" s="113">
        <v>8</v>
      </c>
      <c r="F53" s="113">
        <v>6</v>
      </c>
      <c r="G53" s="113">
        <v>12</v>
      </c>
      <c r="H53" s="113">
        <v>8</v>
      </c>
      <c r="I53" s="113">
        <f t="shared" si="1"/>
        <v>46</v>
      </c>
      <c r="J53" s="113">
        <f t="shared" si="2"/>
        <v>6.8999999999999995</v>
      </c>
      <c r="K53" s="114">
        <v>2.5</v>
      </c>
      <c r="L53" s="114">
        <v>3</v>
      </c>
      <c r="M53" s="114">
        <v>3.5</v>
      </c>
      <c r="N53" s="114">
        <v>3</v>
      </c>
      <c r="O53" s="114">
        <v>2</v>
      </c>
      <c r="P53" s="114">
        <f t="shared" si="3"/>
        <v>14</v>
      </c>
      <c r="Q53" s="114">
        <f t="shared" si="4"/>
        <v>0.70000000000000007</v>
      </c>
      <c r="R53" s="115">
        <f t="shared" si="5"/>
        <v>1.9249999999999998</v>
      </c>
      <c r="S53" s="115">
        <f t="shared" si="6"/>
        <v>1.35</v>
      </c>
      <c r="T53" s="115">
        <f t="shared" si="7"/>
        <v>1.075</v>
      </c>
      <c r="U53" s="115">
        <f t="shared" si="8"/>
        <v>1.9499999999999997</v>
      </c>
      <c r="V53" s="115">
        <f t="shared" si="9"/>
        <v>1.3</v>
      </c>
      <c r="W53" s="29">
        <f t="shared" si="10"/>
        <v>60</v>
      </c>
      <c r="X53" s="116">
        <f t="shared" si="11"/>
        <v>12</v>
      </c>
      <c r="Y53" s="122">
        <v>50</v>
      </c>
      <c r="Z53" s="118">
        <f t="shared" si="12"/>
        <v>40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ht="21" thickBot="1" x14ac:dyDescent="0.35">
      <c r="A54" s="112">
        <v>48</v>
      </c>
      <c r="B54" s="121">
        <v>674802</v>
      </c>
      <c r="C54" s="123" t="s">
        <v>175</v>
      </c>
      <c r="D54" s="113">
        <v>8</v>
      </c>
      <c r="E54" s="113">
        <v>10</v>
      </c>
      <c r="F54" s="113">
        <v>8</v>
      </c>
      <c r="G54" s="113">
        <v>9</v>
      </c>
      <c r="H54" s="113">
        <v>14</v>
      </c>
      <c r="I54" s="113">
        <f t="shared" si="1"/>
        <v>49</v>
      </c>
      <c r="J54" s="113">
        <f t="shared" si="2"/>
        <v>7.35</v>
      </c>
      <c r="K54" s="114">
        <v>2.5</v>
      </c>
      <c r="L54" s="114">
        <v>3</v>
      </c>
      <c r="M54" s="114">
        <v>4</v>
      </c>
      <c r="N54" s="114">
        <v>3</v>
      </c>
      <c r="O54" s="114">
        <v>4</v>
      </c>
      <c r="P54" s="114">
        <f t="shared" si="3"/>
        <v>16.5</v>
      </c>
      <c r="Q54" s="114">
        <f t="shared" si="4"/>
        <v>0.82500000000000007</v>
      </c>
      <c r="R54" s="115">
        <f t="shared" si="5"/>
        <v>1.325</v>
      </c>
      <c r="S54" s="115">
        <f t="shared" si="6"/>
        <v>1.65</v>
      </c>
      <c r="T54" s="115">
        <f t="shared" si="7"/>
        <v>1.4</v>
      </c>
      <c r="U54" s="115">
        <f t="shared" si="8"/>
        <v>1.5</v>
      </c>
      <c r="V54" s="115">
        <f t="shared" si="9"/>
        <v>2.3000000000000003</v>
      </c>
      <c r="W54" s="29">
        <f t="shared" si="10"/>
        <v>65.5</v>
      </c>
      <c r="X54" s="116">
        <f t="shared" si="11"/>
        <v>13.100000000000001</v>
      </c>
      <c r="Y54" s="122">
        <v>54</v>
      </c>
      <c r="Z54" s="118">
        <f t="shared" si="12"/>
        <v>43.2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ht="21" thickBot="1" x14ac:dyDescent="0.35">
      <c r="A55" s="112">
        <v>49</v>
      </c>
      <c r="B55" s="121">
        <v>674803</v>
      </c>
      <c r="C55" s="123" t="s">
        <v>176</v>
      </c>
      <c r="D55" s="113">
        <v>14</v>
      </c>
      <c r="E55" s="113">
        <v>13</v>
      </c>
      <c r="F55" s="113">
        <v>12</v>
      </c>
      <c r="G55" s="113">
        <v>10</v>
      </c>
      <c r="H55" s="113">
        <v>8</v>
      </c>
      <c r="I55" s="113">
        <f t="shared" si="1"/>
        <v>57</v>
      </c>
      <c r="J55" s="113">
        <f t="shared" si="2"/>
        <v>8.5499999999999989</v>
      </c>
      <c r="K55" s="114">
        <v>4.5</v>
      </c>
      <c r="L55" s="114">
        <v>3</v>
      </c>
      <c r="M55" s="114">
        <v>2</v>
      </c>
      <c r="N55" s="114">
        <v>3</v>
      </c>
      <c r="O55" s="114">
        <v>4</v>
      </c>
      <c r="P55" s="114">
        <f t="shared" si="3"/>
        <v>16.5</v>
      </c>
      <c r="Q55" s="114">
        <f t="shared" si="4"/>
        <v>0.82500000000000007</v>
      </c>
      <c r="R55" s="115">
        <f t="shared" si="5"/>
        <v>2.3250000000000002</v>
      </c>
      <c r="S55" s="115">
        <f t="shared" si="6"/>
        <v>2.1</v>
      </c>
      <c r="T55" s="115">
        <f t="shared" si="7"/>
        <v>1.9</v>
      </c>
      <c r="U55" s="115">
        <f t="shared" si="8"/>
        <v>1.65</v>
      </c>
      <c r="V55" s="115">
        <f t="shared" si="9"/>
        <v>1.4</v>
      </c>
      <c r="W55" s="29">
        <f t="shared" si="10"/>
        <v>73.5</v>
      </c>
      <c r="X55" s="116">
        <f t="shared" si="11"/>
        <v>14.700000000000001</v>
      </c>
      <c r="Y55" s="122">
        <v>55</v>
      </c>
      <c r="Z55" s="118">
        <f t="shared" si="12"/>
        <v>44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ht="21" thickBot="1" x14ac:dyDescent="0.35">
      <c r="A56" s="112">
        <v>50</v>
      </c>
      <c r="B56" s="121">
        <v>674804</v>
      </c>
      <c r="C56" s="123" t="s">
        <v>177</v>
      </c>
      <c r="D56" s="113">
        <v>6</v>
      </c>
      <c r="E56" s="113">
        <v>8</v>
      </c>
      <c r="F56" s="113">
        <v>6</v>
      </c>
      <c r="G56" s="113">
        <v>8</v>
      </c>
      <c r="H56" s="113">
        <v>7</v>
      </c>
      <c r="I56" s="113">
        <f t="shared" si="1"/>
        <v>35</v>
      </c>
      <c r="J56" s="113">
        <f t="shared" si="2"/>
        <v>5.25</v>
      </c>
      <c r="K56" s="114">
        <v>2</v>
      </c>
      <c r="L56" s="114">
        <v>1</v>
      </c>
      <c r="M56" s="114">
        <v>1.5</v>
      </c>
      <c r="N56" s="114">
        <v>3</v>
      </c>
      <c r="O56" s="114">
        <v>2</v>
      </c>
      <c r="P56" s="114">
        <f t="shared" si="3"/>
        <v>9.5</v>
      </c>
      <c r="Q56" s="114">
        <f t="shared" si="4"/>
        <v>0.47500000000000003</v>
      </c>
      <c r="R56" s="115">
        <f t="shared" si="5"/>
        <v>0.99999999999999989</v>
      </c>
      <c r="S56" s="115">
        <f t="shared" si="6"/>
        <v>1.25</v>
      </c>
      <c r="T56" s="115">
        <f t="shared" si="7"/>
        <v>0.97499999999999987</v>
      </c>
      <c r="U56" s="115">
        <f t="shared" si="8"/>
        <v>1.35</v>
      </c>
      <c r="V56" s="115">
        <f t="shared" si="9"/>
        <v>1.1500000000000001</v>
      </c>
      <c r="W56" s="29">
        <f t="shared" si="10"/>
        <v>44.5</v>
      </c>
      <c r="X56" s="116">
        <f t="shared" si="11"/>
        <v>8.9</v>
      </c>
      <c r="Y56" s="122">
        <v>36</v>
      </c>
      <c r="Z56" s="118">
        <f t="shared" si="12"/>
        <v>28.8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ht="21" thickBot="1" x14ac:dyDescent="0.35">
      <c r="A57" s="112">
        <v>51</v>
      </c>
      <c r="B57" s="124">
        <v>674805</v>
      </c>
      <c r="C57" s="126" t="s">
        <v>178</v>
      </c>
      <c r="D57" s="113">
        <v>9</v>
      </c>
      <c r="E57" s="113">
        <v>12</v>
      </c>
      <c r="F57" s="113">
        <v>10</v>
      </c>
      <c r="G57" s="113">
        <v>8</v>
      </c>
      <c r="H57" s="113">
        <v>9</v>
      </c>
      <c r="I57" s="113">
        <f t="shared" si="1"/>
        <v>48</v>
      </c>
      <c r="J57" s="113">
        <f t="shared" si="2"/>
        <v>7.1999999999999993</v>
      </c>
      <c r="K57" s="114">
        <v>2.5</v>
      </c>
      <c r="L57" s="114">
        <v>3</v>
      </c>
      <c r="M57" s="114">
        <v>4</v>
      </c>
      <c r="N57" s="114">
        <v>3</v>
      </c>
      <c r="O57" s="114">
        <v>4</v>
      </c>
      <c r="P57" s="114">
        <f t="shared" si="3"/>
        <v>16.5</v>
      </c>
      <c r="Q57" s="114">
        <f t="shared" si="4"/>
        <v>0.82500000000000007</v>
      </c>
      <c r="R57" s="115">
        <f t="shared" si="5"/>
        <v>1.4749999999999999</v>
      </c>
      <c r="S57" s="115">
        <f t="shared" si="6"/>
        <v>1.9499999999999997</v>
      </c>
      <c r="T57" s="115">
        <f t="shared" si="7"/>
        <v>1.7</v>
      </c>
      <c r="U57" s="115">
        <f t="shared" si="8"/>
        <v>1.35</v>
      </c>
      <c r="V57" s="115">
        <f t="shared" si="9"/>
        <v>1.5499999999999998</v>
      </c>
      <c r="W57" s="29">
        <f t="shared" si="10"/>
        <v>64.5</v>
      </c>
      <c r="X57" s="116">
        <f t="shared" si="11"/>
        <v>12.9</v>
      </c>
      <c r="Y57" s="125">
        <v>46</v>
      </c>
      <c r="Z57" s="118">
        <f t="shared" si="12"/>
        <v>36.800000000000004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ht="21" thickBot="1" x14ac:dyDescent="0.35">
      <c r="A58" s="112">
        <v>52</v>
      </c>
      <c r="B58" s="121">
        <v>674806</v>
      </c>
      <c r="C58" s="123" t="s">
        <v>116</v>
      </c>
      <c r="D58" s="113">
        <v>8</v>
      </c>
      <c r="E58" s="113">
        <v>7</v>
      </c>
      <c r="F58" s="113">
        <v>6</v>
      </c>
      <c r="G58" s="113">
        <v>8</v>
      </c>
      <c r="H58" s="113">
        <v>6</v>
      </c>
      <c r="I58" s="113">
        <f t="shared" si="1"/>
        <v>35</v>
      </c>
      <c r="J58" s="113">
        <f t="shared" si="2"/>
        <v>5.25</v>
      </c>
      <c r="K58" s="114">
        <v>1.5</v>
      </c>
      <c r="L58" s="114">
        <v>3</v>
      </c>
      <c r="M58" s="114">
        <v>2</v>
      </c>
      <c r="N58" s="114">
        <v>2</v>
      </c>
      <c r="O58" s="114">
        <v>3</v>
      </c>
      <c r="P58" s="114">
        <f t="shared" si="3"/>
        <v>11.5</v>
      </c>
      <c r="Q58" s="114">
        <f t="shared" si="4"/>
        <v>0.57500000000000007</v>
      </c>
      <c r="R58" s="115">
        <f t="shared" si="5"/>
        <v>1.2749999999999999</v>
      </c>
      <c r="S58" s="115">
        <f t="shared" si="6"/>
        <v>1.2000000000000002</v>
      </c>
      <c r="T58" s="115">
        <f t="shared" si="7"/>
        <v>0.99999999999999989</v>
      </c>
      <c r="U58" s="115">
        <f t="shared" si="8"/>
        <v>1.3</v>
      </c>
      <c r="V58" s="115">
        <f t="shared" si="9"/>
        <v>1.0499999999999998</v>
      </c>
      <c r="W58" s="29">
        <f t="shared" si="10"/>
        <v>46.5</v>
      </c>
      <c r="X58" s="116">
        <f t="shared" si="11"/>
        <v>9.3000000000000007</v>
      </c>
      <c r="Y58" s="122">
        <v>38</v>
      </c>
      <c r="Z58" s="118">
        <f t="shared" si="12"/>
        <v>30.400000000000002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ht="21" thickBot="1" x14ac:dyDescent="0.35">
      <c r="A59" s="112">
        <v>53</v>
      </c>
      <c r="B59" s="121">
        <v>674807</v>
      </c>
      <c r="C59" s="123" t="s">
        <v>179</v>
      </c>
      <c r="D59" s="113">
        <v>4</v>
      </c>
      <c r="E59" s="113">
        <v>4</v>
      </c>
      <c r="F59" s="113">
        <v>6</v>
      </c>
      <c r="G59" s="113">
        <v>8</v>
      </c>
      <c r="H59" s="113">
        <v>6</v>
      </c>
      <c r="I59" s="113">
        <f t="shared" si="1"/>
        <v>28</v>
      </c>
      <c r="J59" s="113">
        <f t="shared" si="2"/>
        <v>4.2</v>
      </c>
      <c r="K59" s="114">
        <v>1.5</v>
      </c>
      <c r="L59" s="114">
        <v>3</v>
      </c>
      <c r="M59" s="114">
        <v>2</v>
      </c>
      <c r="N59" s="114">
        <v>3</v>
      </c>
      <c r="O59" s="114">
        <v>3</v>
      </c>
      <c r="P59" s="114">
        <f t="shared" si="3"/>
        <v>12.5</v>
      </c>
      <c r="Q59" s="114">
        <f t="shared" si="4"/>
        <v>0.625</v>
      </c>
      <c r="R59" s="115">
        <f t="shared" si="5"/>
        <v>0.67500000000000004</v>
      </c>
      <c r="S59" s="115">
        <f t="shared" si="6"/>
        <v>0.75</v>
      </c>
      <c r="T59" s="115">
        <f t="shared" si="7"/>
        <v>0.99999999999999989</v>
      </c>
      <c r="U59" s="115">
        <f t="shared" si="8"/>
        <v>1.35</v>
      </c>
      <c r="V59" s="115">
        <f t="shared" si="9"/>
        <v>1.0499999999999998</v>
      </c>
      <c r="W59" s="29">
        <f t="shared" si="10"/>
        <v>40.5</v>
      </c>
      <c r="X59" s="116">
        <f t="shared" si="11"/>
        <v>8.1</v>
      </c>
      <c r="Y59" s="122">
        <v>31</v>
      </c>
      <c r="Z59" s="118">
        <f t="shared" si="12"/>
        <v>24.8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ht="21" thickBot="1" x14ac:dyDescent="0.35">
      <c r="A60" s="112">
        <v>54</v>
      </c>
      <c r="B60" s="121">
        <v>674808</v>
      </c>
      <c r="C60" s="123" t="s">
        <v>180</v>
      </c>
      <c r="D60" s="113">
        <v>9</v>
      </c>
      <c r="E60" s="113">
        <v>12</v>
      </c>
      <c r="F60" s="113">
        <v>10</v>
      </c>
      <c r="G60" s="113">
        <v>8</v>
      </c>
      <c r="H60" s="113">
        <v>9</v>
      </c>
      <c r="I60" s="113">
        <f t="shared" si="1"/>
        <v>48</v>
      </c>
      <c r="J60" s="113">
        <f t="shared" si="2"/>
        <v>7.1999999999999993</v>
      </c>
      <c r="K60" s="114">
        <v>1.5</v>
      </c>
      <c r="L60" s="114">
        <v>3</v>
      </c>
      <c r="M60" s="114">
        <v>2</v>
      </c>
      <c r="N60" s="114">
        <v>4</v>
      </c>
      <c r="O60" s="114">
        <v>3</v>
      </c>
      <c r="P60" s="114">
        <f t="shared" si="3"/>
        <v>13.5</v>
      </c>
      <c r="Q60" s="114">
        <f t="shared" si="4"/>
        <v>0.67500000000000004</v>
      </c>
      <c r="R60" s="115">
        <f t="shared" si="5"/>
        <v>1.4249999999999998</v>
      </c>
      <c r="S60" s="115">
        <f t="shared" si="6"/>
        <v>1.9499999999999997</v>
      </c>
      <c r="T60" s="115">
        <f t="shared" si="7"/>
        <v>1.6</v>
      </c>
      <c r="U60" s="115">
        <f t="shared" si="8"/>
        <v>1.4</v>
      </c>
      <c r="V60" s="115">
        <f t="shared" si="9"/>
        <v>1.5</v>
      </c>
      <c r="W60" s="29">
        <f t="shared" si="10"/>
        <v>61.5</v>
      </c>
      <c r="X60" s="116">
        <f t="shared" si="11"/>
        <v>12.3</v>
      </c>
      <c r="Y60" s="122">
        <v>59</v>
      </c>
      <c r="Z60" s="118">
        <f t="shared" si="12"/>
        <v>47.2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ht="21" thickBot="1" x14ac:dyDescent="0.35">
      <c r="A61" s="112">
        <v>55</v>
      </c>
      <c r="B61" s="121">
        <v>674809</v>
      </c>
      <c r="C61" s="123" t="s">
        <v>181</v>
      </c>
      <c r="D61" s="113">
        <v>9</v>
      </c>
      <c r="E61" s="113">
        <v>12</v>
      </c>
      <c r="F61" s="113">
        <v>9</v>
      </c>
      <c r="G61" s="113">
        <v>8</v>
      </c>
      <c r="H61" s="113">
        <v>9</v>
      </c>
      <c r="I61" s="113">
        <f t="shared" si="1"/>
        <v>47</v>
      </c>
      <c r="J61" s="113">
        <f t="shared" si="2"/>
        <v>7.05</v>
      </c>
      <c r="K61" s="114">
        <v>2</v>
      </c>
      <c r="L61" s="114">
        <v>2.5</v>
      </c>
      <c r="M61" s="114">
        <v>3</v>
      </c>
      <c r="N61" s="114">
        <v>3</v>
      </c>
      <c r="O61" s="114">
        <v>4</v>
      </c>
      <c r="P61" s="114">
        <f t="shared" si="3"/>
        <v>14.5</v>
      </c>
      <c r="Q61" s="114">
        <f t="shared" si="4"/>
        <v>0.72500000000000009</v>
      </c>
      <c r="R61" s="115">
        <f t="shared" si="5"/>
        <v>1.45</v>
      </c>
      <c r="S61" s="115">
        <f t="shared" si="6"/>
        <v>1.9249999999999998</v>
      </c>
      <c r="T61" s="115">
        <f t="shared" si="7"/>
        <v>1.5</v>
      </c>
      <c r="U61" s="115">
        <f t="shared" si="8"/>
        <v>1.35</v>
      </c>
      <c r="V61" s="115">
        <f t="shared" si="9"/>
        <v>1.5499999999999998</v>
      </c>
      <c r="W61" s="29">
        <f t="shared" si="10"/>
        <v>61.5</v>
      </c>
      <c r="X61" s="116">
        <f t="shared" si="11"/>
        <v>12.3</v>
      </c>
      <c r="Y61" s="122">
        <v>54</v>
      </c>
      <c r="Z61" s="118">
        <f t="shared" si="12"/>
        <v>43.2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s="117" customFormat="1" ht="21" thickBot="1" x14ac:dyDescent="0.35">
      <c r="A62" s="112">
        <v>56</v>
      </c>
      <c r="B62" s="121">
        <v>674810</v>
      </c>
      <c r="C62" s="123" t="s">
        <v>182</v>
      </c>
      <c r="D62" s="113">
        <v>9</v>
      </c>
      <c r="E62" s="113">
        <v>10</v>
      </c>
      <c r="F62" s="113">
        <v>8</v>
      </c>
      <c r="G62" s="113">
        <v>9</v>
      </c>
      <c r="H62" s="113">
        <v>7</v>
      </c>
      <c r="I62" s="113">
        <f t="shared" si="1"/>
        <v>43</v>
      </c>
      <c r="J62" s="113">
        <f t="shared" si="2"/>
        <v>6.45</v>
      </c>
      <c r="K62" s="114">
        <v>2.5</v>
      </c>
      <c r="L62" s="114">
        <v>3</v>
      </c>
      <c r="M62" s="114">
        <v>4</v>
      </c>
      <c r="N62" s="114">
        <v>3</v>
      </c>
      <c r="O62" s="114">
        <v>4</v>
      </c>
      <c r="P62" s="114">
        <f t="shared" si="3"/>
        <v>16.5</v>
      </c>
      <c r="Q62" s="114">
        <f t="shared" si="4"/>
        <v>0.82500000000000007</v>
      </c>
      <c r="R62" s="115">
        <f t="shared" si="5"/>
        <v>1.4749999999999999</v>
      </c>
      <c r="S62" s="115">
        <f t="shared" si="6"/>
        <v>1.65</v>
      </c>
      <c r="T62" s="115">
        <f t="shared" si="7"/>
        <v>1.4</v>
      </c>
      <c r="U62" s="115">
        <f t="shared" si="8"/>
        <v>1.5</v>
      </c>
      <c r="V62" s="115">
        <f t="shared" si="9"/>
        <v>1.25</v>
      </c>
      <c r="W62" s="29">
        <f t="shared" si="10"/>
        <v>59.5</v>
      </c>
      <c r="X62" s="116">
        <f t="shared" si="11"/>
        <v>11.9</v>
      </c>
      <c r="Y62" s="122">
        <v>48</v>
      </c>
      <c r="Z62" s="118">
        <f t="shared" si="12"/>
        <v>38.400000000000006</v>
      </c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19"/>
    </row>
    <row r="63" spans="1:44" s="117" customFormat="1" ht="21" thickBot="1" x14ac:dyDescent="0.35">
      <c r="A63" s="112">
        <v>57</v>
      </c>
      <c r="B63" s="121">
        <v>674811</v>
      </c>
      <c r="C63" s="123" t="s">
        <v>183</v>
      </c>
      <c r="D63" s="113">
        <v>8</v>
      </c>
      <c r="E63" s="113">
        <v>7</v>
      </c>
      <c r="F63" s="113">
        <v>6</v>
      </c>
      <c r="G63" s="113">
        <v>8</v>
      </c>
      <c r="H63" s="113">
        <v>9</v>
      </c>
      <c r="I63" s="113">
        <f t="shared" si="1"/>
        <v>38</v>
      </c>
      <c r="J63" s="113">
        <f t="shared" si="2"/>
        <v>5.7</v>
      </c>
      <c r="K63" s="114">
        <v>2.5</v>
      </c>
      <c r="L63" s="114">
        <v>3</v>
      </c>
      <c r="M63" s="114">
        <v>4</v>
      </c>
      <c r="N63" s="114">
        <v>3</v>
      </c>
      <c r="O63" s="114">
        <v>2.5</v>
      </c>
      <c r="P63" s="114">
        <f t="shared" si="3"/>
        <v>15</v>
      </c>
      <c r="Q63" s="114">
        <f t="shared" si="4"/>
        <v>0.75</v>
      </c>
      <c r="R63" s="115">
        <f t="shared" si="5"/>
        <v>1.325</v>
      </c>
      <c r="S63" s="115">
        <f t="shared" si="6"/>
        <v>1.2000000000000002</v>
      </c>
      <c r="T63" s="115">
        <f t="shared" si="7"/>
        <v>1.0999999999999999</v>
      </c>
      <c r="U63" s="115">
        <f t="shared" si="8"/>
        <v>1.35</v>
      </c>
      <c r="V63" s="115">
        <f t="shared" si="9"/>
        <v>1.4749999999999999</v>
      </c>
      <c r="W63" s="29">
        <f t="shared" si="10"/>
        <v>53</v>
      </c>
      <c r="X63" s="116">
        <f t="shared" si="11"/>
        <v>10.600000000000001</v>
      </c>
      <c r="Y63" s="122">
        <v>41</v>
      </c>
      <c r="Z63" s="118">
        <f t="shared" si="12"/>
        <v>32.800000000000004</v>
      </c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19"/>
    </row>
    <row r="64" spans="1:44" s="117" customFormat="1" ht="21" thickBot="1" x14ac:dyDescent="0.35">
      <c r="A64" s="112">
        <v>58</v>
      </c>
      <c r="B64" s="121">
        <v>674812</v>
      </c>
      <c r="C64" s="123" t="s">
        <v>184</v>
      </c>
      <c r="D64" s="113">
        <v>0</v>
      </c>
      <c r="E64" s="113">
        <v>5</v>
      </c>
      <c r="F64" s="113">
        <v>4</v>
      </c>
      <c r="G64" s="113">
        <v>6</v>
      </c>
      <c r="H64" s="113">
        <v>5</v>
      </c>
      <c r="I64" s="113">
        <f t="shared" si="1"/>
        <v>20</v>
      </c>
      <c r="J64" s="113">
        <f t="shared" si="2"/>
        <v>3</v>
      </c>
      <c r="K64" s="114">
        <v>1.5</v>
      </c>
      <c r="L64" s="114">
        <v>3</v>
      </c>
      <c r="M64" s="114">
        <v>2</v>
      </c>
      <c r="N64" s="114">
        <v>1</v>
      </c>
      <c r="O64" s="114">
        <v>2</v>
      </c>
      <c r="P64" s="114">
        <f t="shared" si="3"/>
        <v>9.5</v>
      </c>
      <c r="Q64" s="114">
        <f t="shared" si="4"/>
        <v>0.47500000000000003</v>
      </c>
      <c r="R64" s="115">
        <f t="shared" si="5"/>
        <v>7.5000000000000011E-2</v>
      </c>
      <c r="S64" s="115">
        <f t="shared" si="6"/>
        <v>0.9</v>
      </c>
      <c r="T64" s="115">
        <f t="shared" si="7"/>
        <v>0.7</v>
      </c>
      <c r="U64" s="115">
        <f t="shared" si="8"/>
        <v>0.95</v>
      </c>
      <c r="V64" s="115">
        <f t="shared" si="9"/>
        <v>0.85</v>
      </c>
      <c r="W64" s="29">
        <f t="shared" si="10"/>
        <v>29.5</v>
      </c>
      <c r="X64" s="116">
        <f t="shared" si="11"/>
        <v>5.9</v>
      </c>
      <c r="Y64" s="122">
        <v>16</v>
      </c>
      <c r="Z64" s="118">
        <f t="shared" si="12"/>
        <v>12.8</v>
      </c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19"/>
    </row>
    <row r="65" spans="1:44" s="117" customFormat="1" ht="21" thickBot="1" x14ac:dyDescent="0.35">
      <c r="A65" s="112">
        <v>59</v>
      </c>
      <c r="B65" s="121">
        <v>674813</v>
      </c>
      <c r="C65" s="123" t="s">
        <v>117</v>
      </c>
      <c r="D65" s="113">
        <v>10</v>
      </c>
      <c r="E65" s="113">
        <v>8</v>
      </c>
      <c r="F65" s="113">
        <v>9</v>
      </c>
      <c r="G65" s="113">
        <v>8</v>
      </c>
      <c r="H65" s="113">
        <v>9</v>
      </c>
      <c r="I65" s="113">
        <f t="shared" si="1"/>
        <v>44</v>
      </c>
      <c r="J65" s="113">
        <f t="shared" si="2"/>
        <v>6.6</v>
      </c>
      <c r="K65" s="114">
        <v>2.5</v>
      </c>
      <c r="L65" s="114">
        <v>3</v>
      </c>
      <c r="M65" s="114">
        <v>1</v>
      </c>
      <c r="N65" s="114">
        <v>3</v>
      </c>
      <c r="O65" s="114">
        <v>2</v>
      </c>
      <c r="P65" s="114">
        <f t="shared" si="3"/>
        <v>11.5</v>
      </c>
      <c r="Q65" s="114">
        <f t="shared" si="4"/>
        <v>0.57500000000000007</v>
      </c>
      <c r="R65" s="115">
        <f t="shared" si="5"/>
        <v>1.625</v>
      </c>
      <c r="S65" s="115">
        <f t="shared" si="6"/>
        <v>1.35</v>
      </c>
      <c r="T65" s="115">
        <f t="shared" si="7"/>
        <v>1.4</v>
      </c>
      <c r="U65" s="115">
        <f t="shared" si="8"/>
        <v>1.35</v>
      </c>
      <c r="V65" s="115">
        <f t="shared" si="9"/>
        <v>1.45</v>
      </c>
      <c r="W65" s="29">
        <f t="shared" si="10"/>
        <v>55.5</v>
      </c>
      <c r="X65" s="116">
        <f t="shared" si="11"/>
        <v>11.100000000000001</v>
      </c>
      <c r="Y65" s="122">
        <v>51</v>
      </c>
      <c r="Z65" s="118">
        <f t="shared" si="12"/>
        <v>40.800000000000004</v>
      </c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19"/>
    </row>
    <row r="66" spans="1:44" s="117" customFormat="1" ht="21" thickBot="1" x14ac:dyDescent="0.35">
      <c r="A66" s="112">
        <v>60</v>
      </c>
      <c r="B66" s="121">
        <v>674814</v>
      </c>
      <c r="C66" s="123" t="s">
        <v>185</v>
      </c>
      <c r="D66" s="113">
        <v>9</v>
      </c>
      <c r="E66" s="113">
        <v>10</v>
      </c>
      <c r="F66" s="113">
        <v>11</v>
      </c>
      <c r="G66" s="113">
        <v>10.5</v>
      </c>
      <c r="H66" s="113">
        <v>12.5</v>
      </c>
      <c r="I66" s="113">
        <f t="shared" si="1"/>
        <v>53</v>
      </c>
      <c r="J66" s="113">
        <f t="shared" si="2"/>
        <v>7.9499999999999993</v>
      </c>
      <c r="K66" s="114">
        <v>2.5</v>
      </c>
      <c r="L66" s="114">
        <v>2.5</v>
      </c>
      <c r="M66" s="114">
        <v>1</v>
      </c>
      <c r="N66" s="114">
        <v>3</v>
      </c>
      <c r="O66" s="114">
        <v>2</v>
      </c>
      <c r="P66" s="114">
        <f t="shared" si="3"/>
        <v>11</v>
      </c>
      <c r="Q66" s="114">
        <f t="shared" si="4"/>
        <v>0.55000000000000004</v>
      </c>
      <c r="R66" s="115">
        <f t="shared" si="5"/>
        <v>1.4749999999999999</v>
      </c>
      <c r="S66" s="115">
        <f t="shared" si="6"/>
        <v>1.625</v>
      </c>
      <c r="T66" s="115">
        <f t="shared" si="7"/>
        <v>1.7</v>
      </c>
      <c r="U66" s="115">
        <f t="shared" si="8"/>
        <v>1.7250000000000001</v>
      </c>
      <c r="V66" s="115">
        <f t="shared" si="9"/>
        <v>1.9750000000000001</v>
      </c>
      <c r="W66" s="29">
        <f t="shared" si="10"/>
        <v>64</v>
      </c>
      <c r="X66" s="116">
        <f t="shared" si="11"/>
        <v>12.8</v>
      </c>
      <c r="Y66" s="122">
        <v>54</v>
      </c>
      <c r="Z66" s="118">
        <f t="shared" si="12"/>
        <v>43.2</v>
      </c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19"/>
    </row>
    <row r="67" spans="1:44" s="117" customFormat="1" ht="21" thickBot="1" x14ac:dyDescent="0.35">
      <c r="A67" s="112">
        <v>61</v>
      </c>
      <c r="B67" s="121">
        <v>674815</v>
      </c>
      <c r="C67" s="123" t="s">
        <v>186</v>
      </c>
      <c r="D67" s="113">
        <v>14</v>
      </c>
      <c r="E67" s="113">
        <v>13</v>
      </c>
      <c r="F67" s="113">
        <v>10</v>
      </c>
      <c r="G67" s="113">
        <v>12.5</v>
      </c>
      <c r="H67" s="113">
        <v>13</v>
      </c>
      <c r="I67" s="113">
        <f t="shared" si="1"/>
        <v>62.5</v>
      </c>
      <c r="J67" s="113">
        <f t="shared" si="2"/>
        <v>9.375</v>
      </c>
      <c r="K67" s="114">
        <v>4</v>
      </c>
      <c r="L67" s="114">
        <v>4.5</v>
      </c>
      <c r="M67" s="114">
        <v>3</v>
      </c>
      <c r="N67" s="114">
        <v>4</v>
      </c>
      <c r="O67" s="114">
        <v>3</v>
      </c>
      <c r="P67" s="114">
        <f t="shared" si="3"/>
        <v>18.5</v>
      </c>
      <c r="Q67" s="114">
        <f t="shared" si="4"/>
        <v>0.92500000000000004</v>
      </c>
      <c r="R67" s="115">
        <f t="shared" si="5"/>
        <v>2.3000000000000003</v>
      </c>
      <c r="S67" s="115">
        <f t="shared" si="6"/>
        <v>2.1749999999999998</v>
      </c>
      <c r="T67" s="115">
        <f t="shared" si="7"/>
        <v>1.65</v>
      </c>
      <c r="U67" s="115">
        <f t="shared" si="8"/>
        <v>2.0750000000000002</v>
      </c>
      <c r="V67" s="115">
        <f t="shared" si="9"/>
        <v>2.1</v>
      </c>
      <c r="W67" s="29">
        <f t="shared" si="10"/>
        <v>81</v>
      </c>
      <c r="X67" s="116">
        <f t="shared" si="11"/>
        <v>16.2</v>
      </c>
      <c r="Y67" s="122">
        <v>66</v>
      </c>
      <c r="Z67" s="118">
        <f t="shared" si="12"/>
        <v>52.800000000000004</v>
      </c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19"/>
    </row>
    <row r="68" spans="1:44" s="117" customFormat="1" ht="21" thickBot="1" x14ac:dyDescent="0.35">
      <c r="A68" s="112">
        <v>62</v>
      </c>
      <c r="B68" s="121">
        <v>674816</v>
      </c>
      <c r="C68" s="123" t="s">
        <v>187</v>
      </c>
      <c r="D68" s="113">
        <v>10</v>
      </c>
      <c r="E68" s="113">
        <v>14</v>
      </c>
      <c r="F68" s="113">
        <v>13</v>
      </c>
      <c r="G68" s="113">
        <v>9</v>
      </c>
      <c r="H68" s="113">
        <v>8</v>
      </c>
      <c r="I68" s="113">
        <f t="shared" si="1"/>
        <v>54</v>
      </c>
      <c r="J68" s="113">
        <f t="shared" si="2"/>
        <v>8.1</v>
      </c>
      <c r="K68" s="114">
        <v>2.5</v>
      </c>
      <c r="L68" s="114">
        <v>3</v>
      </c>
      <c r="M68" s="114">
        <v>4</v>
      </c>
      <c r="N68" s="114">
        <v>3</v>
      </c>
      <c r="O68" s="114">
        <v>4</v>
      </c>
      <c r="P68" s="114">
        <f t="shared" si="3"/>
        <v>16.5</v>
      </c>
      <c r="Q68" s="114">
        <f t="shared" si="4"/>
        <v>0.82500000000000007</v>
      </c>
      <c r="R68" s="115">
        <f t="shared" si="5"/>
        <v>1.625</v>
      </c>
      <c r="S68" s="115">
        <f t="shared" si="6"/>
        <v>2.25</v>
      </c>
      <c r="T68" s="115">
        <f t="shared" si="7"/>
        <v>2.15</v>
      </c>
      <c r="U68" s="115">
        <f t="shared" si="8"/>
        <v>1.5</v>
      </c>
      <c r="V68" s="115">
        <f t="shared" si="9"/>
        <v>1.4</v>
      </c>
      <c r="W68" s="29">
        <f t="shared" si="10"/>
        <v>70.5</v>
      </c>
      <c r="X68" s="116">
        <f t="shared" si="11"/>
        <v>14.100000000000001</v>
      </c>
      <c r="Y68" s="122">
        <v>61</v>
      </c>
      <c r="Z68" s="118">
        <f t="shared" si="12"/>
        <v>48.800000000000004</v>
      </c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19"/>
    </row>
    <row r="69" spans="1:44" s="117" customFormat="1" ht="21" thickBot="1" x14ac:dyDescent="0.35">
      <c r="A69" s="112">
        <v>63</v>
      </c>
      <c r="B69" s="121">
        <v>674817</v>
      </c>
      <c r="C69" s="123" t="s">
        <v>118</v>
      </c>
      <c r="D69" s="113">
        <v>14</v>
      </c>
      <c r="E69" s="113">
        <v>12</v>
      </c>
      <c r="F69" s="113">
        <v>10</v>
      </c>
      <c r="G69" s="113">
        <v>10.5</v>
      </c>
      <c r="H69" s="113">
        <v>13</v>
      </c>
      <c r="I69" s="113">
        <f t="shared" si="1"/>
        <v>59.5</v>
      </c>
      <c r="J69" s="113">
        <f t="shared" si="2"/>
        <v>8.9249999999999989</v>
      </c>
      <c r="K69" s="114">
        <v>1.5</v>
      </c>
      <c r="L69" s="114">
        <v>3</v>
      </c>
      <c r="M69" s="114">
        <v>4</v>
      </c>
      <c r="N69" s="114">
        <v>3</v>
      </c>
      <c r="O69" s="114">
        <v>3</v>
      </c>
      <c r="P69" s="114">
        <f t="shared" si="3"/>
        <v>14.5</v>
      </c>
      <c r="Q69" s="114">
        <f t="shared" si="4"/>
        <v>0.72500000000000009</v>
      </c>
      <c r="R69" s="115">
        <f t="shared" si="5"/>
        <v>2.1750000000000003</v>
      </c>
      <c r="S69" s="115">
        <f t="shared" si="6"/>
        <v>1.9499999999999997</v>
      </c>
      <c r="T69" s="115">
        <f t="shared" si="7"/>
        <v>1.7</v>
      </c>
      <c r="U69" s="115">
        <f t="shared" si="8"/>
        <v>1.7250000000000001</v>
      </c>
      <c r="V69" s="115">
        <f t="shared" si="9"/>
        <v>2.1</v>
      </c>
      <c r="W69" s="29">
        <f t="shared" si="10"/>
        <v>74</v>
      </c>
      <c r="X69" s="116">
        <f t="shared" si="11"/>
        <v>14.8</v>
      </c>
      <c r="Y69" s="122">
        <v>57</v>
      </c>
      <c r="Z69" s="118">
        <f t="shared" si="12"/>
        <v>45.6</v>
      </c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19"/>
    </row>
    <row r="70" spans="1:44" s="117" customFormat="1" ht="21" thickBot="1" x14ac:dyDescent="0.35">
      <c r="A70" s="112">
        <v>64</v>
      </c>
      <c r="B70" s="121">
        <v>674818</v>
      </c>
      <c r="C70" s="123" t="s">
        <v>188</v>
      </c>
      <c r="D70" s="113">
        <v>8</v>
      </c>
      <c r="E70" s="113">
        <v>5</v>
      </c>
      <c r="F70" s="113">
        <v>4</v>
      </c>
      <c r="G70" s="113">
        <v>6</v>
      </c>
      <c r="H70" s="113">
        <v>8</v>
      </c>
      <c r="I70" s="113">
        <f t="shared" si="1"/>
        <v>31</v>
      </c>
      <c r="J70" s="113">
        <f t="shared" si="2"/>
        <v>4.6499999999999995</v>
      </c>
      <c r="K70" s="114">
        <v>1.5</v>
      </c>
      <c r="L70" s="114">
        <v>3</v>
      </c>
      <c r="M70" s="114">
        <v>2</v>
      </c>
      <c r="N70" s="114">
        <v>4</v>
      </c>
      <c r="O70" s="114">
        <v>3</v>
      </c>
      <c r="P70" s="114">
        <f t="shared" si="3"/>
        <v>13.5</v>
      </c>
      <c r="Q70" s="114">
        <f t="shared" si="4"/>
        <v>0.67500000000000004</v>
      </c>
      <c r="R70" s="115">
        <f t="shared" si="5"/>
        <v>1.2749999999999999</v>
      </c>
      <c r="S70" s="115">
        <f t="shared" si="6"/>
        <v>0.9</v>
      </c>
      <c r="T70" s="115">
        <f t="shared" si="7"/>
        <v>0.7</v>
      </c>
      <c r="U70" s="115">
        <f t="shared" si="8"/>
        <v>1.0999999999999999</v>
      </c>
      <c r="V70" s="115">
        <f t="shared" si="9"/>
        <v>1.35</v>
      </c>
      <c r="W70" s="29">
        <f t="shared" si="10"/>
        <v>44.5</v>
      </c>
      <c r="X70" s="116">
        <f t="shared" si="11"/>
        <v>8.9</v>
      </c>
      <c r="Y70" s="122">
        <v>31</v>
      </c>
      <c r="Z70" s="118">
        <f t="shared" si="12"/>
        <v>24.8</v>
      </c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19"/>
    </row>
    <row r="71" spans="1:44" s="117" customFormat="1" ht="21" thickBot="1" x14ac:dyDescent="0.35">
      <c r="A71" s="112">
        <v>65</v>
      </c>
      <c r="B71" s="121">
        <v>674819</v>
      </c>
      <c r="C71" s="123" t="s">
        <v>189</v>
      </c>
      <c r="D71" s="113">
        <v>14</v>
      </c>
      <c r="E71" s="113">
        <v>13</v>
      </c>
      <c r="F71" s="113">
        <v>14</v>
      </c>
      <c r="G71" s="113">
        <v>15</v>
      </c>
      <c r="H71" s="113">
        <v>16</v>
      </c>
      <c r="I71" s="113">
        <f t="shared" si="1"/>
        <v>72</v>
      </c>
      <c r="J71" s="113">
        <f t="shared" si="2"/>
        <v>10.799999999999999</v>
      </c>
      <c r="K71" s="114">
        <v>4.5</v>
      </c>
      <c r="L71" s="114">
        <v>3</v>
      </c>
      <c r="M71" s="114">
        <v>4</v>
      </c>
      <c r="N71" s="114">
        <v>5</v>
      </c>
      <c r="O71" s="114">
        <v>5</v>
      </c>
      <c r="P71" s="114">
        <f t="shared" si="3"/>
        <v>21.5</v>
      </c>
      <c r="Q71" s="114">
        <f t="shared" si="4"/>
        <v>1.075</v>
      </c>
      <c r="R71" s="115">
        <f t="shared" si="5"/>
        <v>2.3250000000000002</v>
      </c>
      <c r="S71" s="115">
        <f t="shared" si="6"/>
        <v>2.1</v>
      </c>
      <c r="T71" s="115">
        <f t="shared" si="7"/>
        <v>2.3000000000000003</v>
      </c>
      <c r="U71" s="115">
        <f t="shared" si="8"/>
        <v>2.5</v>
      </c>
      <c r="V71" s="115">
        <f t="shared" si="9"/>
        <v>2.65</v>
      </c>
      <c r="W71" s="29">
        <f t="shared" si="10"/>
        <v>93.5</v>
      </c>
      <c r="X71" s="116">
        <f t="shared" si="11"/>
        <v>18.7</v>
      </c>
      <c r="Y71" s="122">
        <v>80</v>
      </c>
      <c r="Z71" s="118">
        <f t="shared" si="12"/>
        <v>64</v>
      </c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19"/>
    </row>
    <row r="72" spans="1:44" s="117" customFormat="1" ht="21" thickBot="1" x14ac:dyDescent="0.35">
      <c r="A72" s="112">
        <v>66</v>
      </c>
      <c r="B72" s="121">
        <v>674820</v>
      </c>
      <c r="C72" s="123" t="s">
        <v>119</v>
      </c>
      <c r="D72" s="113">
        <v>0</v>
      </c>
      <c r="E72" s="113">
        <v>8</v>
      </c>
      <c r="F72" s="113">
        <v>6</v>
      </c>
      <c r="G72" s="113">
        <v>0</v>
      </c>
      <c r="H72" s="113">
        <v>7</v>
      </c>
      <c r="I72" s="113">
        <f t="shared" ref="I72:I130" si="15">SUM(D72:H72)</f>
        <v>21</v>
      </c>
      <c r="J72" s="113">
        <f t="shared" ref="J72:J130" si="16">I72*0.15</f>
        <v>3.15</v>
      </c>
      <c r="K72" s="114">
        <v>1</v>
      </c>
      <c r="L72" s="114">
        <v>1.5</v>
      </c>
      <c r="M72" s="114">
        <v>2</v>
      </c>
      <c r="N72" s="114">
        <v>3</v>
      </c>
      <c r="O72" s="114">
        <v>2</v>
      </c>
      <c r="P72" s="114">
        <f t="shared" ref="P72:P130" si="17">SUM(K72:O72)</f>
        <v>9.5</v>
      </c>
      <c r="Q72" s="114">
        <f t="shared" ref="Q72:Q130" si="18">P72*0.05</f>
        <v>0.47500000000000003</v>
      </c>
      <c r="R72" s="115">
        <f t="shared" ref="R72:R130" si="19">D72*0.15+K72*0.05</f>
        <v>0.05</v>
      </c>
      <c r="S72" s="115">
        <f t="shared" ref="S72:S130" si="20">E72*0.15+L72*0.05</f>
        <v>1.2749999999999999</v>
      </c>
      <c r="T72" s="115">
        <f t="shared" ref="T72:T130" si="21">F72*0.15+M72*0.05</f>
        <v>0.99999999999999989</v>
      </c>
      <c r="U72" s="115">
        <f t="shared" ref="U72:U130" si="22">G72*0.15+N72*0.05</f>
        <v>0.15000000000000002</v>
      </c>
      <c r="V72" s="115">
        <f t="shared" ref="V72:V130" si="23">H72*0.15+O72*0.05</f>
        <v>1.1500000000000001</v>
      </c>
      <c r="W72" s="29">
        <f t="shared" ref="W72:W130" si="24">I72+P72</f>
        <v>30.5</v>
      </c>
      <c r="X72" s="116">
        <f t="shared" ref="X72:X130" si="25">W72*0.2</f>
        <v>6.1000000000000005</v>
      </c>
      <c r="Y72" s="122" t="s">
        <v>138</v>
      </c>
      <c r="Z72" s="118" t="e">
        <f t="shared" ref="Z72:Z130" si="26">Y72*0.8</f>
        <v>#VALUE!</v>
      </c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19"/>
    </row>
    <row r="73" spans="1:44" s="117" customFormat="1" ht="21" thickBot="1" x14ac:dyDescent="0.35">
      <c r="A73" s="112">
        <v>67</v>
      </c>
      <c r="B73" s="121">
        <v>674821</v>
      </c>
      <c r="C73" s="123" t="s">
        <v>120</v>
      </c>
      <c r="D73" s="113">
        <v>14</v>
      </c>
      <c r="E73" s="113">
        <v>13</v>
      </c>
      <c r="F73" s="113">
        <v>10</v>
      </c>
      <c r="G73" s="113">
        <v>14</v>
      </c>
      <c r="H73" s="113">
        <v>9</v>
      </c>
      <c r="I73" s="113">
        <f t="shared" si="15"/>
        <v>60</v>
      </c>
      <c r="J73" s="113">
        <f t="shared" si="16"/>
        <v>9</v>
      </c>
      <c r="K73" s="114">
        <v>3</v>
      </c>
      <c r="L73" s="114">
        <v>3</v>
      </c>
      <c r="M73" s="114">
        <v>5</v>
      </c>
      <c r="N73" s="114">
        <v>4</v>
      </c>
      <c r="O73" s="114">
        <v>3</v>
      </c>
      <c r="P73" s="114">
        <f t="shared" si="17"/>
        <v>18</v>
      </c>
      <c r="Q73" s="114">
        <f t="shared" si="18"/>
        <v>0.9</v>
      </c>
      <c r="R73" s="115">
        <f t="shared" si="19"/>
        <v>2.25</v>
      </c>
      <c r="S73" s="115">
        <f t="shared" si="20"/>
        <v>2.1</v>
      </c>
      <c r="T73" s="115">
        <f t="shared" si="21"/>
        <v>1.75</v>
      </c>
      <c r="U73" s="115">
        <f t="shared" si="22"/>
        <v>2.3000000000000003</v>
      </c>
      <c r="V73" s="115">
        <f t="shared" si="23"/>
        <v>1.5</v>
      </c>
      <c r="W73" s="29">
        <f t="shared" si="24"/>
        <v>78</v>
      </c>
      <c r="X73" s="116">
        <f t="shared" si="25"/>
        <v>15.600000000000001</v>
      </c>
      <c r="Y73" s="122">
        <v>67</v>
      </c>
      <c r="Z73" s="118">
        <f t="shared" si="26"/>
        <v>53.6</v>
      </c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19"/>
    </row>
    <row r="74" spans="1:44" s="117" customFormat="1" ht="21" thickBot="1" x14ac:dyDescent="0.35">
      <c r="A74" s="112">
        <v>68</v>
      </c>
      <c r="B74" s="121">
        <v>674822</v>
      </c>
      <c r="C74" s="123" t="s">
        <v>190</v>
      </c>
      <c r="D74" s="113">
        <v>15</v>
      </c>
      <c r="E74" s="113">
        <v>16</v>
      </c>
      <c r="F74" s="113">
        <v>18</v>
      </c>
      <c r="G74" s="113">
        <v>14</v>
      </c>
      <c r="H74" s="113">
        <v>16</v>
      </c>
      <c r="I74" s="113">
        <f t="shared" si="15"/>
        <v>79</v>
      </c>
      <c r="J74" s="113">
        <f t="shared" si="16"/>
        <v>11.85</v>
      </c>
      <c r="K74" s="114">
        <v>4</v>
      </c>
      <c r="L74" s="114">
        <v>5</v>
      </c>
      <c r="M74" s="114">
        <v>3</v>
      </c>
      <c r="N74" s="114">
        <v>4</v>
      </c>
      <c r="O74" s="114">
        <v>6</v>
      </c>
      <c r="P74" s="114">
        <f t="shared" si="17"/>
        <v>22</v>
      </c>
      <c r="Q74" s="114">
        <f t="shared" si="18"/>
        <v>1.1000000000000001</v>
      </c>
      <c r="R74" s="115">
        <f t="shared" si="19"/>
        <v>2.4500000000000002</v>
      </c>
      <c r="S74" s="115">
        <f t="shared" si="20"/>
        <v>2.65</v>
      </c>
      <c r="T74" s="115">
        <f t="shared" si="21"/>
        <v>2.8499999999999996</v>
      </c>
      <c r="U74" s="115">
        <f t="shared" si="22"/>
        <v>2.3000000000000003</v>
      </c>
      <c r="V74" s="115">
        <f t="shared" si="23"/>
        <v>2.7</v>
      </c>
      <c r="W74" s="29">
        <f t="shared" si="24"/>
        <v>101</v>
      </c>
      <c r="X74" s="116">
        <f t="shared" si="25"/>
        <v>20.200000000000003</v>
      </c>
      <c r="Y74" s="122">
        <v>83</v>
      </c>
      <c r="Z74" s="118">
        <f t="shared" si="26"/>
        <v>66.400000000000006</v>
      </c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19"/>
    </row>
    <row r="75" spans="1:44" s="117" customFormat="1" ht="21" thickBot="1" x14ac:dyDescent="0.35">
      <c r="A75" s="112">
        <v>69</v>
      </c>
      <c r="B75" s="121">
        <v>674823</v>
      </c>
      <c r="C75" s="123" t="s">
        <v>121</v>
      </c>
      <c r="D75" s="113">
        <v>8</v>
      </c>
      <c r="E75" s="113">
        <v>9</v>
      </c>
      <c r="F75" s="113">
        <v>8</v>
      </c>
      <c r="G75" s="113">
        <v>9</v>
      </c>
      <c r="H75" s="113">
        <v>8</v>
      </c>
      <c r="I75" s="113">
        <f t="shared" si="15"/>
        <v>42</v>
      </c>
      <c r="J75" s="113">
        <f t="shared" si="16"/>
        <v>6.3</v>
      </c>
      <c r="K75" s="114">
        <v>2</v>
      </c>
      <c r="L75" s="114">
        <v>2</v>
      </c>
      <c r="M75" s="114">
        <v>2</v>
      </c>
      <c r="N75" s="114">
        <v>2</v>
      </c>
      <c r="O75" s="114">
        <v>2</v>
      </c>
      <c r="P75" s="114">
        <f t="shared" si="17"/>
        <v>10</v>
      </c>
      <c r="Q75" s="114">
        <f t="shared" si="18"/>
        <v>0.5</v>
      </c>
      <c r="R75" s="115">
        <f t="shared" si="19"/>
        <v>1.3</v>
      </c>
      <c r="S75" s="115">
        <f t="shared" si="20"/>
        <v>1.45</v>
      </c>
      <c r="T75" s="115">
        <f t="shared" si="21"/>
        <v>1.3</v>
      </c>
      <c r="U75" s="115">
        <f t="shared" si="22"/>
        <v>1.45</v>
      </c>
      <c r="V75" s="115">
        <f t="shared" si="23"/>
        <v>1.3</v>
      </c>
      <c r="W75" s="29">
        <f t="shared" si="24"/>
        <v>52</v>
      </c>
      <c r="X75" s="116">
        <f t="shared" si="25"/>
        <v>10.4</v>
      </c>
      <c r="Y75" s="122">
        <v>58</v>
      </c>
      <c r="Z75" s="118">
        <f t="shared" si="26"/>
        <v>46.400000000000006</v>
      </c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19"/>
    </row>
    <row r="76" spans="1:44" s="117" customFormat="1" ht="21" thickBot="1" x14ac:dyDescent="0.35">
      <c r="A76" s="112">
        <v>70</v>
      </c>
      <c r="B76" s="121">
        <v>674824</v>
      </c>
      <c r="C76" s="123" t="s">
        <v>122</v>
      </c>
      <c r="D76" s="113">
        <v>16</v>
      </c>
      <c r="E76" s="113">
        <v>18</v>
      </c>
      <c r="F76" s="113">
        <v>19</v>
      </c>
      <c r="G76" s="113">
        <v>17</v>
      </c>
      <c r="H76" s="113">
        <v>19</v>
      </c>
      <c r="I76" s="113">
        <f t="shared" si="15"/>
        <v>89</v>
      </c>
      <c r="J76" s="113">
        <f t="shared" si="16"/>
        <v>13.35</v>
      </c>
      <c r="K76" s="114">
        <v>6</v>
      </c>
      <c r="L76" s="114">
        <v>5</v>
      </c>
      <c r="M76" s="114">
        <v>6</v>
      </c>
      <c r="N76" s="114">
        <v>5.5</v>
      </c>
      <c r="O76" s="114">
        <v>5</v>
      </c>
      <c r="P76" s="114">
        <f t="shared" si="17"/>
        <v>27.5</v>
      </c>
      <c r="Q76" s="114">
        <f t="shared" si="18"/>
        <v>1.375</v>
      </c>
      <c r="R76" s="115">
        <f t="shared" si="19"/>
        <v>2.7</v>
      </c>
      <c r="S76" s="115">
        <f t="shared" si="20"/>
        <v>2.9499999999999997</v>
      </c>
      <c r="T76" s="115">
        <f t="shared" si="21"/>
        <v>3.1500000000000004</v>
      </c>
      <c r="U76" s="115">
        <f t="shared" si="22"/>
        <v>2.8249999999999997</v>
      </c>
      <c r="V76" s="115">
        <f t="shared" si="23"/>
        <v>3.1</v>
      </c>
      <c r="W76" s="29">
        <f t="shared" si="24"/>
        <v>116.5</v>
      </c>
      <c r="X76" s="116">
        <f t="shared" si="25"/>
        <v>23.3</v>
      </c>
      <c r="Y76" s="122">
        <v>89</v>
      </c>
      <c r="Z76" s="118">
        <f t="shared" si="26"/>
        <v>71.2</v>
      </c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19"/>
    </row>
    <row r="77" spans="1:44" s="117" customFormat="1" ht="21" thickBot="1" x14ac:dyDescent="0.35">
      <c r="A77" s="112">
        <v>71</v>
      </c>
      <c r="B77" s="121">
        <v>674825</v>
      </c>
      <c r="C77" s="123" t="s">
        <v>191</v>
      </c>
      <c r="D77" s="113">
        <v>15</v>
      </c>
      <c r="E77" s="113">
        <v>16</v>
      </c>
      <c r="F77" s="113">
        <v>14</v>
      </c>
      <c r="G77" s="113">
        <v>10</v>
      </c>
      <c r="H77" s="113">
        <v>10</v>
      </c>
      <c r="I77" s="113">
        <f t="shared" si="15"/>
        <v>65</v>
      </c>
      <c r="J77" s="113">
        <f t="shared" si="16"/>
        <v>9.75</v>
      </c>
      <c r="K77" s="114">
        <v>2.5</v>
      </c>
      <c r="L77" s="114">
        <v>3</v>
      </c>
      <c r="M77" s="114">
        <v>2</v>
      </c>
      <c r="N77" s="114">
        <v>2.5</v>
      </c>
      <c r="O77" s="114">
        <v>3</v>
      </c>
      <c r="P77" s="114">
        <f t="shared" si="17"/>
        <v>13</v>
      </c>
      <c r="Q77" s="114">
        <f t="shared" si="18"/>
        <v>0.65</v>
      </c>
      <c r="R77" s="115">
        <f t="shared" si="19"/>
        <v>2.375</v>
      </c>
      <c r="S77" s="115">
        <f t="shared" si="20"/>
        <v>2.5499999999999998</v>
      </c>
      <c r="T77" s="115">
        <f t="shared" si="21"/>
        <v>2.2000000000000002</v>
      </c>
      <c r="U77" s="115">
        <f t="shared" si="22"/>
        <v>1.625</v>
      </c>
      <c r="V77" s="115">
        <f t="shared" si="23"/>
        <v>1.65</v>
      </c>
      <c r="W77" s="29">
        <f t="shared" si="24"/>
        <v>78</v>
      </c>
      <c r="X77" s="116">
        <f t="shared" si="25"/>
        <v>15.600000000000001</v>
      </c>
      <c r="Y77" s="122">
        <v>71</v>
      </c>
      <c r="Z77" s="118">
        <f t="shared" si="26"/>
        <v>56.800000000000004</v>
      </c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19"/>
    </row>
    <row r="78" spans="1:44" s="117" customFormat="1" ht="21" thickBot="1" x14ac:dyDescent="0.35">
      <c r="A78" s="112">
        <v>72</v>
      </c>
      <c r="B78" s="121">
        <v>674826</v>
      </c>
      <c r="C78" s="123" t="s">
        <v>123</v>
      </c>
      <c r="D78" s="113">
        <v>8</v>
      </c>
      <c r="E78" s="113">
        <v>9</v>
      </c>
      <c r="F78" s="113">
        <v>8</v>
      </c>
      <c r="G78" s="113">
        <v>9</v>
      </c>
      <c r="H78" s="113">
        <v>7</v>
      </c>
      <c r="I78" s="113">
        <f t="shared" si="15"/>
        <v>41</v>
      </c>
      <c r="J78" s="113">
        <f t="shared" si="16"/>
        <v>6.1499999999999995</v>
      </c>
      <c r="K78" s="114">
        <v>1</v>
      </c>
      <c r="L78" s="114">
        <v>1.5</v>
      </c>
      <c r="M78" s="114">
        <v>3</v>
      </c>
      <c r="N78" s="114">
        <v>2</v>
      </c>
      <c r="O78" s="114">
        <v>1</v>
      </c>
      <c r="P78" s="114">
        <f t="shared" si="17"/>
        <v>8.5</v>
      </c>
      <c r="Q78" s="114">
        <f t="shared" si="18"/>
        <v>0.42500000000000004</v>
      </c>
      <c r="R78" s="115">
        <f t="shared" si="19"/>
        <v>1.25</v>
      </c>
      <c r="S78" s="115">
        <f t="shared" si="20"/>
        <v>1.4249999999999998</v>
      </c>
      <c r="T78" s="115">
        <f t="shared" si="21"/>
        <v>1.35</v>
      </c>
      <c r="U78" s="115">
        <f t="shared" si="22"/>
        <v>1.45</v>
      </c>
      <c r="V78" s="115">
        <f t="shared" si="23"/>
        <v>1.1000000000000001</v>
      </c>
      <c r="W78" s="29">
        <f t="shared" si="24"/>
        <v>49.5</v>
      </c>
      <c r="X78" s="116">
        <f t="shared" si="25"/>
        <v>9.9</v>
      </c>
      <c r="Y78" s="122">
        <v>52</v>
      </c>
      <c r="Z78" s="118">
        <f t="shared" si="26"/>
        <v>41.6</v>
      </c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19"/>
    </row>
    <row r="79" spans="1:44" s="117" customFormat="1" ht="21" thickBot="1" x14ac:dyDescent="0.35">
      <c r="A79" s="112">
        <v>73</v>
      </c>
      <c r="B79" s="121">
        <v>674827</v>
      </c>
      <c r="C79" s="123" t="s">
        <v>192</v>
      </c>
      <c r="D79" s="113">
        <v>14</v>
      </c>
      <c r="E79" s="113">
        <v>16</v>
      </c>
      <c r="F79" s="113">
        <v>9</v>
      </c>
      <c r="G79" s="113">
        <v>8</v>
      </c>
      <c r="H79" s="113">
        <v>9</v>
      </c>
      <c r="I79" s="113">
        <f t="shared" si="15"/>
        <v>56</v>
      </c>
      <c r="J79" s="113">
        <f t="shared" si="16"/>
        <v>8.4</v>
      </c>
      <c r="K79" s="114">
        <v>2.5</v>
      </c>
      <c r="L79" s="114">
        <v>3</v>
      </c>
      <c r="M79" s="114">
        <v>4</v>
      </c>
      <c r="N79" s="114">
        <v>3</v>
      </c>
      <c r="O79" s="114">
        <v>3</v>
      </c>
      <c r="P79" s="114">
        <f t="shared" si="17"/>
        <v>15.5</v>
      </c>
      <c r="Q79" s="114">
        <f t="shared" si="18"/>
        <v>0.77500000000000002</v>
      </c>
      <c r="R79" s="115">
        <f t="shared" si="19"/>
        <v>2.2250000000000001</v>
      </c>
      <c r="S79" s="115">
        <f t="shared" si="20"/>
        <v>2.5499999999999998</v>
      </c>
      <c r="T79" s="115">
        <f t="shared" si="21"/>
        <v>1.5499999999999998</v>
      </c>
      <c r="U79" s="115">
        <f t="shared" si="22"/>
        <v>1.35</v>
      </c>
      <c r="V79" s="115">
        <f t="shared" si="23"/>
        <v>1.5</v>
      </c>
      <c r="W79" s="29">
        <f t="shared" si="24"/>
        <v>71.5</v>
      </c>
      <c r="X79" s="116">
        <f t="shared" si="25"/>
        <v>14.3</v>
      </c>
      <c r="Y79" s="122">
        <v>61</v>
      </c>
      <c r="Z79" s="118">
        <f t="shared" si="26"/>
        <v>48.800000000000004</v>
      </c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19"/>
    </row>
    <row r="80" spans="1:44" s="117" customFormat="1" ht="21" thickBot="1" x14ac:dyDescent="0.35">
      <c r="A80" s="112">
        <v>74</v>
      </c>
      <c r="B80" s="121">
        <v>674828</v>
      </c>
      <c r="C80" s="123" t="s">
        <v>193</v>
      </c>
      <c r="D80" s="113">
        <v>15</v>
      </c>
      <c r="E80" s="113">
        <v>15.5</v>
      </c>
      <c r="F80" s="113">
        <v>14</v>
      </c>
      <c r="G80" s="113">
        <v>13</v>
      </c>
      <c r="H80" s="113">
        <v>12</v>
      </c>
      <c r="I80" s="113">
        <f t="shared" si="15"/>
        <v>69.5</v>
      </c>
      <c r="J80" s="113">
        <f t="shared" si="16"/>
        <v>10.424999999999999</v>
      </c>
      <c r="K80" s="114">
        <v>2.5</v>
      </c>
      <c r="L80" s="114">
        <v>3</v>
      </c>
      <c r="M80" s="114">
        <v>4</v>
      </c>
      <c r="N80" s="114">
        <v>3</v>
      </c>
      <c r="O80" s="114">
        <v>3</v>
      </c>
      <c r="P80" s="114">
        <f t="shared" si="17"/>
        <v>15.5</v>
      </c>
      <c r="Q80" s="114">
        <f t="shared" si="18"/>
        <v>0.77500000000000002</v>
      </c>
      <c r="R80" s="115">
        <f t="shared" si="19"/>
        <v>2.375</v>
      </c>
      <c r="S80" s="115">
        <f t="shared" si="20"/>
        <v>2.4749999999999996</v>
      </c>
      <c r="T80" s="115">
        <f t="shared" si="21"/>
        <v>2.3000000000000003</v>
      </c>
      <c r="U80" s="115">
        <f t="shared" si="22"/>
        <v>2.1</v>
      </c>
      <c r="V80" s="115">
        <f t="shared" si="23"/>
        <v>1.9499999999999997</v>
      </c>
      <c r="W80" s="29">
        <f t="shared" si="24"/>
        <v>85</v>
      </c>
      <c r="X80" s="116">
        <f t="shared" si="25"/>
        <v>17</v>
      </c>
      <c r="Y80" s="122">
        <v>72</v>
      </c>
      <c r="Z80" s="118">
        <f t="shared" si="26"/>
        <v>57.6</v>
      </c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19"/>
    </row>
    <row r="81" spans="1:44" s="117" customFormat="1" ht="21" thickBot="1" x14ac:dyDescent="0.35">
      <c r="A81" s="112">
        <v>75</v>
      </c>
      <c r="B81" s="121">
        <v>674829</v>
      </c>
      <c r="C81" s="123" t="s">
        <v>194</v>
      </c>
      <c r="D81" s="113">
        <v>12</v>
      </c>
      <c r="E81" s="113">
        <v>9</v>
      </c>
      <c r="F81" s="113">
        <v>15</v>
      </c>
      <c r="G81" s="113">
        <v>13</v>
      </c>
      <c r="H81" s="113">
        <v>14</v>
      </c>
      <c r="I81" s="113">
        <f t="shared" si="15"/>
        <v>63</v>
      </c>
      <c r="J81" s="113">
        <f t="shared" si="16"/>
        <v>9.4499999999999993</v>
      </c>
      <c r="K81" s="114">
        <v>2.5</v>
      </c>
      <c r="L81" s="114">
        <v>3</v>
      </c>
      <c r="M81" s="114">
        <v>4</v>
      </c>
      <c r="N81" s="114">
        <v>3</v>
      </c>
      <c r="O81" s="114">
        <v>5</v>
      </c>
      <c r="P81" s="114">
        <f t="shared" si="17"/>
        <v>17.5</v>
      </c>
      <c r="Q81" s="114">
        <f t="shared" si="18"/>
        <v>0.875</v>
      </c>
      <c r="R81" s="115">
        <f t="shared" si="19"/>
        <v>1.9249999999999998</v>
      </c>
      <c r="S81" s="115">
        <f t="shared" si="20"/>
        <v>1.5</v>
      </c>
      <c r="T81" s="115">
        <f t="shared" si="21"/>
        <v>2.4500000000000002</v>
      </c>
      <c r="U81" s="115">
        <f t="shared" si="22"/>
        <v>2.1</v>
      </c>
      <c r="V81" s="115">
        <f t="shared" si="23"/>
        <v>2.35</v>
      </c>
      <c r="W81" s="29">
        <f t="shared" si="24"/>
        <v>80.5</v>
      </c>
      <c r="X81" s="116">
        <f t="shared" si="25"/>
        <v>16.100000000000001</v>
      </c>
      <c r="Y81" s="122">
        <v>66</v>
      </c>
      <c r="Z81" s="118">
        <f t="shared" si="26"/>
        <v>52.800000000000004</v>
      </c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19"/>
    </row>
    <row r="82" spans="1:44" s="117" customFormat="1" ht="21" thickBot="1" x14ac:dyDescent="0.35">
      <c r="A82" s="112">
        <v>76</v>
      </c>
      <c r="B82" s="121">
        <v>674830</v>
      </c>
      <c r="C82" s="123" t="s">
        <v>195</v>
      </c>
      <c r="D82" s="113">
        <v>8</v>
      </c>
      <c r="E82" s="113">
        <v>9</v>
      </c>
      <c r="F82" s="113">
        <v>8</v>
      </c>
      <c r="G82" s="113">
        <v>9</v>
      </c>
      <c r="H82" s="113">
        <v>14</v>
      </c>
      <c r="I82" s="113">
        <f t="shared" si="15"/>
        <v>48</v>
      </c>
      <c r="J82" s="113">
        <f t="shared" si="16"/>
        <v>7.1999999999999993</v>
      </c>
      <c r="K82" s="114">
        <v>4</v>
      </c>
      <c r="L82" s="114">
        <v>4.5</v>
      </c>
      <c r="M82" s="114">
        <v>3</v>
      </c>
      <c r="N82" s="114">
        <v>2</v>
      </c>
      <c r="O82" s="114">
        <v>4</v>
      </c>
      <c r="P82" s="114">
        <f t="shared" si="17"/>
        <v>17.5</v>
      </c>
      <c r="Q82" s="114">
        <f t="shared" si="18"/>
        <v>0.875</v>
      </c>
      <c r="R82" s="115">
        <f t="shared" si="19"/>
        <v>1.4</v>
      </c>
      <c r="S82" s="115">
        <f t="shared" si="20"/>
        <v>1.575</v>
      </c>
      <c r="T82" s="115">
        <f t="shared" si="21"/>
        <v>1.35</v>
      </c>
      <c r="U82" s="115">
        <f t="shared" si="22"/>
        <v>1.45</v>
      </c>
      <c r="V82" s="115">
        <f t="shared" si="23"/>
        <v>2.3000000000000003</v>
      </c>
      <c r="W82" s="29">
        <f t="shared" si="24"/>
        <v>65.5</v>
      </c>
      <c r="X82" s="116">
        <f t="shared" si="25"/>
        <v>13.100000000000001</v>
      </c>
      <c r="Y82" s="122">
        <v>55</v>
      </c>
      <c r="Z82" s="118">
        <f t="shared" si="26"/>
        <v>44</v>
      </c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19"/>
    </row>
    <row r="83" spans="1:44" s="117" customFormat="1" ht="21" thickBot="1" x14ac:dyDescent="0.35">
      <c r="A83" s="112">
        <v>77</v>
      </c>
      <c r="B83" s="121">
        <v>674831</v>
      </c>
      <c r="C83" s="123" t="s">
        <v>196</v>
      </c>
      <c r="D83" s="113">
        <v>14</v>
      </c>
      <c r="E83" s="113">
        <v>10</v>
      </c>
      <c r="F83" s="113">
        <v>10.5</v>
      </c>
      <c r="G83" s="113">
        <v>13</v>
      </c>
      <c r="H83" s="113">
        <v>14</v>
      </c>
      <c r="I83" s="113">
        <f t="shared" si="15"/>
        <v>61.5</v>
      </c>
      <c r="J83" s="113">
        <f t="shared" si="16"/>
        <v>9.2249999999999996</v>
      </c>
      <c r="K83" s="114">
        <v>2.5</v>
      </c>
      <c r="L83" s="114">
        <v>3</v>
      </c>
      <c r="M83" s="114">
        <v>2</v>
      </c>
      <c r="N83" s="114">
        <v>4</v>
      </c>
      <c r="O83" s="114">
        <v>4</v>
      </c>
      <c r="P83" s="114">
        <f t="shared" si="17"/>
        <v>15.5</v>
      </c>
      <c r="Q83" s="114">
        <f t="shared" si="18"/>
        <v>0.77500000000000002</v>
      </c>
      <c r="R83" s="115">
        <f t="shared" si="19"/>
        <v>2.2250000000000001</v>
      </c>
      <c r="S83" s="115">
        <f t="shared" si="20"/>
        <v>1.65</v>
      </c>
      <c r="T83" s="115">
        <f t="shared" si="21"/>
        <v>1.675</v>
      </c>
      <c r="U83" s="115">
        <f t="shared" si="22"/>
        <v>2.15</v>
      </c>
      <c r="V83" s="115">
        <f t="shared" si="23"/>
        <v>2.3000000000000003</v>
      </c>
      <c r="W83" s="29">
        <f t="shared" si="24"/>
        <v>77</v>
      </c>
      <c r="X83" s="116">
        <f t="shared" si="25"/>
        <v>15.4</v>
      </c>
      <c r="Y83" s="122">
        <v>53</v>
      </c>
      <c r="Z83" s="118">
        <f t="shared" si="26"/>
        <v>42.400000000000006</v>
      </c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19"/>
    </row>
    <row r="84" spans="1:44" s="117" customFormat="1" ht="21" thickBot="1" x14ac:dyDescent="0.35">
      <c r="A84" s="112">
        <v>78</v>
      </c>
      <c r="B84" s="121">
        <v>674832</v>
      </c>
      <c r="C84" s="123" t="s">
        <v>124</v>
      </c>
      <c r="D84" s="113">
        <v>14</v>
      </c>
      <c r="E84" s="113">
        <v>13</v>
      </c>
      <c r="F84" s="113">
        <v>10</v>
      </c>
      <c r="G84" s="113">
        <v>8</v>
      </c>
      <c r="H84" s="113">
        <v>9</v>
      </c>
      <c r="I84" s="113">
        <f t="shared" si="15"/>
        <v>54</v>
      </c>
      <c r="J84" s="113">
        <f t="shared" si="16"/>
        <v>8.1</v>
      </c>
      <c r="K84" s="114">
        <v>2</v>
      </c>
      <c r="L84" s="114">
        <v>2</v>
      </c>
      <c r="M84" s="114">
        <v>2.5</v>
      </c>
      <c r="N84" s="114">
        <v>3</v>
      </c>
      <c r="O84" s="114">
        <v>2.5</v>
      </c>
      <c r="P84" s="114">
        <f t="shared" si="17"/>
        <v>12</v>
      </c>
      <c r="Q84" s="114">
        <f t="shared" si="18"/>
        <v>0.60000000000000009</v>
      </c>
      <c r="R84" s="115">
        <f t="shared" si="19"/>
        <v>2.2000000000000002</v>
      </c>
      <c r="S84" s="115">
        <f t="shared" si="20"/>
        <v>2.0499999999999998</v>
      </c>
      <c r="T84" s="115">
        <f t="shared" si="21"/>
        <v>1.625</v>
      </c>
      <c r="U84" s="115">
        <f t="shared" si="22"/>
        <v>1.35</v>
      </c>
      <c r="V84" s="115">
        <f t="shared" si="23"/>
        <v>1.4749999999999999</v>
      </c>
      <c r="W84" s="29">
        <f t="shared" si="24"/>
        <v>66</v>
      </c>
      <c r="X84" s="116">
        <f t="shared" si="25"/>
        <v>13.200000000000001</v>
      </c>
      <c r="Y84" s="122">
        <v>57</v>
      </c>
      <c r="Z84" s="118">
        <f t="shared" si="26"/>
        <v>45.6</v>
      </c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19"/>
    </row>
    <row r="85" spans="1:44" s="117" customFormat="1" ht="21" thickBot="1" x14ac:dyDescent="0.35">
      <c r="A85" s="112">
        <v>79</v>
      </c>
      <c r="B85" s="121">
        <v>674833</v>
      </c>
      <c r="C85" s="123" t="s">
        <v>125</v>
      </c>
      <c r="D85" s="113">
        <v>9</v>
      </c>
      <c r="E85" s="113">
        <v>8</v>
      </c>
      <c r="F85" s="113">
        <v>9</v>
      </c>
      <c r="G85" s="113">
        <v>8</v>
      </c>
      <c r="H85" s="113">
        <v>9</v>
      </c>
      <c r="I85" s="113">
        <f t="shared" si="15"/>
        <v>43</v>
      </c>
      <c r="J85" s="113">
        <f t="shared" si="16"/>
        <v>6.45</v>
      </c>
      <c r="K85" s="114">
        <v>1.5</v>
      </c>
      <c r="L85" s="114">
        <v>2</v>
      </c>
      <c r="M85" s="114">
        <v>3</v>
      </c>
      <c r="N85" s="114">
        <v>2</v>
      </c>
      <c r="O85" s="114">
        <v>1</v>
      </c>
      <c r="P85" s="114">
        <f t="shared" si="17"/>
        <v>9.5</v>
      </c>
      <c r="Q85" s="114">
        <f t="shared" si="18"/>
        <v>0.47500000000000003</v>
      </c>
      <c r="R85" s="115">
        <f t="shared" si="19"/>
        <v>1.4249999999999998</v>
      </c>
      <c r="S85" s="115">
        <f t="shared" si="20"/>
        <v>1.3</v>
      </c>
      <c r="T85" s="115">
        <f t="shared" si="21"/>
        <v>1.5</v>
      </c>
      <c r="U85" s="115">
        <f t="shared" si="22"/>
        <v>1.3</v>
      </c>
      <c r="V85" s="115">
        <f t="shared" si="23"/>
        <v>1.4</v>
      </c>
      <c r="W85" s="29">
        <f t="shared" si="24"/>
        <v>52.5</v>
      </c>
      <c r="X85" s="116">
        <f t="shared" si="25"/>
        <v>10.5</v>
      </c>
      <c r="Y85" s="122">
        <v>49</v>
      </c>
      <c r="Z85" s="118">
        <f t="shared" si="26"/>
        <v>39.200000000000003</v>
      </c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19"/>
    </row>
    <row r="86" spans="1:44" s="117" customFormat="1" ht="21" thickBot="1" x14ac:dyDescent="0.35">
      <c r="A86" s="112">
        <v>80</v>
      </c>
      <c r="B86" s="121">
        <v>674834</v>
      </c>
      <c r="C86" s="123" t="s">
        <v>197</v>
      </c>
      <c r="D86" s="113">
        <v>7</v>
      </c>
      <c r="E86" s="113">
        <v>8</v>
      </c>
      <c r="F86" s="113">
        <v>8</v>
      </c>
      <c r="G86" s="113">
        <v>8</v>
      </c>
      <c r="H86" s="113">
        <v>7</v>
      </c>
      <c r="I86" s="113">
        <f t="shared" si="15"/>
        <v>38</v>
      </c>
      <c r="J86" s="113">
        <f t="shared" si="16"/>
        <v>5.7</v>
      </c>
      <c r="K86" s="114">
        <v>2.5</v>
      </c>
      <c r="L86" s="114">
        <v>3</v>
      </c>
      <c r="M86" s="114">
        <v>2</v>
      </c>
      <c r="N86" s="114">
        <v>1</v>
      </c>
      <c r="O86" s="114">
        <v>2</v>
      </c>
      <c r="P86" s="114">
        <f t="shared" si="17"/>
        <v>10.5</v>
      </c>
      <c r="Q86" s="114">
        <f t="shared" si="18"/>
        <v>0.52500000000000002</v>
      </c>
      <c r="R86" s="115">
        <f t="shared" si="19"/>
        <v>1.175</v>
      </c>
      <c r="S86" s="115">
        <f t="shared" si="20"/>
        <v>1.35</v>
      </c>
      <c r="T86" s="115">
        <f t="shared" si="21"/>
        <v>1.3</v>
      </c>
      <c r="U86" s="115">
        <f t="shared" si="22"/>
        <v>1.25</v>
      </c>
      <c r="V86" s="115">
        <f t="shared" si="23"/>
        <v>1.1500000000000001</v>
      </c>
      <c r="W86" s="29">
        <f t="shared" si="24"/>
        <v>48.5</v>
      </c>
      <c r="X86" s="116">
        <f t="shared" si="25"/>
        <v>9.7000000000000011</v>
      </c>
      <c r="Y86" s="122">
        <v>37</v>
      </c>
      <c r="Z86" s="118">
        <f t="shared" si="26"/>
        <v>29.6</v>
      </c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19"/>
    </row>
    <row r="87" spans="1:44" s="117" customFormat="1" ht="21" thickBot="1" x14ac:dyDescent="0.35">
      <c r="A87" s="112">
        <v>81</v>
      </c>
      <c r="B87" s="121">
        <v>674835</v>
      </c>
      <c r="C87" s="123" t="s">
        <v>198</v>
      </c>
      <c r="D87" s="113">
        <v>15</v>
      </c>
      <c r="E87" s="113">
        <v>18</v>
      </c>
      <c r="F87" s="113">
        <v>19</v>
      </c>
      <c r="G87" s="113">
        <v>17</v>
      </c>
      <c r="H87" s="113">
        <v>15</v>
      </c>
      <c r="I87" s="113">
        <f t="shared" si="15"/>
        <v>84</v>
      </c>
      <c r="J87" s="113">
        <f t="shared" si="16"/>
        <v>12.6</v>
      </c>
      <c r="K87" s="114">
        <v>4</v>
      </c>
      <c r="L87" s="114">
        <v>5</v>
      </c>
      <c r="M87" s="114">
        <v>6</v>
      </c>
      <c r="N87" s="114">
        <v>5</v>
      </c>
      <c r="O87" s="114">
        <v>5</v>
      </c>
      <c r="P87" s="114">
        <f t="shared" si="17"/>
        <v>25</v>
      </c>
      <c r="Q87" s="114">
        <f t="shared" si="18"/>
        <v>1.25</v>
      </c>
      <c r="R87" s="115">
        <f t="shared" si="19"/>
        <v>2.4500000000000002</v>
      </c>
      <c r="S87" s="115">
        <f t="shared" si="20"/>
        <v>2.9499999999999997</v>
      </c>
      <c r="T87" s="115">
        <f t="shared" si="21"/>
        <v>3.1500000000000004</v>
      </c>
      <c r="U87" s="115">
        <f t="shared" si="22"/>
        <v>2.8</v>
      </c>
      <c r="V87" s="115">
        <f t="shared" si="23"/>
        <v>2.5</v>
      </c>
      <c r="W87" s="29">
        <f t="shared" si="24"/>
        <v>109</v>
      </c>
      <c r="X87" s="116">
        <f t="shared" si="25"/>
        <v>21.8</v>
      </c>
      <c r="Y87" s="122">
        <v>83</v>
      </c>
      <c r="Z87" s="118">
        <f t="shared" si="26"/>
        <v>66.400000000000006</v>
      </c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19"/>
    </row>
    <row r="88" spans="1:44" s="117" customFormat="1" ht="21" thickBot="1" x14ac:dyDescent="0.35">
      <c r="A88" s="112">
        <v>82</v>
      </c>
      <c r="B88" s="121">
        <v>674836</v>
      </c>
      <c r="C88" s="123" t="s">
        <v>126</v>
      </c>
      <c r="D88" s="113">
        <v>13</v>
      </c>
      <c r="E88" s="113">
        <v>16</v>
      </c>
      <c r="F88" s="113">
        <v>10</v>
      </c>
      <c r="G88" s="113">
        <v>12</v>
      </c>
      <c r="H88" s="113">
        <v>15</v>
      </c>
      <c r="I88" s="113">
        <f t="shared" si="15"/>
        <v>66</v>
      </c>
      <c r="J88" s="113">
        <f t="shared" si="16"/>
        <v>9.9</v>
      </c>
      <c r="K88" s="114">
        <v>4</v>
      </c>
      <c r="L88" s="114">
        <v>4</v>
      </c>
      <c r="M88" s="114">
        <v>3</v>
      </c>
      <c r="N88" s="114">
        <v>4</v>
      </c>
      <c r="O88" s="114">
        <v>3</v>
      </c>
      <c r="P88" s="114">
        <f t="shared" si="17"/>
        <v>18</v>
      </c>
      <c r="Q88" s="114">
        <f t="shared" si="18"/>
        <v>0.9</v>
      </c>
      <c r="R88" s="115">
        <f t="shared" si="19"/>
        <v>2.15</v>
      </c>
      <c r="S88" s="115">
        <f t="shared" si="20"/>
        <v>2.6</v>
      </c>
      <c r="T88" s="115">
        <f t="shared" si="21"/>
        <v>1.65</v>
      </c>
      <c r="U88" s="115">
        <f t="shared" si="22"/>
        <v>1.9999999999999998</v>
      </c>
      <c r="V88" s="115">
        <f t="shared" si="23"/>
        <v>2.4</v>
      </c>
      <c r="W88" s="29">
        <f t="shared" si="24"/>
        <v>84</v>
      </c>
      <c r="X88" s="116">
        <f t="shared" si="25"/>
        <v>16.8</v>
      </c>
      <c r="Y88" s="122">
        <v>68</v>
      </c>
      <c r="Z88" s="118">
        <f t="shared" si="26"/>
        <v>54.400000000000006</v>
      </c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19"/>
    </row>
    <row r="89" spans="1:44" s="117" customFormat="1" ht="21" thickBot="1" x14ac:dyDescent="0.35">
      <c r="A89" s="112">
        <v>83</v>
      </c>
      <c r="B89" s="121">
        <v>674837</v>
      </c>
      <c r="C89" s="123" t="s">
        <v>199</v>
      </c>
      <c r="D89" s="113">
        <v>14</v>
      </c>
      <c r="E89" s="113">
        <v>14</v>
      </c>
      <c r="F89" s="113">
        <v>14.5</v>
      </c>
      <c r="G89" s="113">
        <v>13</v>
      </c>
      <c r="H89" s="113">
        <v>12</v>
      </c>
      <c r="I89" s="113">
        <f t="shared" si="15"/>
        <v>67.5</v>
      </c>
      <c r="J89" s="113">
        <f t="shared" si="16"/>
        <v>10.125</v>
      </c>
      <c r="K89" s="114">
        <v>4</v>
      </c>
      <c r="L89" s="114">
        <v>4.5</v>
      </c>
      <c r="M89" s="114">
        <v>3</v>
      </c>
      <c r="N89" s="114">
        <v>3</v>
      </c>
      <c r="O89" s="114">
        <v>5</v>
      </c>
      <c r="P89" s="114">
        <f t="shared" si="17"/>
        <v>19.5</v>
      </c>
      <c r="Q89" s="114">
        <f t="shared" si="18"/>
        <v>0.97500000000000009</v>
      </c>
      <c r="R89" s="115">
        <f t="shared" si="19"/>
        <v>2.3000000000000003</v>
      </c>
      <c r="S89" s="115">
        <f t="shared" si="20"/>
        <v>2.3250000000000002</v>
      </c>
      <c r="T89" s="115">
        <f t="shared" si="21"/>
        <v>2.3249999999999997</v>
      </c>
      <c r="U89" s="115">
        <f t="shared" si="22"/>
        <v>2.1</v>
      </c>
      <c r="V89" s="115">
        <f t="shared" si="23"/>
        <v>2.0499999999999998</v>
      </c>
      <c r="W89" s="29">
        <f t="shared" si="24"/>
        <v>87</v>
      </c>
      <c r="X89" s="116">
        <f t="shared" si="25"/>
        <v>17.400000000000002</v>
      </c>
      <c r="Y89" s="122">
        <v>77</v>
      </c>
      <c r="Z89" s="118">
        <f t="shared" si="26"/>
        <v>61.6</v>
      </c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19"/>
    </row>
    <row r="90" spans="1:44" s="117" customFormat="1" ht="21" thickBot="1" x14ac:dyDescent="0.35">
      <c r="A90" s="112">
        <v>84</v>
      </c>
      <c r="B90" s="121">
        <v>674838</v>
      </c>
      <c r="C90" s="123" t="s">
        <v>200</v>
      </c>
      <c r="D90" s="113">
        <v>4</v>
      </c>
      <c r="E90" s="113">
        <v>6</v>
      </c>
      <c r="F90" s="113">
        <v>5</v>
      </c>
      <c r="G90" s="113">
        <v>4</v>
      </c>
      <c r="H90" s="113">
        <v>6</v>
      </c>
      <c r="I90" s="113">
        <f t="shared" si="15"/>
        <v>25</v>
      </c>
      <c r="J90" s="113">
        <f t="shared" si="16"/>
        <v>3.75</v>
      </c>
      <c r="K90" s="114">
        <v>1.5</v>
      </c>
      <c r="L90" s="114">
        <v>2</v>
      </c>
      <c r="M90" s="114">
        <v>2</v>
      </c>
      <c r="N90" s="114">
        <v>1</v>
      </c>
      <c r="O90" s="114">
        <v>1</v>
      </c>
      <c r="P90" s="114">
        <f t="shared" si="17"/>
        <v>7.5</v>
      </c>
      <c r="Q90" s="114">
        <f t="shared" si="18"/>
        <v>0.375</v>
      </c>
      <c r="R90" s="115">
        <f t="shared" si="19"/>
        <v>0.67500000000000004</v>
      </c>
      <c r="S90" s="115">
        <f t="shared" si="20"/>
        <v>0.99999999999999989</v>
      </c>
      <c r="T90" s="115">
        <f t="shared" si="21"/>
        <v>0.85</v>
      </c>
      <c r="U90" s="115">
        <f t="shared" si="22"/>
        <v>0.65</v>
      </c>
      <c r="V90" s="115">
        <f t="shared" si="23"/>
        <v>0.95</v>
      </c>
      <c r="W90" s="29">
        <f t="shared" si="24"/>
        <v>32.5</v>
      </c>
      <c r="X90" s="116">
        <f t="shared" si="25"/>
        <v>6.5</v>
      </c>
      <c r="Y90" s="122">
        <v>35</v>
      </c>
      <c r="Z90" s="118">
        <f t="shared" si="26"/>
        <v>28</v>
      </c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19"/>
    </row>
    <row r="91" spans="1:44" s="117" customFormat="1" ht="21" thickBot="1" x14ac:dyDescent="0.35">
      <c r="A91" s="112">
        <v>85</v>
      </c>
      <c r="B91" s="121">
        <v>674839</v>
      </c>
      <c r="C91" s="123" t="s">
        <v>127</v>
      </c>
      <c r="D91" s="113">
        <v>8</v>
      </c>
      <c r="E91" s="113">
        <v>9</v>
      </c>
      <c r="F91" s="113">
        <v>8</v>
      </c>
      <c r="G91" s="113">
        <v>9</v>
      </c>
      <c r="H91" s="113">
        <v>9</v>
      </c>
      <c r="I91" s="113">
        <f t="shared" si="15"/>
        <v>43</v>
      </c>
      <c r="J91" s="113">
        <f t="shared" si="16"/>
        <v>6.45</v>
      </c>
      <c r="K91" s="114">
        <v>2</v>
      </c>
      <c r="L91" s="114">
        <v>3</v>
      </c>
      <c r="M91" s="114">
        <v>2</v>
      </c>
      <c r="N91" s="114">
        <v>2.5</v>
      </c>
      <c r="O91" s="114">
        <v>2</v>
      </c>
      <c r="P91" s="114">
        <f t="shared" ref="P91" si="27">SUM(K91:O91)</f>
        <v>11.5</v>
      </c>
      <c r="Q91" s="114">
        <f t="shared" ref="Q91" si="28">P91*0.05</f>
        <v>0.57500000000000007</v>
      </c>
      <c r="R91" s="115">
        <f t="shared" si="19"/>
        <v>1.3</v>
      </c>
      <c r="S91" s="115">
        <f t="shared" si="20"/>
        <v>1.5</v>
      </c>
      <c r="T91" s="115">
        <f t="shared" si="21"/>
        <v>1.3</v>
      </c>
      <c r="U91" s="115">
        <f t="shared" si="22"/>
        <v>1.4749999999999999</v>
      </c>
      <c r="V91" s="115">
        <f t="shared" si="23"/>
        <v>1.45</v>
      </c>
      <c r="W91" s="29">
        <f t="shared" si="24"/>
        <v>54.5</v>
      </c>
      <c r="X91" s="116">
        <f t="shared" si="25"/>
        <v>10.9</v>
      </c>
      <c r="Y91" s="122">
        <v>43</v>
      </c>
      <c r="Z91" s="118">
        <f t="shared" si="26"/>
        <v>34.4</v>
      </c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19"/>
    </row>
    <row r="92" spans="1:44" s="117" customFormat="1" ht="21" thickBot="1" x14ac:dyDescent="0.35">
      <c r="A92" s="112">
        <v>86</v>
      </c>
      <c r="B92" s="124">
        <v>674840</v>
      </c>
      <c r="C92" s="126" t="s">
        <v>201</v>
      </c>
      <c r="D92" s="113">
        <v>2</v>
      </c>
      <c r="E92" s="113">
        <v>3</v>
      </c>
      <c r="F92" s="113">
        <v>4</v>
      </c>
      <c r="G92" s="113">
        <v>5</v>
      </c>
      <c r="H92" s="113">
        <v>6</v>
      </c>
      <c r="I92" s="113">
        <f t="shared" si="15"/>
        <v>20</v>
      </c>
      <c r="J92" s="113">
        <f t="shared" si="16"/>
        <v>3</v>
      </c>
      <c r="K92" s="114">
        <v>1</v>
      </c>
      <c r="L92" s="114">
        <v>1</v>
      </c>
      <c r="M92" s="114">
        <v>1</v>
      </c>
      <c r="N92" s="114">
        <v>1</v>
      </c>
      <c r="O92" s="114">
        <v>1</v>
      </c>
      <c r="P92" s="114">
        <f t="shared" si="17"/>
        <v>5</v>
      </c>
      <c r="Q92" s="114">
        <f t="shared" si="18"/>
        <v>0.25</v>
      </c>
      <c r="R92" s="115">
        <f t="shared" si="19"/>
        <v>0.35</v>
      </c>
      <c r="S92" s="115">
        <f t="shared" si="20"/>
        <v>0.49999999999999994</v>
      </c>
      <c r="T92" s="115">
        <f t="shared" si="21"/>
        <v>0.65</v>
      </c>
      <c r="U92" s="115">
        <f t="shared" si="22"/>
        <v>0.8</v>
      </c>
      <c r="V92" s="115">
        <f t="shared" si="23"/>
        <v>0.95</v>
      </c>
      <c r="W92" s="29">
        <f t="shared" si="24"/>
        <v>25</v>
      </c>
      <c r="X92" s="116">
        <f t="shared" si="25"/>
        <v>5</v>
      </c>
      <c r="Y92" s="125" t="s">
        <v>138</v>
      </c>
      <c r="Z92" s="118" t="e">
        <f t="shared" si="26"/>
        <v>#VALUE!</v>
      </c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19"/>
    </row>
    <row r="93" spans="1:44" s="117" customFormat="1" ht="21" thickBot="1" x14ac:dyDescent="0.35">
      <c r="A93" s="112">
        <v>87</v>
      </c>
      <c r="B93" s="121">
        <v>674841</v>
      </c>
      <c r="C93" s="123" t="s">
        <v>201</v>
      </c>
      <c r="D93" s="113">
        <v>12</v>
      </c>
      <c r="E93" s="113">
        <v>15</v>
      </c>
      <c r="F93" s="113">
        <v>14</v>
      </c>
      <c r="G93" s="113">
        <v>13</v>
      </c>
      <c r="H93" s="113">
        <v>12</v>
      </c>
      <c r="I93" s="113">
        <f t="shared" si="15"/>
        <v>66</v>
      </c>
      <c r="J93" s="113">
        <f t="shared" si="16"/>
        <v>9.9</v>
      </c>
      <c r="K93" s="114">
        <v>2.5</v>
      </c>
      <c r="L93" s="114">
        <v>3</v>
      </c>
      <c r="M93" s="114">
        <v>4</v>
      </c>
      <c r="N93" s="114">
        <v>3</v>
      </c>
      <c r="O93" s="114">
        <v>4</v>
      </c>
      <c r="P93" s="114">
        <f t="shared" si="17"/>
        <v>16.5</v>
      </c>
      <c r="Q93" s="114">
        <f t="shared" si="18"/>
        <v>0.82500000000000007</v>
      </c>
      <c r="R93" s="115">
        <f t="shared" si="19"/>
        <v>1.9249999999999998</v>
      </c>
      <c r="S93" s="115">
        <f t="shared" si="20"/>
        <v>2.4</v>
      </c>
      <c r="T93" s="115">
        <f t="shared" si="21"/>
        <v>2.3000000000000003</v>
      </c>
      <c r="U93" s="115">
        <f t="shared" si="22"/>
        <v>2.1</v>
      </c>
      <c r="V93" s="115">
        <f t="shared" si="23"/>
        <v>1.9999999999999998</v>
      </c>
      <c r="W93" s="29">
        <f t="shared" si="24"/>
        <v>82.5</v>
      </c>
      <c r="X93" s="116">
        <f t="shared" si="25"/>
        <v>16.5</v>
      </c>
      <c r="Y93" s="122">
        <v>77</v>
      </c>
      <c r="Z93" s="118">
        <f t="shared" si="26"/>
        <v>61.6</v>
      </c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19"/>
    </row>
    <row r="94" spans="1:44" s="117" customFormat="1" ht="21" thickBot="1" x14ac:dyDescent="0.35">
      <c r="A94" s="112">
        <v>88</v>
      </c>
      <c r="B94" s="121">
        <v>674842</v>
      </c>
      <c r="C94" s="123" t="s">
        <v>128</v>
      </c>
      <c r="D94" s="113">
        <v>8</v>
      </c>
      <c r="E94" s="113">
        <v>9</v>
      </c>
      <c r="F94" s="113">
        <v>8</v>
      </c>
      <c r="G94" s="113">
        <v>9</v>
      </c>
      <c r="H94" s="113">
        <v>8</v>
      </c>
      <c r="I94" s="113">
        <f t="shared" si="15"/>
        <v>42</v>
      </c>
      <c r="J94" s="113">
        <f t="shared" si="16"/>
        <v>6.3</v>
      </c>
      <c r="K94" s="114">
        <v>2.5</v>
      </c>
      <c r="L94" s="114">
        <v>3</v>
      </c>
      <c r="M94" s="114">
        <v>4</v>
      </c>
      <c r="N94" s="114">
        <v>3</v>
      </c>
      <c r="O94" s="114">
        <v>2</v>
      </c>
      <c r="P94" s="114">
        <f t="shared" si="17"/>
        <v>14.5</v>
      </c>
      <c r="Q94" s="114">
        <f t="shared" si="18"/>
        <v>0.72500000000000009</v>
      </c>
      <c r="R94" s="115">
        <f t="shared" si="19"/>
        <v>1.325</v>
      </c>
      <c r="S94" s="115">
        <f t="shared" si="20"/>
        <v>1.5</v>
      </c>
      <c r="T94" s="115">
        <f t="shared" si="21"/>
        <v>1.4</v>
      </c>
      <c r="U94" s="115">
        <f t="shared" si="22"/>
        <v>1.5</v>
      </c>
      <c r="V94" s="115">
        <f t="shared" si="23"/>
        <v>1.3</v>
      </c>
      <c r="W94" s="29">
        <f t="shared" si="24"/>
        <v>56.5</v>
      </c>
      <c r="X94" s="116">
        <f t="shared" si="25"/>
        <v>11.3</v>
      </c>
      <c r="Y94" s="122">
        <v>19</v>
      </c>
      <c r="Z94" s="118">
        <f t="shared" si="26"/>
        <v>15.200000000000001</v>
      </c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19"/>
    </row>
    <row r="95" spans="1:44" s="117" customFormat="1" ht="21" thickBot="1" x14ac:dyDescent="0.35">
      <c r="A95" s="112">
        <v>89</v>
      </c>
      <c r="B95" s="121">
        <v>674843</v>
      </c>
      <c r="C95" s="123" t="s">
        <v>202</v>
      </c>
      <c r="D95" s="113">
        <v>8</v>
      </c>
      <c r="E95" s="113">
        <v>7</v>
      </c>
      <c r="F95" s="113">
        <v>6</v>
      </c>
      <c r="G95" s="113">
        <v>8</v>
      </c>
      <c r="H95" s="113">
        <v>6</v>
      </c>
      <c r="I95" s="113">
        <f t="shared" si="15"/>
        <v>35</v>
      </c>
      <c r="J95" s="113">
        <f t="shared" si="16"/>
        <v>5.25</v>
      </c>
      <c r="K95" s="114">
        <v>1</v>
      </c>
      <c r="L95" s="114">
        <v>1.5</v>
      </c>
      <c r="M95" s="114">
        <v>3</v>
      </c>
      <c r="N95" s="114">
        <v>2</v>
      </c>
      <c r="O95" s="114">
        <v>4</v>
      </c>
      <c r="P95" s="114">
        <f t="shared" si="17"/>
        <v>11.5</v>
      </c>
      <c r="Q95" s="114">
        <f t="shared" si="18"/>
        <v>0.57500000000000007</v>
      </c>
      <c r="R95" s="115">
        <f t="shared" si="19"/>
        <v>1.25</v>
      </c>
      <c r="S95" s="115">
        <f t="shared" si="20"/>
        <v>1.125</v>
      </c>
      <c r="T95" s="115">
        <f t="shared" si="21"/>
        <v>1.0499999999999998</v>
      </c>
      <c r="U95" s="115">
        <f t="shared" si="22"/>
        <v>1.3</v>
      </c>
      <c r="V95" s="115">
        <f t="shared" si="23"/>
        <v>1.0999999999999999</v>
      </c>
      <c r="W95" s="29">
        <f t="shared" si="24"/>
        <v>46.5</v>
      </c>
      <c r="X95" s="116">
        <f t="shared" si="25"/>
        <v>9.3000000000000007</v>
      </c>
      <c r="Y95" s="122">
        <v>27</v>
      </c>
      <c r="Z95" s="118">
        <f t="shared" si="26"/>
        <v>21.6</v>
      </c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19"/>
    </row>
    <row r="96" spans="1:44" s="117" customFormat="1" ht="21" thickBot="1" x14ac:dyDescent="0.35">
      <c r="A96" s="112">
        <v>90</v>
      </c>
      <c r="B96" s="121">
        <v>674844</v>
      </c>
      <c r="C96" s="123" t="s">
        <v>203</v>
      </c>
      <c r="D96" s="113">
        <v>6</v>
      </c>
      <c r="E96" s="113">
        <v>9</v>
      </c>
      <c r="F96" s="113">
        <v>8</v>
      </c>
      <c r="G96" s="113">
        <v>9</v>
      </c>
      <c r="H96" s="113">
        <v>6</v>
      </c>
      <c r="I96" s="113">
        <f t="shared" si="15"/>
        <v>38</v>
      </c>
      <c r="J96" s="113">
        <f t="shared" si="16"/>
        <v>5.7</v>
      </c>
      <c r="K96" s="114">
        <v>1.5</v>
      </c>
      <c r="L96" s="114">
        <v>2.5</v>
      </c>
      <c r="M96" s="114">
        <v>3</v>
      </c>
      <c r="N96" s="114">
        <v>2</v>
      </c>
      <c r="O96" s="114">
        <v>3</v>
      </c>
      <c r="P96" s="114">
        <f t="shared" si="17"/>
        <v>12</v>
      </c>
      <c r="Q96" s="114">
        <f t="shared" si="18"/>
        <v>0.60000000000000009</v>
      </c>
      <c r="R96" s="115">
        <f t="shared" si="19"/>
        <v>0.97499999999999987</v>
      </c>
      <c r="S96" s="115">
        <f t="shared" si="20"/>
        <v>1.4749999999999999</v>
      </c>
      <c r="T96" s="115">
        <f t="shared" si="21"/>
        <v>1.35</v>
      </c>
      <c r="U96" s="115">
        <f t="shared" si="22"/>
        <v>1.45</v>
      </c>
      <c r="V96" s="115">
        <f t="shared" si="23"/>
        <v>1.0499999999999998</v>
      </c>
      <c r="W96" s="29">
        <f t="shared" si="24"/>
        <v>50</v>
      </c>
      <c r="X96" s="116">
        <f t="shared" si="25"/>
        <v>10</v>
      </c>
      <c r="Y96" s="122">
        <v>37</v>
      </c>
      <c r="Z96" s="118">
        <f t="shared" si="26"/>
        <v>29.6</v>
      </c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19"/>
    </row>
    <row r="97" spans="1:44" s="117" customFormat="1" ht="21" thickBot="1" x14ac:dyDescent="0.35">
      <c r="A97" s="112">
        <v>91</v>
      </c>
      <c r="B97" s="121">
        <v>674845</v>
      </c>
      <c r="C97" s="123" t="s">
        <v>129</v>
      </c>
      <c r="D97" s="113">
        <v>4</v>
      </c>
      <c r="E97" s="113">
        <v>5</v>
      </c>
      <c r="F97" s="113">
        <v>4</v>
      </c>
      <c r="G97" s="113">
        <v>5</v>
      </c>
      <c r="H97" s="113">
        <v>5</v>
      </c>
      <c r="I97" s="113">
        <f t="shared" si="15"/>
        <v>23</v>
      </c>
      <c r="J97" s="113">
        <f t="shared" si="16"/>
        <v>3.4499999999999997</v>
      </c>
      <c r="K97" s="114">
        <v>1.5</v>
      </c>
      <c r="L97" s="114">
        <v>3</v>
      </c>
      <c r="M97" s="114">
        <v>2</v>
      </c>
      <c r="N97" s="114">
        <v>2</v>
      </c>
      <c r="O97" s="114">
        <v>2</v>
      </c>
      <c r="P97" s="114">
        <f t="shared" si="17"/>
        <v>10.5</v>
      </c>
      <c r="Q97" s="114">
        <f t="shared" si="18"/>
        <v>0.52500000000000002</v>
      </c>
      <c r="R97" s="115">
        <f t="shared" si="19"/>
        <v>0.67500000000000004</v>
      </c>
      <c r="S97" s="115">
        <f t="shared" si="20"/>
        <v>0.9</v>
      </c>
      <c r="T97" s="115">
        <f t="shared" si="21"/>
        <v>0.7</v>
      </c>
      <c r="U97" s="115">
        <f t="shared" si="22"/>
        <v>0.85</v>
      </c>
      <c r="V97" s="115">
        <f t="shared" si="23"/>
        <v>0.85</v>
      </c>
      <c r="W97" s="29">
        <f t="shared" si="24"/>
        <v>33.5</v>
      </c>
      <c r="X97" s="116">
        <f t="shared" si="25"/>
        <v>6.7</v>
      </c>
      <c r="Y97" s="122">
        <v>28</v>
      </c>
      <c r="Z97" s="118">
        <f t="shared" si="26"/>
        <v>22.400000000000002</v>
      </c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19"/>
    </row>
    <row r="98" spans="1:44" s="117" customFormat="1" ht="21" thickBot="1" x14ac:dyDescent="0.35">
      <c r="A98" s="112">
        <v>92</v>
      </c>
      <c r="B98" s="121">
        <v>674846</v>
      </c>
      <c r="C98" s="123" t="s">
        <v>130</v>
      </c>
      <c r="D98" s="113">
        <v>14</v>
      </c>
      <c r="E98" s="113">
        <v>13</v>
      </c>
      <c r="F98" s="113">
        <v>12</v>
      </c>
      <c r="G98" s="113">
        <v>15</v>
      </c>
      <c r="H98" s="113">
        <v>12</v>
      </c>
      <c r="I98" s="113">
        <f t="shared" si="15"/>
        <v>66</v>
      </c>
      <c r="J98" s="113">
        <f t="shared" si="16"/>
        <v>9.9</v>
      </c>
      <c r="K98" s="114">
        <v>4</v>
      </c>
      <c r="L98" s="114">
        <v>5</v>
      </c>
      <c r="M98" s="114">
        <v>4</v>
      </c>
      <c r="N98" s="114">
        <v>4</v>
      </c>
      <c r="O98" s="114">
        <v>3</v>
      </c>
      <c r="P98" s="114">
        <f t="shared" si="17"/>
        <v>20</v>
      </c>
      <c r="Q98" s="114">
        <f t="shared" si="18"/>
        <v>1</v>
      </c>
      <c r="R98" s="115">
        <f t="shared" si="19"/>
        <v>2.3000000000000003</v>
      </c>
      <c r="S98" s="115">
        <f t="shared" si="20"/>
        <v>2.2000000000000002</v>
      </c>
      <c r="T98" s="115">
        <f t="shared" si="21"/>
        <v>1.9999999999999998</v>
      </c>
      <c r="U98" s="115">
        <f t="shared" si="22"/>
        <v>2.4500000000000002</v>
      </c>
      <c r="V98" s="115">
        <f t="shared" si="23"/>
        <v>1.9499999999999997</v>
      </c>
      <c r="W98" s="29">
        <f t="shared" si="24"/>
        <v>86</v>
      </c>
      <c r="X98" s="116">
        <f t="shared" si="25"/>
        <v>17.2</v>
      </c>
      <c r="Y98" s="122">
        <v>72</v>
      </c>
      <c r="Z98" s="118">
        <f t="shared" si="26"/>
        <v>57.6</v>
      </c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19"/>
    </row>
    <row r="99" spans="1:44" s="117" customFormat="1" ht="21" thickBot="1" x14ac:dyDescent="0.35">
      <c r="A99" s="112">
        <v>93</v>
      </c>
      <c r="B99" s="121">
        <v>674847</v>
      </c>
      <c r="C99" s="123" t="s">
        <v>131</v>
      </c>
      <c r="D99" s="113">
        <v>16</v>
      </c>
      <c r="E99" s="113">
        <v>18</v>
      </c>
      <c r="F99" s="113">
        <v>14</v>
      </c>
      <c r="G99" s="113">
        <v>15</v>
      </c>
      <c r="H99" s="113">
        <v>16</v>
      </c>
      <c r="I99" s="113">
        <f t="shared" si="15"/>
        <v>79</v>
      </c>
      <c r="J99" s="113">
        <f t="shared" si="16"/>
        <v>11.85</v>
      </c>
      <c r="K99" s="114">
        <v>4.5</v>
      </c>
      <c r="L99" s="114">
        <v>4</v>
      </c>
      <c r="M99" s="114">
        <v>4</v>
      </c>
      <c r="N99" s="114">
        <v>5</v>
      </c>
      <c r="O99" s="114">
        <v>5</v>
      </c>
      <c r="P99" s="114">
        <f t="shared" si="17"/>
        <v>22.5</v>
      </c>
      <c r="Q99" s="114">
        <f t="shared" si="18"/>
        <v>1.125</v>
      </c>
      <c r="R99" s="115">
        <f t="shared" si="19"/>
        <v>2.625</v>
      </c>
      <c r="S99" s="115">
        <f t="shared" si="20"/>
        <v>2.9</v>
      </c>
      <c r="T99" s="115">
        <f t="shared" si="21"/>
        <v>2.3000000000000003</v>
      </c>
      <c r="U99" s="115">
        <f t="shared" si="22"/>
        <v>2.5</v>
      </c>
      <c r="V99" s="115">
        <f t="shared" si="23"/>
        <v>2.65</v>
      </c>
      <c r="W99" s="29">
        <f t="shared" si="24"/>
        <v>101.5</v>
      </c>
      <c r="X99" s="116">
        <f t="shared" si="25"/>
        <v>20.3</v>
      </c>
      <c r="Y99" s="122">
        <v>82</v>
      </c>
      <c r="Z99" s="118">
        <f t="shared" si="26"/>
        <v>65.600000000000009</v>
      </c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19"/>
    </row>
    <row r="100" spans="1:44" s="117" customFormat="1" ht="21" thickBot="1" x14ac:dyDescent="0.35">
      <c r="A100" s="112">
        <v>94</v>
      </c>
      <c r="B100" s="121">
        <v>674848</v>
      </c>
      <c r="C100" s="123" t="s">
        <v>204</v>
      </c>
      <c r="D100" s="113">
        <v>8</v>
      </c>
      <c r="E100" s="113">
        <v>9</v>
      </c>
      <c r="F100" s="113">
        <v>12</v>
      </c>
      <c r="G100" s="113">
        <v>13</v>
      </c>
      <c r="H100" s="113">
        <v>12.5</v>
      </c>
      <c r="I100" s="113">
        <f t="shared" si="15"/>
        <v>54.5</v>
      </c>
      <c r="J100" s="113">
        <f t="shared" si="16"/>
        <v>8.1749999999999989</v>
      </c>
      <c r="K100" s="114">
        <v>4</v>
      </c>
      <c r="L100" s="114">
        <v>4.5</v>
      </c>
      <c r="M100" s="114">
        <v>2.5</v>
      </c>
      <c r="N100" s="114">
        <v>3.5</v>
      </c>
      <c r="O100" s="114">
        <v>3</v>
      </c>
      <c r="P100" s="114">
        <f t="shared" si="17"/>
        <v>17.5</v>
      </c>
      <c r="Q100" s="114">
        <f t="shared" si="18"/>
        <v>0.875</v>
      </c>
      <c r="R100" s="115">
        <f t="shared" si="19"/>
        <v>1.4</v>
      </c>
      <c r="S100" s="115">
        <f t="shared" si="20"/>
        <v>1.575</v>
      </c>
      <c r="T100" s="115">
        <f t="shared" si="21"/>
        <v>1.9249999999999998</v>
      </c>
      <c r="U100" s="115">
        <f t="shared" si="22"/>
        <v>2.125</v>
      </c>
      <c r="V100" s="115">
        <f t="shared" si="23"/>
        <v>2.0249999999999999</v>
      </c>
      <c r="W100" s="29">
        <f t="shared" si="24"/>
        <v>72</v>
      </c>
      <c r="X100" s="116">
        <f t="shared" si="25"/>
        <v>14.4</v>
      </c>
      <c r="Y100" s="122">
        <v>58</v>
      </c>
      <c r="Z100" s="118">
        <f t="shared" si="26"/>
        <v>46.400000000000006</v>
      </c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19"/>
    </row>
    <row r="101" spans="1:44" s="117" customFormat="1" ht="21" thickBot="1" x14ac:dyDescent="0.35">
      <c r="A101" s="112">
        <v>95</v>
      </c>
      <c r="B101" s="121">
        <v>674849</v>
      </c>
      <c r="C101" s="123" t="s">
        <v>205</v>
      </c>
      <c r="D101" s="113">
        <v>15</v>
      </c>
      <c r="E101" s="113">
        <v>16</v>
      </c>
      <c r="F101" s="113">
        <v>14</v>
      </c>
      <c r="G101" s="113">
        <v>13</v>
      </c>
      <c r="H101" s="113">
        <v>15</v>
      </c>
      <c r="I101" s="113">
        <f t="shared" si="15"/>
        <v>73</v>
      </c>
      <c r="J101" s="113">
        <f t="shared" si="16"/>
        <v>10.95</v>
      </c>
      <c r="K101" s="114">
        <v>3.5</v>
      </c>
      <c r="L101" s="114">
        <v>3</v>
      </c>
      <c r="M101" s="114">
        <v>4</v>
      </c>
      <c r="N101" s="114">
        <v>3</v>
      </c>
      <c r="O101" s="114">
        <v>5</v>
      </c>
      <c r="P101" s="114">
        <f t="shared" si="17"/>
        <v>18.5</v>
      </c>
      <c r="Q101" s="114">
        <f t="shared" si="18"/>
        <v>0.92500000000000004</v>
      </c>
      <c r="R101" s="115">
        <f t="shared" si="19"/>
        <v>2.4249999999999998</v>
      </c>
      <c r="S101" s="115">
        <f t="shared" si="20"/>
        <v>2.5499999999999998</v>
      </c>
      <c r="T101" s="115">
        <f t="shared" si="21"/>
        <v>2.3000000000000003</v>
      </c>
      <c r="U101" s="115">
        <f t="shared" si="22"/>
        <v>2.1</v>
      </c>
      <c r="V101" s="115">
        <f t="shared" si="23"/>
        <v>2.5</v>
      </c>
      <c r="W101" s="29">
        <f t="shared" si="24"/>
        <v>91.5</v>
      </c>
      <c r="X101" s="116">
        <f t="shared" si="25"/>
        <v>18.3</v>
      </c>
      <c r="Y101" s="122">
        <v>79</v>
      </c>
      <c r="Z101" s="118">
        <f t="shared" si="26"/>
        <v>63.2</v>
      </c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19"/>
    </row>
    <row r="102" spans="1:44" s="117" customFormat="1" ht="21" thickBot="1" x14ac:dyDescent="0.35">
      <c r="A102" s="112">
        <v>96</v>
      </c>
      <c r="B102" s="121">
        <v>674850</v>
      </c>
      <c r="C102" s="123" t="s">
        <v>206</v>
      </c>
      <c r="D102" s="113">
        <v>8</v>
      </c>
      <c r="E102" s="113">
        <v>7</v>
      </c>
      <c r="F102" s="113">
        <v>6</v>
      </c>
      <c r="G102" s="113">
        <v>8</v>
      </c>
      <c r="H102" s="113">
        <v>6</v>
      </c>
      <c r="I102" s="113">
        <f t="shared" si="15"/>
        <v>35</v>
      </c>
      <c r="J102" s="113">
        <f t="shared" si="16"/>
        <v>5.25</v>
      </c>
      <c r="K102" s="114">
        <v>2</v>
      </c>
      <c r="L102" s="114">
        <v>2.5</v>
      </c>
      <c r="M102" s="114">
        <v>1</v>
      </c>
      <c r="N102" s="114">
        <v>1</v>
      </c>
      <c r="O102" s="114">
        <v>3</v>
      </c>
      <c r="P102" s="114">
        <f t="shared" si="17"/>
        <v>9.5</v>
      </c>
      <c r="Q102" s="114">
        <f t="shared" si="18"/>
        <v>0.47500000000000003</v>
      </c>
      <c r="R102" s="115">
        <f t="shared" si="19"/>
        <v>1.3</v>
      </c>
      <c r="S102" s="115">
        <f t="shared" si="20"/>
        <v>1.175</v>
      </c>
      <c r="T102" s="115">
        <f t="shared" si="21"/>
        <v>0.95</v>
      </c>
      <c r="U102" s="115">
        <f t="shared" si="22"/>
        <v>1.25</v>
      </c>
      <c r="V102" s="115">
        <f t="shared" si="23"/>
        <v>1.0499999999999998</v>
      </c>
      <c r="W102" s="29">
        <f t="shared" si="24"/>
        <v>44.5</v>
      </c>
      <c r="X102" s="116">
        <f t="shared" si="25"/>
        <v>8.9</v>
      </c>
      <c r="Y102" s="122">
        <v>46</v>
      </c>
      <c r="Z102" s="118">
        <f t="shared" si="26"/>
        <v>36.800000000000004</v>
      </c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19"/>
    </row>
    <row r="103" spans="1:44" s="117" customFormat="1" ht="21" thickBot="1" x14ac:dyDescent="0.35">
      <c r="A103" s="112">
        <v>97</v>
      </c>
      <c r="B103" s="121">
        <v>674851</v>
      </c>
      <c r="C103" s="123" t="s">
        <v>207</v>
      </c>
      <c r="D103" s="113">
        <v>6</v>
      </c>
      <c r="E103" s="113">
        <v>8</v>
      </c>
      <c r="F103" s="113">
        <v>6</v>
      </c>
      <c r="G103" s="113">
        <v>9</v>
      </c>
      <c r="H103" s="113">
        <v>8</v>
      </c>
      <c r="I103" s="113">
        <f t="shared" si="15"/>
        <v>37</v>
      </c>
      <c r="J103" s="113">
        <f t="shared" si="16"/>
        <v>5.55</v>
      </c>
      <c r="K103" s="114">
        <v>1</v>
      </c>
      <c r="L103" s="114">
        <v>3</v>
      </c>
      <c r="M103" s="114">
        <v>1</v>
      </c>
      <c r="N103" s="114">
        <v>2</v>
      </c>
      <c r="O103" s="114">
        <v>2</v>
      </c>
      <c r="P103" s="114">
        <f t="shared" si="17"/>
        <v>9</v>
      </c>
      <c r="Q103" s="114">
        <f t="shared" si="18"/>
        <v>0.45</v>
      </c>
      <c r="R103" s="115">
        <f t="shared" si="19"/>
        <v>0.95</v>
      </c>
      <c r="S103" s="115">
        <f t="shared" si="20"/>
        <v>1.35</v>
      </c>
      <c r="T103" s="115">
        <f t="shared" si="21"/>
        <v>0.95</v>
      </c>
      <c r="U103" s="115">
        <f t="shared" si="22"/>
        <v>1.45</v>
      </c>
      <c r="V103" s="115">
        <f t="shared" si="23"/>
        <v>1.3</v>
      </c>
      <c r="W103" s="29">
        <f t="shared" si="24"/>
        <v>46</v>
      </c>
      <c r="X103" s="116">
        <f t="shared" si="25"/>
        <v>9.2000000000000011</v>
      </c>
      <c r="Y103" s="122">
        <v>35</v>
      </c>
      <c r="Z103" s="118">
        <f t="shared" si="26"/>
        <v>28</v>
      </c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19"/>
    </row>
    <row r="104" spans="1:44" s="117" customFormat="1" ht="21" thickBot="1" x14ac:dyDescent="0.35">
      <c r="A104" s="112">
        <v>98</v>
      </c>
      <c r="B104" s="121">
        <v>674852</v>
      </c>
      <c r="C104" s="123" t="s">
        <v>132</v>
      </c>
      <c r="D104" s="113">
        <v>15</v>
      </c>
      <c r="E104" s="113">
        <v>16</v>
      </c>
      <c r="F104" s="113">
        <v>14</v>
      </c>
      <c r="G104" s="113">
        <v>13</v>
      </c>
      <c r="H104" s="113">
        <v>12</v>
      </c>
      <c r="I104" s="113">
        <f t="shared" si="15"/>
        <v>70</v>
      </c>
      <c r="J104" s="113">
        <f t="shared" si="16"/>
        <v>10.5</v>
      </c>
      <c r="K104" s="114">
        <v>5</v>
      </c>
      <c r="L104" s="114">
        <v>5</v>
      </c>
      <c r="M104" s="114">
        <v>4</v>
      </c>
      <c r="N104" s="114">
        <v>4</v>
      </c>
      <c r="O104" s="114">
        <v>3.5</v>
      </c>
      <c r="P104" s="114">
        <f t="shared" si="17"/>
        <v>21.5</v>
      </c>
      <c r="Q104" s="114">
        <f t="shared" si="18"/>
        <v>1.075</v>
      </c>
      <c r="R104" s="115">
        <f t="shared" si="19"/>
        <v>2.5</v>
      </c>
      <c r="S104" s="115">
        <f t="shared" si="20"/>
        <v>2.65</v>
      </c>
      <c r="T104" s="115">
        <f t="shared" si="21"/>
        <v>2.3000000000000003</v>
      </c>
      <c r="U104" s="115">
        <f t="shared" si="22"/>
        <v>2.15</v>
      </c>
      <c r="V104" s="115">
        <f t="shared" si="23"/>
        <v>1.9749999999999999</v>
      </c>
      <c r="W104" s="29">
        <f t="shared" si="24"/>
        <v>91.5</v>
      </c>
      <c r="X104" s="116">
        <f t="shared" si="25"/>
        <v>18.3</v>
      </c>
      <c r="Y104" s="122">
        <v>77</v>
      </c>
      <c r="Z104" s="118">
        <f t="shared" si="26"/>
        <v>61.6</v>
      </c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19"/>
    </row>
    <row r="105" spans="1:44" s="117" customFormat="1" ht="21" thickBot="1" x14ac:dyDescent="0.35">
      <c r="A105" s="112">
        <v>99</v>
      </c>
      <c r="B105" s="124">
        <v>674853</v>
      </c>
      <c r="C105" s="126" t="s">
        <v>208</v>
      </c>
      <c r="D105" s="113">
        <v>8</v>
      </c>
      <c r="E105" s="113">
        <v>9</v>
      </c>
      <c r="F105" s="113">
        <v>8</v>
      </c>
      <c r="G105" s="113">
        <v>9</v>
      </c>
      <c r="H105" s="113">
        <v>8</v>
      </c>
      <c r="I105" s="113">
        <f t="shared" si="15"/>
        <v>42</v>
      </c>
      <c r="J105" s="113">
        <f t="shared" si="16"/>
        <v>6.3</v>
      </c>
      <c r="K105" s="114">
        <v>2</v>
      </c>
      <c r="L105" s="114">
        <v>2.5</v>
      </c>
      <c r="M105" s="114">
        <v>3</v>
      </c>
      <c r="N105" s="114">
        <v>4</v>
      </c>
      <c r="O105" s="114">
        <v>3</v>
      </c>
      <c r="P105" s="114">
        <f t="shared" si="17"/>
        <v>14.5</v>
      </c>
      <c r="Q105" s="114">
        <f t="shared" si="18"/>
        <v>0.72500000000000009</v>
      </c>
      <c r="R105" s="115">
        <f t="shared" si="19"/>
        <v>1.3</v>
      </c>
      <c r="S105" s="115">
        <f t="shared" si="20"/>
        <v>1.4749999999999999</v>
      </c>
      <c r="T105" s="115">
        <f t="shared" si="21"/>
        <v>1.35</v>
      </c>
      <c r="U105" s="115">
        <f t="shared" si="22"/>
        <v>1.5499999999999998</v>
      </c>
      <c r="V105" s="115">
        <f t="shared" si="23"/>
        <v>1.35</v>
      </c>
      <c r="W105" s="29">
        <f t="shared" si="24"/>
        <v>56.5</v>
      </c>
      <c r="X105" s="116">
        <f t="shared" si="25"/>
        <v>11.3</v>
      </c>
      <c r="Y105" s="125">
        <v>44</v>
      </c>
      <c r="Z105" s="118">
        <f t="shared" si="26"/>
        <v>35.200000000000003</v>
      </c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19"/>
    </row>
    <row r="106" spans="1:44" s="117" customFormat="1" ht="21" thickBot="1" x14ac:dyDescent="0.35">
      <c r="A106" s="112">
        <v>100</v>
      </c>
      <c r="B106" s="121">
        <v>674854</v>
      </c>
      <c r="C106" s="123" t="s">
        <v>209</v>
      </c>
      <c r="D106" s="113">
        <v>9</v>
      </c>
      <c r="E106" s="113">
        <v>12</v>
      </c>
      <c r="F106" s="113">
        <v>15</v>
      </c>
      <c r="G106" s="113">
        <v>14</v>
      </c>
      <c r="H106" s="113">
        <v>13</v>
      </c>
      <c r="I106" s="113">
        <f t="shared" si="15"/>
        <v>63</v>
      </c>
      <c r="J106" s="113">
        <f t="shared" si="16"/>
        <v>9.4499999999999993</v>
      </c>
      <c r="K106" s="114">
        <v>3</v>
      </c>
      <c r="L106" s="114">
        <v>3</v>
      </c>
      <c r="M106" s="114">
        <v>6</v>
      </c>
      <c r="N106" s="114">
        <v>5</v>
      </c>
      <c r="O106" s="114">
        <v>4</v>
      </c>
      <c r="P106" s="114">
        <f t="shared" si="17"/>
        <v>21</v>
      </c>
      <c r="Q106" s="114">
        <f t="shared" si="18"/>
        <v>1.05</v>
      </c>
      <c r="R106" s="115">
        <f t="shared" si="19"/>
        <v>1.5</v>
      </c>
      <c r="S106" s="115">
        <f t="shared" si="20"/>
        <v>1.9499999999999997</v>
      </c>
      <c r="T106" s="115">
        <f t="shared" si="21"/>
        <v>2.5499999999999998</v>
      </c>
      <c r="U106" s="115">
        <f t="shared" si="22"/>
        <v>2.35</v>
      </c>
      <c r="V106" s="115">
        <f t="shared" si="23"/>
        <v>2.15</v>
      </c>
      <c r="W106" s="29">
        <f t="shared" si="24"/>
        <v>84</v>
      </c>
      <c r="X106" s="116">
        <f t="shared" si="25"/>
        <v>16.8</v>
      </c>
      <c r="Y106" s="122">
        <v>65</v>
      </c>
      <c r="Z106" s="118">
        <f t="shared" si="26"/>
        <v>52</v>
      </c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19"/>
    </row>
    <row r="107" spans="1:44" s="117" customFormat="1" ht="21" thickBot="1" x14ac:dyDescent="0.35">
      <c r="A107" s="112">
        <v>101</v>
      </c>
      <c r="B107" s="121">
        <v>674855</v>
      </c>
      <c r="C107" s="123" t="s">
        <v>210</v>
      </c>
      <c r="D107" s="113">
        <v>8</v>
      </c>
      <c r="E107" s="113">
        <v>9</v>
      </c>
      <c r="F107" s="113">
        <v>8</v>
      </c>
      <c r="G107" s="113">
        <v>9</v>
      </c>
      <c r="H107" s="113">
        <v>8</v>
      </c>
      <c r="I107" s="113">
        <f t="shared" si="15"/>
        <v>42</v>
      </c>
      <c r="J107" s="113">
        <f t="shared" si="16"/>
        <v>6.3</v>
      </c>
      <c r="K107" s="114">
        <v>2.5</v>
      </c>
      <c r="L107" s="114">
        <v>3</v>
      </c>
      <c r="M107" s="114">
        <v>2</v>
      </c>
      <c r="N107" s="114">
        <v>4</v>
      </c>
      <c r="O107" s="114">
        <v>4</v>
      </c>
      <c r="P107" s="114">
        <f t="shared" si="17"/>
        <v>15.5</v>
      </c>
      <c r="Q107" s="114">
        <f t="shared" si="18"/>
        <v>0.77500000000000002</v>
      </c>
      <c r="R107" s="115">
        <f t="shared" si="19"/>
        <v>1.325</v>
      </c>
      <c r="S107" s="115">
        <f t="shared" si="20"/>
        <v>1.5</v>
      </c>
      <c r="T107" s="115">
        <f t="shared" si="21"/>
        <v>1.3</v>
      </c>
      <c r="U107" s="115">
        <f t="shared" si="22"/>
        <v>1.5499999999999998</v>
      </c>
      <c r="V107" s="115">
        <f t="shared" si="23"/>
        <v>1.4</v>
      </c>
      <c r="W107" s="29">
        <f t="shared" si="24"/>
        <v>57.5</v>
      </c>
      <c r="X107" s="116">
        <f t="shared" si="25"/>
        <v>11.5</v>
      </c>
      <c r="Y107" s="122">
        <v>53</v>
      </c>
      <c r="Z107" s="118">
        <f t="shared" si="26"/>
        <v>42.400000000000006</v>
      </c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19"/>
    </row>
    <row r="108" spans="1:44" s="117" customFormat="1" ht="21" thickBot="1" x14ac:dyDescent="0.35">
      <c r="A108" s="112">
        <v>102</v>
      </c>
      <c r="B108" s="121">
        <v>674856</v>
      </c>
      <c r="C108" s="123" t="s">
        <v>211</v>
      </c>
      <c r="D108" s="113">
        <v>16</v>
      </c>
      <c r="E108" s="113">
        <v>15</v>
      </c>
      <c r="F108" s="113">
        <v>10</v>
      </c>
      <c r="G108" s="113">
        <v>12</v>
      </c>
      <c r="H108" s="113">
        <v>13</v>
      </c>
      <c r="I108" s="113">
        <f t="shared" si="15"/>
        <v>66</v>
      </c>
      <c r="J108" s="113">
        <f t="shared" si="16"/>
        <v>9.9</v>
      </c>
      <c r="K108" s="114">
        <v>2.5</v>
      </c>
      <c r="L108" s="114">
        <v>3</v>
      </c>
      <c r="M108" s="114">
        <v>3</v>
      </c>
      <c r="N108" s="114">
        <v>5</v>
      </c>
      <c r="O108" s="114">
        <v>4</v>
      </c>
      <c r="P108" s="114">
        <f t="shared" si="17"/>
        <v>17.5</v>
      </c>
      <c r="Q108" s="114">
        <f t="shared" si="18"/>
        <v>0.875</v>
      </c>
      <c r="R108" s="115">
        <f t="shared" si="19"/>
        <v>2.5249999999999999</v>
      </c>
      <c r="S108" s="115">
        <f t="shared" si="20"/>
        <v>2.4</v>
      </c>
      <c r="T108" s="115">
        <f t="shared" si="21"/>
        <v>1.65</v>
      </c>
      <c r="U108" s="115">
        <f t="shared" si="22"/>
        <v>2.0499999999999998</v>
      </c>
      <c r="V108" s="115">
        <f t="shared" si="23"/>
        <v>2.15</v>
      </c>
      <c r="W108" s="29">
        <f t="shared" si="24"/>
        <v>83.5</v>
      </c>
      <c r="X108" s="116">
        <f t="shared" si="25"/>
        <v>16.7</v>
      </c>
      <c r="Y108" s="122">
        <v>69</v>
      </c>
      <c r="Z108" s="118">
        <f t="shared" si="26"/>
        <v>55.2</v>
      </c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19"/>
    </row>
    <row r="109" spans="1:44" s="117" customFormat="1" ht="21" thickBot="1" x14ac:dyDescent="0.35">
      <c r="A109" s="112">
        <v>103</v>
      </c>
      <c r="B109" s="121">
        <v>674857</v>
      </c>
      <c r="C109" s="123" t="s">
        <v>212</v>
      </c>
      <c r="D109" s="113">
        <v>14</v>
      </c>
      <c r="E109" s="113">
        <v>9</v>
      </c>
      <c r="F109" s="113">
        <v>14</v>
      </c>
      <c r="G109" s="113">
        <v>9</v>
      </c>
      <c r="H109" s="113">
        <v>8</v>
      </c>
      <c r="I109" s="113">
        <f t="shared" si="15"/>
        <v>54</v>
      </c>
      <c r="J109" s="113">
        <f t="shared" si="16"/>
        <v>8.1</v>
      </c>
      <c r="K109" s="114">
        <v>2.5</v>
      </c>
      <c r="L109" s="114">
        <v>3</v>
      </c>
      <c r="M109" s="114">
        <v>4</v>
      </c>
      <c r="N109" s="114">
        <v>3</v>
      </c>
      <c r="O109" s="114">
        <v>4</v>
      </c>
      <c r="P109" s="114">
        <f t="shared" si="17"/>
        <v>16.5</v>
      </c>
      <c r="Q109" s="114">
        <f t="shared" si="18"/>
        <v>0.82500000000000007</v>
      </c>
      <c r="R109" s="115">
        <f t="shared" si="19"/>
        <v>2.2250000000000001</v>
      </c>
      <c r="S109" s="115">
        <f t="shared" si="20"/>
        <v>1.5</v>
      </c>
      <c r="T109" s="115">
        <f t="shared" si="21"/>
        <v>2.3000000000000003</v>
      </c>
      <c r="U109" s="115">
        <f t="shared" si="22"/>
        <v>1.5</v>
      </c>
      <c r="V109" s="115">
        <f t="shared" si="23"/>
        <v>1.4</v>
      </c>
      <c r="W109" s="29">
        <f t="shared" si="24"/>
        <v>70.5</v>
      </c>
      <c r="X109" s="116">
        <f t="shared" si="25"/>
        <v>14.100000000000001</v>
      </c>
      <c r="Y109" s="122">
        <v>54</v>
      </c>
      <c r="Z109" s="118">
        <f t="shared" si="26"/>
        <v>43.2</v>
      </c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19"/>
    </row>
    <row r="110" spans="1:44" s="117" customFormat="1" ht="21" thickBot="1" x14ac:dyDescent="0.35">
      <c r="A110" s="112">
        <v>104</v>
      </c>
      <c r="B110" s="121">
        <v>674858</v>
      </c>
      <c r="C110" s="123" t="s">
        <v>133</v>
      </c>
      <c r="D110" s="113">
        <v>8</v>
      </c>
      <c r="E110" s="113">
        <v>9</v>
      </c>
      <c r="F110" s="113">
        <v>8</v>
      </c>
      <c r="G110" s="113">
        <v>7</v>
      </c>
      <c r="H110" s="113">
        <v>9</v>
      </c>
      <c r="I110" s="113">
        <f t="shared" si="15"/>
        <v>41</v>
      </c>
      <c r="J110" s="113">
        <f t="shared" si="16"/>
        <v>6.1499999999999995</v>
      </c>
      <c r="K110" s="114">
        <v>2.5</v>
      </c>
      <c r="L110" s="114">
        <v>3</v>
      </c>
      <c r="M110" s="114">
        <v>2</v>
      </c>
      <c r="N110" s="114">
        <v>3</v>
      </c>
      <c r="O110" s="114">
        <v>1</v>
      </c>
      <c r="P110" s="114">
        <f t="shared" si="17"/>
        <v>11.5</v>
      </c>
      <c r="Q110" s="114">
        <f t="shared" si="18"/>
        <v>0.57500000000000007</v>
      </c>
      <c r="R110" s="115">
        <f t="shared" si="19"/>
        <v>1.325</v>
      </c>
      <c r="S110" s="115">
        <f t="shared" si="20"/>
        <v>1.5</v>
      </c>
      <c r="T110" s="115">
        <f t="shared" si="21"/>
        <v>1.3</v>
      </c>
      <c r="U110" s="115">
        <f t="shared" si="22"/>
        <v>1.2000000000000002</v>
      </c>
      <c r="V110" s="115">
        <f t="shared" si="23"/>
        <v>1.4</v>
      </c>
      <c r="W110" s="29">
        <f t="shared" si="24"/>
        <v>52.5</v>
      </c>
      <c r="X110" s="116">
        <f t="shared" si="25"/>
        <v>10.5</v>
      </c>
      <c r="Y110" s="122">
        <v>47</v>
      </c>
      <c r="Z110" s="118">
        <f t="shared" si="26"/>
        <v>37.6</v>
      </c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19"/>
    </row>
    <row r="111" spans="1:44" s="117" customFormat="1" ht="21" thickBot="1" x14ac:dyDescent="0.35">
      <c r="A111" s="112">
        <v>105</v>
      </c>
      <c r="B111" s="121">
        <v>674859</v>
      </c>
      <c r="C111" s="123" t="s">
        <v>134</v>
      </c>
      <c r="D111" s="113">
        <v>12</v>
      </c>
      <c r="E111" s="113">
        <v>13</v>
      </c>
      <c r="F111" s="113">
        <v>15</v>
      </c>
      <c r="G111" s="113">
        <v>14</v>
      </c>
      <c r="H111" s="113">
        <v>10</v>
      </c>
      <c r="I111" s="113">
        <f t="shared" si="15"/>
        <v>64</v>
      </c>
      <c r="J111" s="113">
        <f t="shared" si="16"/>
        <v>9.6</v>
      </c>
      <c r="K111" s="114">
        <v>3</v>
      </c>
      <c r="L111" s="114">
        <v>4</v>
      </c>
      <c r="M111" s="114">
        <v>3</v>
      </c>
      <c r="N111" s="114">
        <v>5</v>
      </c>
      <c r="O111" s="114">
        <v>3</v>
      </c>
      <c r="P111" s="114">
        <f t="shared" si="17"/>
        <v>18</v>
      </c>
      <c r="Q111" s="114">
        <f t="shared" si="18"/>
        <v>0.9</v>
      </c>
      <c r="R111" s="115">
        <f t="shared" si="19"/>
        <v>1.9499999999999997</v>
      </c>
      <c r="S111" s="115">
        <f t="shared" si="20"/>
        <v>2.15</v>
      </c>
      <c r="T111" s="115">
        <f t="shared" si="21"/>
        <v>2.4</v>
      </c>
      <c r="U111" s="115">
        <f t="shared" si="22"/>
        <v>2.35</v>
      </c>
      <c r="V111" s="115">
        <f t="shared" si="23"/>
        <v>1.65</v>
      </c>
      <c r="W111" s="29">
        <f t="shared" si="24"/>
        <v>82</v>
      </c>
      <c r="X111" s="116">
        <f t="shared" si="25"/>
        <v>16.400000000000002</v>
      </c>
      <c r="Y111" s="122">
        <v>56</v>
      </c>
      <c r="Z111" s="118">
        <f t="shared" si="26"/>
        <v>44.800000000000004</v>
      </c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19"/>
    </row>
    <row r="112" spans="1:44" s="117" customFormat="1" ht="21" thickBot="1" x14ac:dyDescent="0.35">
      <c r="A112" s="112">
        <v>106</v>
      </c>
      <c r="B112" s="121">
        <v>674860</v>
      </c>
      <c r="C112" s="123" t="s">
        <v>213</v>
      </c>
      <c r="D112" s="113">
        <v>4</v>
      </c>
      <c r="E112" s="113">
        <v>6</v>
      </c>
      <c r="F112" s="113">
        <v>8</v>
      </c>
      <c r="G112" s="113">
        <v>6</v>
      </c>
      <c r="H112" s="113">
        <v>8</v>
      </c>
      <c r="I112" s="113">
        <f t="shared" si="15"/>
        <v>32</v>
      </c>
      <c r="J112" s="113">
        <f t="shared" si="16"/>
        <v>4.8</v>
      </c>
      <c r="K112" s="114">
        <v>1</v>
      </c>
      <c r="L112" s="114">
        <v>2</v>
      </c>
      <c r="M112" s="114">
        <v>0</v>
      </c>
      <c r="N112" s="114">
        <v>2</v>
      </c>
      <c r="O112" s="114">
        <v>3</v>
      </c>
      <c r="P112" s="114">
        <f t="shared" si="17"/>
        <v>8</v>
      </c>
      <c r="Q112" s="114">
        <f t="shared" si="18"/>
        <v>0.4</v>
      </c>
      <c r="R112" s="115">
        <f t="shared" si="19"/>
        <v>0.65</v>
      </c>
      <c r="S112" s="115">
        <f t="shared" si="20"/>
        <v>0.99999999999999989</v>
      </c>
      <c r="T112" s="115">
        <f t="shared" si="21"/>
        <v>1.2</v>
      </c>
      <c r="U112" s="115">
        <f t="shared" si="22"/>
        <v>0.99999999999999989</v>
      </c>
      <c r="V112" s="115">
        <f t="shared" si="23"/>
        <v>1.35</v>
      </c>
      <c r="W112" s="29">
        <f t="shared" si="24"/>
        <v>40</v>
      </c>
      <c r="X112" s="116">
        <f t="shared" si="25"/>
        <v>8</v>
      </c>
      <c r="Y112" s="122">
        <v>32</v>
      </c>
      <c r="Z112" s="118">
        <f t="shared" si="26"/>
        <v>25.6</v>
      </c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19"/>
    </row>
    <row r="113" spans="1:44" s="117" customFormat="1" ht="21" thickBot="1" x14ac:dyDescent="0.35">
      <c r="A113" s="112">
        <v>107</v>
      </c>
      <c r="B113" s="121">
        <v>674861</v>
      </c>
      <c r="C113" s="123" t="s">
        <v>135</v>
      </c>
      <c r="D113" s="113">
        <v>4</v>
      </c>
      <c r="E113" s="113">
        <v>3</v>
      </c>
      <c r="F113" s="113">
        <v>5</v>
      </c>
      <c r="G113" s="113">
        <v>6</v>
      </c>
      <c r="H113" s="113">
        <v>5</v>
      </c>
      <c r="I113" s="113">
        <f t="shared" si="15"/>
        <v>23</v>
      </c>
      <c r="J113" s="113">
        <f t="shared" si="16"/>
        <v>3.4499999999999997</v>
      </c>
      <c r="K113" s="114">
        <v>2</v>
      </c>
      <c r="L113" s="114">
        <v>1</v>
      </c>
      <c r="M113" s="114">
        <v>2</v>
      </c>
      <c r="N113" s="114">
        <v>3</v>
      </c>
      <c r="O113" s="114">
        <v>2</v>
      </c>
      <c r="P113" s="114">
        <f t="shared" si="17"/>
        <v>10</v>
      </c>
      <c r="Q113" s="114">
        <f t="shared" si="18"/>
        <v>0.5</v>
      </c>
      <c r="R113" s="115">
        <f t="shared" si="19"/>
        <v>0.7</v>
      </c>
      <c r="S113" s="115">
        <f t="shared" si="20"/>
        <v>0.49999999999999994</v>
      </c>
      <c r="T113" s="115">
        <f t="shared" si="21"/>
        <v>0.85</v>
      </c>
      <c r="U113" s="115">
        <f t="shared" si="22"/>
        <v>1.0499999999999998</v>
      </c>
      <c r="V113" s="115">
        <f t="shared" si="23"/>
        <v>0.85</v>
      </c>
      <c r="W113" s="29">
        <f t="shared" si="24"/>
        <v>33</v>
      </c>
      <c r="X113" s="116">
        <f t="shared" si="25"/>
        <v>6.6000000000000005</v>
      </c>
      <c r="Y113" s="122">
        <v>24</v>
      </c>
      <c r="Z113" s="118">
        <f t="shared" si="26"/>
        <v>19.200000000000003</v>
      </c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19"/>
    </row>
    <row r="114" spans="1:44" s="117" customFormat="1" ht="21" thickBot="1" x14ac:dyDescent="0.35">
      <c r="A114" s="112">
        <v>108</v>
      </c>
      <c r="B114" s="121">
        <v>674862</v>
      </c>
      <c r="C114" s="123" t="s">
        <v>214</v>
      </c>
      <c r="D114" s="113">
        <v>12</v>
      </c>
      <c r="E114" s="113">
        <v>6</v>
      </c>
      <c r="F114" s="113">
        <v>8</v>
      </c>
      <c r="G114" s="113">
        <v>8</v>
      </c>
      <c r="H114" s="113">
        <v>13</v>
      </c>
      <c r="I114" s="113">
        <f t="shared" si="15"/>
        <v>47</v>
      </c>
      <c r="J114" s="113">
        <f t="shared" si="16"/>
        <v>7.05</v>
      </c>
      <c r="K114" s="114">
        <v>1.5</v>
      </c>
      <c r="L114" s="114">
        <v>3</v>
      </c>
      <c r="M114" s="114">
        <v>2</v>
      </c>
      <c r="N114" s="114">
        <v>3</v>
      </c>
      <c r="O114" s="114">
        <v>2</v>
      </c>
      <c r="P114" s="114">
        <f t="shared" si="17"/>
        <v>11.5</v>
      </c>
      <c r="Q114" s="114">
        <f t="shared" si="18"/>
        <v>0.57500000000000007</v>
      </c>
      <c r="R114" s="115">
        <f t="shared" si="19"/>
        <v>1.8749999999999998</v>
      </c>
      <c r="S114" s="115">
        <f t="shared" si="20"/>
        <v>1.0499999999999998</v>
      </c>
      <c r="T114" s="115">
        <f t="shared" si="21"/>
        <v>1.3</v>
      </c>
      <c r="U114" s="115">
        <f t="shared" si="22"/>
        <v>1.35</v>
      </c>
      <c r="V114" s="115">
        <f t="shared" si="23"/>
        <v>2.0499999999999998</v>
      </c>
      <c r="W114" s="29">
        <f t="shared" si="24"/>
        <v>58.5</v>
      </c>
      <c r="X114" s="116">
        <f t="shared" si="25"/>
        <v>11.700000000000001</v>
      </c>
      <c r="Y114" s="122">
        <v>54</v>
      </c>
      <c r="Z114" s="118">
        <f t="shared" si="26"/>
        <v>43.2</v>
      </c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19"/>
    </row>
    <row r="115" spans="1:44" s="117" customFormat="1" ht="21" thickBot="1" x14ac:dyDescent="0.35">
      <c r="A115" s="112">
        <v>109</v>
      </c>
      <c r="B115" s="121">
        <v>674863</v>
      </c>
      <c r="C115" s="123" t="s">
        <v>215</v>
      </c>
      <c r="D115" s="113">
        <v>8</v>
      </c>
      <c r="E115" s="113">
        <v>9</v>
      </c>
      <c r="F115" s="113">
        <v>8</v>
      </c>
      <c r="G115" s="113">
        <v>9</v>
      </c>
      <c r="H115" s="113">
        <v>8</v>
      </c>
      <c r="I115" s="113">
        <f t="shared" si="15"/>
        <v>42</v>
      </c>
      <c r="J115" s="113">
        <f t="shared" si="16"/>
        <v>6.3</v>
      </c>
      <c r="K115" s="114">
        <v>2.5</v>
      </c>
      <c r="L115" s="114">
        <v>3</v>
      </c>
      <c r="M115" s="114">
        <v>2</v>
      </c>
      <c r="N115" s="114">
        <v>2</v>
      </c>
      <c r="O115" s="114">
        <v>3</v>
      </c>
      <c r="P115" s="114">
        <f t="shared" si="17"/>
        <v>12.5</v>
      </c>
      <c r="Q115" s="114">
        <f t="shared" si="18"/>
        <v>0.625</v>
      </c>
      <c r="R115" s="115">
        <f t="shared" si="19"/>
        <v>1.325</v>
      </c>
      <c r="S115" s="115">
        <f t="shared" si="20"/>
        <v>1.5</v>
      </c>
      <c r="T115" s="115">
        <f t="shared" si="21"/>
        <v>1.3</v>
      </c>
      <c r="U115" s="115">
        <f t="shared" si="22"/>
        <v>1.45</v>
      </c>
      <c r="V115" s="115">
        <f t="shared" si="23"/>
        <v>1.35</v>
      </c>
      <c r="W115" s="29">
        <f t="shared" si="24"/>
        <v>54.5</v>
      </c>
      <c r="X115" s="116">
        <f t="shared" si="25"/>
        <v>10.9</v>
      </c>
      <c r="Y115" s="122">
        <v>42</v>
      </c>
      <c r="Z115" s="118">
        <f t="shared" si="26"/>
        <v>33.6</v>
      </c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19"/>
    </row>
    <row r="116" spans="1:44" s="117" customFormat="1" ht="21" thickBot="1" x14ac:dyDescent="0.35">
      <c r="A116" s="112">
        <v>110</v>
      </c>
      <c r="B116" s="121">
        <v>674864</v>
      </c>
      <c r="C116" s="123" t="s">
        <v>136</v>
      </c>
      <c r="D116" s="113">
        <v>9</v>
      </c>
      <c r="E116" s="113">
        <v>8</v>
      </c>
      <c r="F116" s="113">
        <v>9</v>
      </c>
      <c r="G116" s="113">
        <v>8</v>
      </c>
      <c r="H116" s="113">
        <v>9</v>
      </c>
      <c r="I116" s="113">
        <f t="shared" si="15"/>
        <v>43</v>
      </c>
      <c r="J116" s="113">
        <f t="shared" si="16"/>
        <v>6.45</v>
      </c>
      <c r="K116" s="114">
        <v>2.5</v>
      </c>
      <c r="L116" s="114">
        <v>3</v>
      </c>
      <c r="M116" s="114">
        <v>2.5</v>
      </c>
      <c r="N116" s="114">
        <v>3</v>
      </c>
      <c r="O116" s="114">
        <v>2</v>
      </c>
      <c r="P116" s="114">
        <f t="shared" si="17"/>
        <v>13</v>
      </c>
      <c r="Q116" s="114">
        <f t="shared" si="18"/>
        <v>0.65</v>
      </c>
      <c r="R116" s="115">
        <f t="shared" si="19"/>
        <v>1.4749999999999999</v>
      </c>
      <c r="S116" s="115">
        <f t="shared" si="20"/>
        <v>1.35</v>
      </c>
      <c r="T116" s="115">
        <f t="shared" si="21"/>
        <v>1.4749999999999999</v>
      </c>
      <c r="U116" s="115">
        <f t="shared" si="22"/>
        <v>1.35</v>
      </c>
      <c r="V116" s="115">
        <f t="shared" si="23"/>
        <v>1.45</v>
      </c>
      <c r="W116" s="29">
        <f t="shared" si="24"/>
        <v>56</v>
      </c>
      <c r="X116" s="116">
        <f t="shared" si="25"/>
        <v>11.200000000000001</v>
      </c>
      <c r="Y116" s="122">
        <v>43</v>
      </c>
      <c r="Z116" s="118">
        <f t="shared" si="26"/>
        <v>34.4</v>
      </c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19"/>
    </row>
    <row r="117" spans="1:44" s="117" customFormat="1" ht="21" thickBot="1" x14ac:dyDescent="0.35">
      <c r="A117" s="112">
        <v>111</v>
      </c>
      <c r="B117" s="121">
        <v>674865</v>
      </c>
      <c r="C117" s="123" t="s">
        <v>216</v>
      </c>
      <c r="D117" s="113">
        <v>8</v>
      </c>
      <c r="E117" s="113">
        <v>7</v>
      </c>
      <c r="F117" s="113">
        <v>6</v>
      </c>
      <c r="G117" s="113">
        <v>8</v>
      </c>
      <c r="H117" s="113">
        <v>9</v>
      </c>
      <c r="I117" s="113">
        <f t="shared" si="15"/>
        <v>38</v>
      </c>
      <c r="J117" s="113">
        <f t="shared" si="16"/>
        <v>5.7</v>
      </c>
      <c r="K117" s="114">
        <v>1.5</v>
      </c>
      <c r="L117" s="114">
        <v>2.5</v>
      </c>
      <c r="M117" s="114">
        <v>3</v>
      </c>
      <c r="N117" s="114">
        <v>4</v>
      </c>
      <c r="O117" s="114">
        <v>4</v>
      </c>
      <c r="P117" s="114">
        <f t="shared" si="17"/>
        <v>15</v>
      </c>
      <c r="Q117" s="114">
        <f t="shared" si="18"/>
        <v>0.75</v>
      </c>
      <c r="R117" s="115">
        <f t="shared" si="19"/>
        <v>1.2749999999999999</v>
      </c>
      <c r="S117" s="115">
        <f t="shared" si="20"/>
        <v>1.175</v>
      </c>
      <c r="T117" s="115">
        <f t="shared" si="21"/>
        <v>1.0499999999999998</v>
      </c>
      <c r="U117" s="115">
        <f t="shared" si="22"/>
        <v>1.4</v>
      </c>
      <c r="V117" s="115">
        <f t="shared" si="23"/>
        <v>1.5499999999999998</v>
      </c>
      <c r="W117" s="29">
        <f t="shared" si="24"/>
        <v>53</v>
      </c>
      <c r="X117" s="116">
        <f t="shared" si="25"/>
        <v>10.600000000000001</v>
      </c>
      <c r="Y117" s="122">
        <v>22</v>
      </c>
      <c r="Z117" s="118">
        <f t="shared" si="26"/>
        <v>17.600000000000001</v>
      </c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19"/>
    </row>
    <row r="118" spans="1:44" s="117" customFormat="1" ht="21" thickBot="1" x14ac:dyDescent="0.35">
      <c r="A118" s="112">
        <v>112</v>
      </c>
      <c r="B118" s="121">
        <v>674866</v>
      </c>
      <c r="C118" s="123" t="s">
        <v>137</v>
      </c>
      <c r="D118" s="113">
        <v>9</v>
      </c>
      <c r="E118" s="113">
        <v>8</v>
      </c>
      <c r="F118" s="113">
        <v>8</v>
      </c>
      <c r="G118" s="113">
        <v>9</v>
      </c>
      <c r="H118" s="113">
        <v>8</v>
      </c>
      <c r="I118" s="113">
        <f t="shared" si="15"/>
        <v>42</v>
      </c>
      <c r="J118" s="113">
        <f t="shared" si="16"/>
        <v>6.3</v>
      </c>
      <c r="K118" s="114">
        <v>1.5</v>
      </c>
      <c r="L118" s="114">
        <v>3</v>
      </c>
      <c r="M118" s="114">
        <v>3</v>
      </c>
      <c r="N118" s="114">
        <v>3</v>
      </c>
      <c r="O118" s="114">
        <v>3</v>
      </c>
      <c r="P118" s="114">
        <f t="shared" si="17"/>
        <v>13.5</v>
      </c>
      <c r="Q118" s="114">
        <f t="shared" si="18"/>
        <v>0.67500000000000004</v>
      </c>
      <c r="R118" s="115">
        <f t="shared" si="19"/>
        <v>1.4249999999999998</v>
      </c>
      <c r="S118" s="115">
        <f t="shared" si="20"/>
        <v>1.35</v>
      </c>
      <c r="T118" s="115">
        <f t="shared" si="21"/>
        <v>1.35</v>
      </c>
      <c r="U118" s="115">
        <f t="shared" si="22"/>
        <v>1.5</v>
      </c>
      <c r="V118" s="115">
        <f t="shared" si="23"/>
        <v>1.35</v>
      </c>
      <c r="W118" s="29">
        <f t="shared" si="24"/>
        <v>55.5</v>
      </c>
      <c r="X118" s="116">
        <f t="shared" si="25"/>
        <v>11.100000000000001</v>
      </c>
      <c r="Y118" s="122">
        <v>33</v>
      </c>
      <c r="Z118" s="118">
        <f t="shared" si="26"/>
        <v>26.400000000000002</v>
      </c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19"/>
    </row>
    <row r="119" spans="1:44" s="117" customFormat="1" ht="21" thickBot="1" x14ac:dyDescent="0.35">
      <c r="A119" s="112">
        <v>113</v>
      </c>
      <c r="B119" s="121">
        <v>674867</v>
      </c>
      <c r="C119" s="123" t="s">
        <v>217</v>
      </c>
      <c r="D119" s="113">
        <v>12.5</v>
      </c>
      <c r="E119" s="113">
        <v>13</v>
      </c>
      <c r="F119" s="113">
        <v>10</v>
      </c>
      <c r="G119" s="113">
        <v>8</v>
      </c>
      <c r="H119" s="113">
        <v>10</v>
      </c>
      <c r="I119" s="113">
        <f t="shared" si="15"/>
        <v>53.5</v>
      </c>
      <c r="J119" s="113">
        <f t="shared" si="16"/>
        <v>8.0250000000000004</v>
      </c>
      <c r="K119" s="114">
        <v>2.5</v>
      </c>
      <c r="L119" s="114">
        <v>3</v>
      </c>
      <c r="M119" s="114">
        <v>4</v>
      </c>
      <c r="N119" s="114">
        <v>3</v>
      </c>
      <c r="O119" s="114">
        <v>4</v>
      </c>
      <c r="P119" s="114">
        <f t="shared" si="17"/>
        <v>16.5</v>
      </c>
      <c r="Q119" s="114">
        <f t="shared" si="18"/>
        <v>0.82500000000000007</v>
      </c>
      <c r="R119" s="115">
        <f t="shared" si="19"/>
        <v>2</v>
      </c>
      <c r="S119" s="115">
        <f t="shared" si="20"/>
        <v>2.1</v>
      </c>
      <c r="T119" s="115">
        <f t="shared" si="21"/>
        <v>1.7</v>
      </c>
      <c r="U119" s="115">
        <f t="shared" si="22"/>
        <v>1.35</v>
      </c>
      <c r="V119" s="115">
        <f t="shared" si="23"/>
        <v>1.7</v>
      </c>
      <c r="W119" s="29">
        <f t="shared" si="24"/>
        <v>70</v>
      </c>
      <c r="X119" s="116">
        <f t="shared" si="25"/>
        <v>14</v>
      </c>
      <c r="Y119" s="122">
        <v>51</v>
      </c>
      <c r="Z119" s="118">
        <f t="shared" si="26"/>
        <v>40.800000000000004</v>
      </c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19"/>
    </row>
    <row r="120" spans="1:44" s="117" customFormat="1" ht="21" thickBot="1" x14ac:dyDescent="0.35">
      <c r="A120" s="112">
        <v>114</v>
      </c>
      <c r="B120" s="121">
        <v>674868</v>
      </c>
      <c r="C120" s="123" t="s">
        <v>218</v>
      </c>
      <c r="D120" s="113">
        <v>12.5</v>
      </c>
      <c r="E120" s="113">
        <v>12</v>
      </c>
      <c r="F120" s="113">
        <v>15</v>
      </c>
      <c r="G120" s="113">
        <v>14</v>
      </c>
      <c r="H120" s="113">
        <v>10</v>
      </c>
      <c r="I120" s="113">
        <f t="shared" si="15"/>
        <v>63.5</v>
      </c>
      <c r="J120" s="113">
        <f t="shared" si="16"/>
        <v>9.5250000000000004</v>
      </c>
      <c r="K120" s="114">
        <v>5</v>
      </c>
      <c r="L120" s="114">
        <v>3</v>
      </c>
      <c r="M120" s="114">
        <v>4</v>
      </c>
      <c r="N120" s="114">
        <v>4</v>
      </c>
      <c r="O120" s="114">
        <v>3</v>
      </c>
      <c r="P120" s="114">
        <f t="shared" si="17"/>
        <v>19</v>
      </c>
      <c r="Q120" s="114">
        <f t="shared" si="18"/>
        <v>0.95000000000000007</v>
      </c>
      <c r="R120" s="115">
        <f t="shared" si="19"/>
        <v>2.125</v>
      </c>
      <c r="S120" s="115">
        <f t="shared" si="20"/>
        <v>1.9499999999999997</v>
      </c>
      <c r="T120" s="115">
        <f t="shared" si="21"/>
        <v>2.4500000000000002</v>
      </c>
      <c r="U120" s="115">
        <f t="shared" si="22"/>
        <v>2.3000000000000003</v>
      </c>
      <c r="V120" s="115">
        <f t="shared" si="23"/>
        <v>1.65</v>
      </c>
      <c r="W120" s="29">
        <f t="shared" si="24"/>
        <v>82.5</v>
      </c>
      <c r="X120" s="116">
        <f t="shared" si="25"/>
        <v>16.5</v>
      </c>
      <c r="Y120" s="122">
        <v>63</v>
      </c>
      <c r="Z120" s="118">
        <f t="shared" si="26"/>
        <v>50.400000000000006</v>
      </c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19"/>
    </row>
    <row r="121" spans="1:44" s="117" customFormat="1" ht="21" thickBot="1" x14ac:dyDescent="0.35">
      <c r="A121" s="112">
        <v>115</v>
      </c>
      <c r="B121" s="121">
        <v>674869</v>
      </c>
      <c r="C121" s="123" t="s">
        <v>219</v>
      </c>
      <c r="D121" s="113">
        <v>8</v>
      </c>
      <c r="E121" s="113">
        <v>9</v>
      </c>
      <c r="F121" s="113">
        <v>8</v>
      </c>
      <c r="G121" s="113">
        <v>9</v>
      </c>
      <c r="H121" s="113">
        <v>9</v>
      </c>
      <c r="I121" s="113">
        <f t="shared" si="15"/>
        <v>43</v>
      </c>
      <c r="J121" s="113">
        <f t="shared" si="16"/>
        <v>6.45</v>
      </c>
      <c r="K121" s="114">
        <v>2.5</v>
      </c>
      <c r="L121" s="114">
        <v>3</v>
      </c>
      <c r="M121" s="114">
        <v>2.5</v>
      </c>
      <c r="N121" s="114">
        <v>3</v>
      </c>
      <c r="O121" s="114">
        <v>4</v>
      </c>
      <c r="P121" s="114">
        <f t="shared" si="17"/>
        <v>15</v>
      </c>
      <c r="Q121" s="114">
        <f t="shared" si="18"/>
        <v>0.75</v>
      </c>
      <c r="R121" s="115">
        <f t="shared" si="19"/>
        <v>1.325</v>
      </c>
      <c r="S121" s="115">
        <f t="shared" si="20"/>
        <v>1.5</v>
      </c>
      <c r="T121" s="115">
        <f t="shared" si="21"/>
        <v>1.325</v>
      </c>
      <c r="U121" s="115">
        <f t="shared" si="22"/>
        <v>1.5</v>
      </c>
      <c r="V121" s="115">
        <f t="shared" si="23"/>
        <v>1.5499999999999998</v>
      </c>
      <c r="W121" s="29">
        <f t="shared" si="24"/>
        <v>58</v>
      </c>
      <c r="X121" s="116">
        <f t="shared" si="25"/>
        <v>11.600000000000001</v>
      </c>
      <c r="Y121" s="122">
        <v>39</v>
      </c>
      <c r="Z121" s="118">
        <f t="shared" si="26"/>
        <v>31.200000000000003</v>
      </c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19"/>
    </row>
    <row r="122" spans="1:44" s="117" customFormat="1" ht="21" thickBot="1" x14ac:dyDescent="0.35">
      <c r="A122" s="112">
        <v>116</v>
      </c>
      <c r="B122" s="121">
        <v>674870</v>
      </c>
      <c r="C122" s="123" t="s">
        <v>220</v>
      </c>
      <c r="D122" s="113">
        <v>10.5</v>
      </c>
      <c r="E122" s="113">
        <v>8</v>
      </c>
      <c r="F122" s="113">
        <v>9</v>
      </c>
      <c r="G122" s="113">
        <v>9</v>
      </c>
      <c r="H122" s="113">
        <v>8</v>
      </c>
      <c r="I122" s="113">
        <f t="shared" si="15"/>
        <v>44.5</v>
      </c>
      <c r="J122" s="113">
        <f t="shared" si="16"/>
        <v>6.6749999999999998</v>
      </c>
      <c r="K122" s="114">
        <v>2.5</v>
      </c>
      <c r="L122" s="114">
        <v>3</v>
      </c>
      <c r="M122" s="114">
        <v>4</v>
      </c>
      <c r="N122" s="114">
        <v>3</v>
      </c>
      <c r="O122" s="114">
        <v>4</v>
      </c>
      <c r="P122" s="114">
        <f t="shared" si="17"/>
        <v>16.5</v>
      </c>
      <c r="Q122" s="114">
        <f t="shared" si="18"/>
        <v>0.82500000000000007</v>
      </c>
      <c r="R122" s="115">
        <f t="shared" si="19"/>
        <v>1.7</v>
      </c>
      <c r="S122" s="115">
        <f t="shared" si="20"/>
        <v>1.35</v>
      </c>
      <c r="T122" s="115">
        <f t="shared" si="21"/>
        <v>1.5499999999999998</v>
      </c>
      <c r="U122" s="115">
        <f t="shared" si="22"/>
        <v>1.5</v>
      </c>
      <c r="V122" s="115">
        <f t="shared" si="23"/>
        <v>1.4</v>
      </c>
      <c r="W122" s="29">
        <f t="shared" si="24"/>
        <v>61</v>
      </c>
      <c r="X122" s="116">
        <f t="shared" si="25"/>
        <v>12.200000000000001</v>
      </c>
      <c r="Y122" s="122">
        <v>37</v>
      </c>
      <c r="Z122" s="118">
        <f t="shared" si="26"/>
        <v>29.6</v>
      </c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19"/>
    </row>
    <row r="123" spans="1:44" s="117" customFormat="1" ht="21" thickBot="1" x14ac:dyDescent="0.35">
      <c r="A123" s="112">
        <v>117</v>
      </c>
      <c r="B123" s="121">
        <v>674871</v>
      </c>
      <c r="C123" s="123" t="s">
        <v>221</v>
      </c>
      <c r="D123" s="113">
        <v>6</v>
      </c>
      <c r="E123" s="113">
        <v>9</v>
      </c>
      <c r="F123" s="113">
        <v>8</v>
      </c>
      <c r="G123" s="113">
        <v>8</v>
      </c>
      <c r="H123" s="113">
        <v>9</v>
      </c>
      <c r="I123" s="113">
        <f t="shared" si="15"/>
        <v>40</v>
      </c>
      <c r="J123" s="113">
        <f t="shared" si="16"/>
        <v>6</v>
      </c>
      <c r="K123" s="114">
        <v>2.5</v>
      </c>
      <c r="L123" s="114">
        <v>2.5</v>
      </c>
      <c r="M123" s="114">
        <v>4</v>
      </c>
      <c r="N123" s="114">
        <v>3</v>
      </c>
      <c r="O123" s="114">
        <v>2.5</v>
      </c>
      <c r="P123" s="114">
        <f t="shared" si="17"/>
        <v>14.5</v>
      </c>
      <c r="Q123" s="114">
        <f t="shared" si="18"/>
        <v>0.72500000000000009</v>
      </c>
      <c r="R123" s="115">
        <f t="shared" si="19"/>
        <v>1.0249999999999999</v>
      </c>
      <c r="S123" s="115">
        <f t="shared" si="20"/>
        <v>1.4749999999999999</v>
      </c>
      <c r="T123" s="115">
        <f t="shared" si="21"/>
        <v>1.4</v>
      </c>
      <c r="U123" s="115">
        <f t="shared" si="22"/>
        <v>1.35</v>
      </c>
      <c r="V123" s="115">
        <f t="shared" si="23"/>
        <v>1.4749999999999999</v>
      </c>
      <c r="W123" s="29">
        <f t="shared" si="24"/>
        <v>54.5</v>
      </c>
      <c r="X123" s="116">
        <f t="shared" si="25"/>
        <v>10.9</v>
      </c>
      <c r="Y123" s="122">
        <v>43</v>
      </c>
      <c r="Z123" s="118">
        <f t="shared" si="26"/>
        <v>34.4</v>
      </c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19"/>
    </row>
    <row r="124" spans="1:44" s="117" customFormat="1" ht="21" thickBot="1" x14ac:dyDescent="0.35">
      <c r="A124" s="112">
        <v>118</v>
      </c>
      <c r="B124" s="121">
        <v>674872</v>
      </c>
      <c r="C124" s="123" t="s">
        <v>222</v>
      </c>
      <c r="D124" s="113">
        <v>8</v>
      </c>
      <c r="E124" s="113">
        <v>15</v>
      </c>
      <c r="F124" s="113">
        <v>8</v>
      </c>
      <c r="G124" s="113">
        <v>9</v>
      </c>
      <c r="H124" s="113">
        <v>14</v>
      </c>
      <c r="I124" s="113">
        <f t="shared" si="15"/>
        <v>54</v>
      </c>
      <c r="J124" s="113">
        <f t="shared" si="16"/>
        <v>8.1</v>
      </c>
      <c r="K124" s="114">
        <v>5</v>
      </c>
      <c r="L124" s="114">
        <v>3</v>
      </c>
      <c r="M124" s="114">
        <v>3</v>
      </c>
      <c r="N124" s="114">
        <v>2</v>
      </c>
      <c r="O124" s="114">
        <v>2</v>
      </c>
      <c r="P124" s="114">
        <f t="shared" si="17"/>
        <v>15</v>
      </c>
      <c r="Q124" s="114">
        <f t="shared" si="18"/>
        <v>0.75</v>
      </c>
      <c r="R124" s="115">
        <f t="shared" si="19"/>
        <v>1.45</v>
      </c>
      <c r="S124" s="115">
        <f t="shared" si="20"/>
        <v>2.4</v>
      </c>
      <c r="T124" s="115">
        <f t="shared" si="21"/>
        <v>1.35</v>
      </c>
      <c r="U124" s="115">
        <f t="shared" si="22"/>
        <v>1.45</v>
      </c>
      <c r="V124" s="115">
        <f t="shared" si="23"/>
        <v>2.2000000000000002</v>
      </c>
      <c r="W124" s="29">
        <f t="shared" si="24"/>
        <v>69</v>
      </c>
      <c r="X124" s="116">
        <f t="shared" si="25"/>
        <v>13.8</v>
      </c>
      <c r="Y124" s="122">
        <v>59</v>
      </c>
      <c r="Z124" s="118">
        <f t="shared" si="26"/>
        <v>47.2</v>
      </c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19"/>
    </row>
    <row r="125" spans="1:44" s="117" customFormat="1" ht="21" thickBot="1" x14ac:dyDescent="0.35">
      <c r="A125" s="112">
        <v>119</v>
      </c>
      <c r="B125" s="121">
        <v>674873</v>
      </c>
      <c r="C125" s="123" t="s">
        <v>223</v>
      </c>
      <c r="D125" s="113">
        <v>7</v>
      </c>
      <c r="E125" s="113">
        <v>6</v>
      </c>
      <c r="F125" s="113">
        <v>8</v>
      </c>
      <c r="G125" s="113">
        <v>9</v>
      </c>
      <c r="H125" s="113">
        <v>8</v>
      </c>
      <c r="I125" s="113">
        <f t="shared" si="15"/>
        <v>38</v>
      </c>
      <c r="J125" s="113">
        <f t="shared" si="16"/>
        <v>5.7</v>
      </c>
      <c r="K125" s="114">
        <v>2.5</v>
      </c>
      <c r="L125" s="114">
        <v>2.5</v>
      </c>
      <c r="M125" s="114">
        <v>4</v>
      </c>
      <c r="N125" s="114">
        <v>3</v>
      </c>
      <c r="O125" s="114">
        <v>2</v>
      </c>
      <c r="P125" s="114">
        <f t="shared" si="17"/>
        <v>14</v>
      </c>
      <c r="Q125" s="114">
        <f t="shared" si="18"/>
        <v>0.70000000000000007</v>
      </c>
      <c r="R125" s="115">
        <f t="shared" si="19"/>
        <v>1.175</v>
      </c>
      <c r="S125" s="115">
        <f t="shared" si="20"/>
        <v>1.0249999999999999</v>
      </c>
      <c r="T125" s="115">
        <f t="shared" si="21"/>
        <v>1.4</v>
      </c>
      <c r="U125" s="115">
        <f t="shared" si="22"/>
        <v>1.5</v>
      </c>
      <c r="V125" s="115">
        <f t="shared" si="23"/>
        <v>1.3</v>
      </c>
      <c r="W125" s="29">
        <f t="shared" si="24"/>
        <v>52</v>
      </c>
      <c r="X125" s="116">
        <f t="shared" si="25"/>
        <v>10.4</v>
      </c>
      <c r="Y125" s="122">
        <v>38</v>
      </c>
      <c r="Z125" s="118">
        <f t="shared" si="26"/>
        <v>30.400000000000002</v>
      </c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19"/>
    </row>
    <row r="126" spans="1:44" s="117" customFormat="1" ht="21" thickBot="1" x14ac:dyDescent="0.35">
      <c r="A126" s="112">
        <v>120</v>
      </c>
      <c r="B126" s="121">
        <v>674874</v>
      </c>
      <c r="C126" s="123" t="s">
        <v>224</v>
      </c>
      <c r="D126" s="113">
        <v>12.5</v>
      </c>
      <c r="E126" s="113">
        <v>13</v>
      </c>
      <c r="F126" s="113">
        <v>12</v>
      </c>
      <c r="G126" s="113">
        <v>10</v>
      </c>
      <c r="H126" s="113">
        <v>12</v>
      </c>
      <c r="I126" s="113">
        <f t="shared" si="15"/>
        <v>59.5</v>
      </c>
      <c r="J126" s="113">
        <f t="shared" si="16"/>
        <v>8.9249999999999989</v>
      </c>
      <c r="K126" s="114">
        <v>2.5</v>
      </c>
      <c r="L126" s="114">
        <v>3</v>
      </c>
      <c r="M126" s="114">
        <v>4</v>
      </c>
      <c r="N126" s="114">
        <v>3</v>
      </c>
      <c r="O126" s="114">
        <v>2</v>
      </c>
      <c r="P126" s="114">
        <f t="shared" si="17"/>
        <v>14.5</v>
      </c>
      <c r="Q126" s="114">
        <f t="shared" si="18"/>
        <v>0.72500000000000009</v>
      </c>
      <c r="R126" s="115">
        <f t="shared" si="19"/>
        <v>2</v>
      </c>
      <c r="S126" s="115">
        <f t="shared" si="20"/>
        <v>2.1</v>
      </c>
      <c r="T126" s="115">
        <f t="shared" si="21"/>
        <v>1.9999999999999998</v>
      </c>
      <c r="U126" s="115">
        <f t="shared" si="22"/>
        <v>1.65</v>
      </c>
      <c r="V126" s="115">
        <f t="shared" si="23"/>
        <v>1.9</v>
      </c>
      <c r="W126" s="29">
        <f t="shared" si="24"/>
        <v>74</v>
      </c>
      <c r="X126" s="116">
        <f t="shared" si="25"/>
        <v>14.8</v>
      </c>
      <c r="Y126" s="122">
        <v>54</v>
      </c>
      <c r="Z126" s="118">
        <f t="shared" si="26"/>
        <v>43.2</v>
      </c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19"/>
    </row>
    <row r="127" spans="1:44" s="117" customFormat="1" ht="21" thickBot="1" x14ac:dyDescent="0.35">
      <c r="A127" s="112">
        <v>121</v>
      </c>
      <c r="B127" s="121">
        <v>674875</v>
      </c>
      <c r="C127" s="123" t="s">
        <v>225</v>
      </c>
      <c r="D127" s="113">
        <v>4</v>
      </c>
      <c r="E127" s="113">
        <v>6</v>
      </c>
      <c r="F127" s="113">
        <v>5</v>
      </c>
      <c r="G127" s="113">
        <v>8</v>
      </c>
      <c r="H127" s="113">
        <v>6</v>
      </c>
      <c r="I127" s="113">
        <f t="shared" si="15"/>
        <v>29</v>
      </c>
      <c r="J127" s="113">
        <f t="shared" si="16"/>
        <v>4.3499999999999996</v>
      </c>
      <c r="K127" s="114">
        <v>4.5</v>
      </c>
      <c r="L127" s="114">
        <v>1</v>
      </c>
      <c r="M127" s="114">
        <v>4</v>
      </c>
      <c r="N127" s="114">
        <v>3</v>
      </c>
      <c r="O127" s="114">
        <v>4</v>
      </c>
      <c r="P127" s="114">
        <f t="shared" si="17"/>
        <v>16.5</v>
      </c>
      <c r="Q127" s="114">
        <f t="shared" si="18"/>
        <v>0.82500000000000007</v>
      </c>
      <c r="R127" s="115">
        <f t="shared" si="19"/>
        <v>0.82499999999999996</v>
      </c>
      <c r="S127" s="115">
        <f t="shared" si="20"/>
        <v>0.95</v>
      </c>
      <c r="T127" s="115">
        <f t="shared" si="21"/>
        <v>0.95</v>
      </c>
      <c r="U127" s="115">
        <f t="shared" si="22"/>
        <v>1.35</v>
      </c>
      <c r="V127" s="115">
        <f t="shared" si="23"/>
        <v>1.0999999999999999</v>
      </c>
      <c r="W127" s="29">
        <f t="shared" si="24"/>
        <v>45.5</v>
      </c>
      <c r="X127" s="116">
        <f t="shared" si="25"/>
        <v>9.1</v>
      </c>
      <c r="Y127" s="122">
        <v>20</v>
      </c>
      <c r="Z127" s="118">
        <f t="shared" si="26"/>
        <v>16</v>
      </c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19"/>
    </row>
    <row r="128" spans="1:44" s="117" customFormat="1" ht="21" thickBot="1" x14ac:dyDescent="0.35">
      <c r="A128" s="112">
        <v>122</v>
      </c>
      <c r="B128" s="121">
        <v>674876</v>
      </c>
      <c r="C128" s="123" t="s">
        <v>226</v>
      </c>
      <c r="D128" s="113">
        <v>9</v>
      </c>
      <c r="E128" s="113">
        <v>8</v>
      </c>
      <c r="F128" s="113">
        <v>9</v>
      </c>
      <c r="G128" s="113">
        <v>8</v>
      </c>
      <c r="H128" s="113">
        <v>9</v>
      </c>
      <c r="I128" s="113">
        <f t="shared" si="15"/>
        <v>43</v>
      </c>
      <c r="J128" s="113">
        <f t="shared" si="16"/>
        <v>6.45</v>
      </c>
      <c r="K128" s="114">
        <v>5</v>
      </c>
      <c r="L128" s="114">
        <v>3</v>
      </c>
      <c r="M128" s="114">
        <v>3.5</v>
      </c>
      <c r="N128" s="114">
        <v>3</v>
      </c>
      <c r="O128" s="114">
        <v>2</v>
      </c>
      <c r="P128" s="114">
        <f t="shared" si="17"/>
        <v>16.5</v>
      </c>
      <c r="Q128" s="114">
        <f t="shared" si="18"/>
        <v>0.82500000000000007</v>
      </c>
      <c r="R128" s="115">
        <f t="shared" si="19"/>
        <v>1.5999999999999999</v>
      </c>
      <c r="S128" s="115">
        <f t="shared" si="20"/>
        <v>1.35</v>
      </c>
      <c r="T128" s="115">
        <f t="shared" si="21"/>
        <v>1.5249999999999999</v>
      </c>
      <c r="U128" s="115">
        <f t="shared" si="22"/>
        <v>1.35</v>
      </c>
      <c r="V128" s="115">
        <f t="shared" si="23"/>
        <v>1.45</v>
      </c>
      <c r="W128" s="29">
        <f t="shared" si="24"/>
        <v>59.5</v>
      </c>
      <c r="X128" s="116">
        <f t="shared" si="25"/>
        <v>11.9</v>
      </c>
      <c r="Y128" s="122">
        <v>47</v>
      </c>
      <c r="Z128" s="118">
        <f t="shared" si="26"/>
        <v>37.6</v>
      </c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19"/>
    </row>
    <row r="129" spans="1:44" s="117" customFormat="1" ht="21" thickBot="1" x14ac:dyDescent="0.35">
      <c r="A129" s="112">
        <v>123</v>
      </c>
      <c r="B129" s="121">
        <v>674877</v>
      </c>
      <c r="C129" s="123" t="s">
        <v>227</v>
      </c>
      <c r="D129" s="113">
        <v>12</v>
      </c>
      <c r="E129" s="113">
        <v>10</v>
      </c>
      <c r="F129" s="113">
        <v>8</v>
      </c>
      <c r="G129" s="113">
        <v>9</v>
      </c>
      <c r="H129" s="113">
        <v>8</v>
      </c>
      <c r="I129" s="113">
        <f t="shared" si="15"/>
        <v>47</v>
      </c>
      <c r="J129" s="113">
        <f t="shared" si="16"/>
        <v>7.05</v>
      </c>
      <c r="K129" s="114">
        <v>3</v>
      </c>
      <c r="L129" s="114">
        <v>3</v>
      </c>
      <c r="M129" s="114">
        <v>4</v>
      </c>
      <c r="N129" s="114">
        <v>3</v>
      </c>
      <c r="O129" s="114">
        <v>5</v>
      </c>
      <c r="P129" s="114">
        <f t="shared" si="17"/>
        <v>18</v>
      </c>
      <c r="Q129" s="114">
        <f t="shared" si="18"/>
        <v>0.9</v>
      </c>
      <c r="R129" s="115">
        <f t="shared" si="19"/>
        <v>1.9499999999999997</v>
      </c>
      <c r="S129" s="115">
        <f t="shared" si="20"/>
        <v>1.65</v>
      </c>
      <c r="T129" s="115">
        <f t="shared" si="21"/>
        <v>1.4</v>
      </c>
      <c r="U129" s="115">
        <f t="shared" si="22"/>
        <v>1.5</v>
      </c>
      <c r="V129" s="115">
        <f t="shared" si="23"/>
        <v>1.45</v>
      </c>
      <c r="W129" s="29">
        <f t="shared" si="24"/>
        <v>65</v>
      </c>
      <c r="X129" s="116">
        <f t="shared" si="25"/>
        <v>13</v>
      </c>
      <c r="Y129" s="122">
        <v>51</v>
      </c>
      <c r="Z129" s="118">
        <f t="shared" si="26"/>
        <v>40.800000000000004</v>
      </c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19"/>
    </row>
    <row r="130" spans="1:44" s="117" customFormat="1" ht="21" thickBot="1" x14ac:dyDescent="0.35">
      <c r="A130" s="112">
        <v>124</v>
      </c>
      <c r="B130" s="121">
        <v>674878</v>
      </c>
      <c r="C130" s="123" t="s">
        <v>228</v>
      </c>
      <c r="D130" s="113">
        <v>10</v>
      </c>
      <c r="E130" s="113">
        <v>8</v>
      </c>
      <c r="F130" s="113">
        <v>9</v>
      </c>
      <c r="G130" s="113">
        <v>8</v>
      </c>
      <c r="H130" s="113">
        <v>7</v>
      </c>
      <c r="I130" s="113">
        <f t="shared" si="15"/>
        <v>42</v>
      </c>
      <c r="J130" s="113">
        <f t="shared" si="16"/>
        <v>6.3</v>
      </c>
      <c r="K130" s="114">
        <v>3</v>
      </c>
      <c r="L130" s="114">
        <v>2</v>
      </c>
      <c r="M130" s="114">
        <v>3</v>
      </c>
      <c r="N130" s="114">
        <v>2</v>
      </c>
      <c r="O130" s="114">
        <v>3</v>
      </c>
      <c r="P130" s="114">
        <f t="shared" si="17"/>
        <v>13</v>
      </c>
      <c r="Q130" s="114">
        <f t="shared" si="18"/>
        <v>0.65</v>
      </c>
      <c r="R130" s="115">
        <f t="shared" si="19"/>
        <v>1.65</v>
      </c>
      <c r="S130" s="115">
        <f t="shared" si="20"/>
        <v>1.3</v>
      </c>
      <c r="T130" s="115">
        <f t="shared" si="21"/>
        <v>1.5</v>
      </c>
      <c r="U130" s="115">
        <f t="shared" si="22"/>
        <v>1.3</v>
      </c>
      <c r="V130" s="115">
        <f t="shared" si="23"/>
        <v>1.2000000000000002</v>
      </c>
      <c r="W130" s="29">
        <f t="shared" si="24"/>
        <v>55</v>
      </c>
      <c r="X130" s="116">
        <f t="shared" si="25"/>
        <v>11</v>
      </c>
      <c r="Y130" s="122">
        <v>51</v>
      </c>
      <c r="Z130" s="118">
        <f t="shared" si="26"/>
        <v>40.800000000000004</v>
      </c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19"/>
    </row>
    <row r="131" spans="1:44" ht="21" thickBot="1" x14ac:dyDescent="0.35"/>
    <row r="132" spans="1:44" x14ac:dyDescent="0.3">
      <c r="A132" s="139" t="s">
        <v>16</v>
      </c>
      <c r="B132" s="140"/>
      <c r="C132" s="141"/>
      <c r="D132" s="6">
        <f t="shared" ref="D132:V132" si="29">COUNT(D7:D130)</f>
        <v>124</v>
      </c>
      <c r="E132" s="6">
        <f t="shared" si="29"/>
        <v>124</v>
      </c>
      <c r="F132" s="6">
        <f t="shared" si="29"/>
        <v>124</v>
      </c>
      <c r="G132" s="6">
        <f t="shared" si="29"/>
        <v>124</v>
      </c>
      <c r="H132" s="6">
        <f t="shared" si="29"/>
        <v>124</v>
      </c>
      <c r="I132" s="7">
        <f t="shared" si="29"/>
        <v>124</v>
      </c>
      <c r="J132" s="7">
        <f t="shared" si="29"/>
        <v>124</v>
      </c>
      <c r="K132" s="79">
        <f t="shared" si="29"/>
        <v>124</v>
      </c>
      <c r="L132" s="79">
        <f t="shared" si="29"/>
        <v>124</v>
      </c>
      <c r="M132" s="79">
        <f t="shared" si="29"/>
        <v>124</v>
      </c>
      <c r="N132" s="79">
        <f t="shared" si="29"/>
        <v>124</v>
      </c>
      <c r="O132" s="79">
        <f t="shared" si="29"/>
        <v>124</v>
      </c>
      <c r="P132" s="76">
        <f t="shared" si="29"/>
        <v>124</v>
      </c>
      <c r="Q132" s="76">
        <f t="shared" si="29"/>
        <v>124</v>
      </c>
      <c r="R132" s="89">
        <f t="shared" si="29"/>
        <v>124</v>
      </c>
      <c r="S132" s="89">
        <f t="shared" si="29"/>
        <v>124</v>
      </c>
      <c r="T132" s="89">
        <f t="shared" si="29"/>
        <v>124</v>
      </c>
      <c r="U132" s="89">
        <f t="shared" si="29"/>
        <v>124</v>
      </c>
      <c r="V132" s="89">
        <f t="shared" si="29"/>
        <v>124</v>
      </c>
      <c r="W132" s="92">
        <f>COUNT(W6:W130)</f>
        <v>124</v>
      </c>
      <c r="X132" s="92">
        <f>COUNT(X6:X130)</f>
        <v>124</v>
      </c>
      <c r="Y132" s="12">
        <f>COUNT(#REF!)</f>
        <v>0</v>
      </c>
      <c r="Z132" s="76">
        <f>COUNT(#REF!)</f>
        <v>0</v>
      </c>
    </row>
    <row r="133" spans="1:44" ht="21" customHeight="1" x14ac:dyDescent="0.3">
      <c r="A133" s="142" t="s">
        <v>17</v>
      </c>
      <c r="B133" s="143"/>
      <c r="C133" s="144"/>
      <c r="D133" s="8">
        <v>20</v>
      </c>
      <c r="E133" s="9">
        <v>20</v>
      </c>
      <c r="F133" s="9">
        <v>20</v>
      </c>
      <c r="G133" s="9">
        <v>20</v>
      </c>
      <c r="H133" s="82">
        <v>20</v>
      </c>
      <c r="I133" s="10">
        <f>SUM(D133:H133)</f>
        <v>100</v>
      </c>
      <c r="J133" s="83">
        <f>I133*0.15</f>
        <v>15</v>
      </c>
      <c r="K133" s="80">
        <v>6</v>
      </c>
      <c r="L133" s="14">
        <v>6</v>
      </c>
      <c r="M133" s="14">
        <v>6</v>
      </c>
      <c r="N133" s="14">
        <v>6</v>
      </c>
      <c r="O133" s="81">
        <v>6</v>
      </c>
      <c r="P133" s="77">
        <f>SUM(K133:O133)</f>
        <v>30</v>
      </c>
      <c r="Q133" s="88">
        <f>P133*0.05</f>
        <v>1.5</v>
      </c>
      <c r="R133" s="90">
        <f>(D133*0.15+K133*0.05)</f>
        <v>3.3</v>
      </c>
      <c r="S133" s="16">
        <f>((E133*0.15+L133*0.05))</f>
        <v>3.3</v>
      </c>
      <c r="T133" s="16">
        <f t="shared" ref="T133:U133" si="30">((F133*0.15+M133*0.05))</f>
        <v>3.3</v>
      </c>
      <c r="U133" s="16">
        <f t="shared" si="30"/>
        <v>3.3</v>
      </c>
      <c r="V133" s="17">
        <f>((H133*0.15+O133*0.05))</f>
        <v>3.3</v>
      </c>
      <c r="W133" s="93">
        <v>130</v>
      </c>
      <c r="X133" s="91">
        <f>W133*0.2</f>
        <v>26</v>
      </c>
      <c r="Y133" s="15">
        <v>100</v>
      </c>
      <c r="Z133" s="77">
        <f>Y133*0.8</f>
        <v>80</v>
      </c>
    </row>
    <row r="134" spans="1:44" x14ac:dyDescent="0.3">
      <c r="A134" s="142" t="s">
        <v>79</v>
      </c>
      <c r="B134" s="143"/>
      <c r="C134" s="144"/>
      <c r="D134" s="8">
        <f>D133*0.4</f>
        <v>8</v>
      </c>
      <c r="E134" s="9">
        <f>E133*0.4</f>
        <v>8</v>
      </c>
      <c r="F134" s="9">
        <f t="shared" ref="F134:J134" si="31">F133*0.4</f>
        <v>8</v>
      </c>
      <c r="G134" s="9">
        <f t="shared" si="31"/>
        <v>8</v>
      </c>
      <c r="H134" s="82">
        <f t="shared" si="31"/>
        <v>8</v>
      </c>
      <c r="I134" s="10">
        <f t="shared" si="31"/>
        <v>40</v>
      </c>
      <c r="J134" s="83">
        <f t="shared" si="31"/>
        <v>6</v>
      </c>
      <c r="K134" s="80">
        <f>K133*0.4</f>
        <v>2.4000000000000004</v>
      </c>
      <c r="L134" s="14">
        <f>L133*0.4</f>
        <v>2.4000000000000004</v>
      </c>
      <c r="M134" s="14">
        <f t="shared" ref="M134:Z134" si="32">M133*0.4</f>
        <v>2.4000000000000004</v>
      </c>
      <c r="N134" s="14">
        <f t="shared" si="32"/>
        <v>2.4000000000000004</v>
      </c>
      <c r="O134" s="81">
        <f t="shared" si="32"/>
        <v>2.4000000000000004</v>
      </c>
      <c r="P134" s="77">
        <f t="shared" si="32"/>
        <v>12</v>
      </c>
      <c r="Q134" s="88">
        <f t="shared" si="32"/>
        <v>0.60000000000000009</v>
      </c>
      <c r="R134" s="90">
        <f t="shared" si="32"/>
        <v>1.32</v>
      </c>
      <c r="S134" s="16">
        <f t="shared" si="32"/>
        <v>1.32</v>
      </c>
      <c r="T134" s="16">
        <f t="shared" si="32"/>
        <v>1.32</v>
      </c>
      <c r="U134" s="16">
        <f t="shared" si="32"/>
        <v>1.32</v>
      </c>
      <c r="V134" s="17">
        <f t="shared" si="32"/>
        <v>1.32</v>
      </c>
      <c r="W134" s="93">
        <f t="shared" si="32"/>
        <v>52</v>
      </c>
      <c r="X134" s="91">
        <f t="shared" si="32"/>
        <v>10.4</v>
      </c>
      <c r="Y134" s="15">
        <f t="shared" si="32"/>
        <v>40</v>
      </c>
      <c r="Z134" s="77">
        <f t="shared" si="32"/>
        <v>32</v>
      </c>
    </row>
    <row r="135" spans="1:44" ht="21" customHeight="1" x14ac:dyDescent="0.3">
      <c r="A135" s="142" t="s">
        <v>18</v>
      </c>
      <c r="B135" s="143"/>
      <c r="C135" s="144"/>
      <c r="D135" s="8">
        <f>COUNTIF(D7:D130, "&gt;=8")</f>
        <v>97</v>
      </c>
      <c r="E135" s="8">
        <f t="shared" ref="E135:H135" si="33">COUNTIF(E7:E130, "&gt;=8")</f>
        <v>97</v>
      </c>
      <c r="F135" s="8">
        <f t="shared" si="33"/>
        <v>91</v>
      </c>
      <c r="G135" s="8">
        <f t="shared" si="33"/>
        <v>102</v>
      </c>
      <c r="H135" s="8">
        <f t="shared" si="33"/>
        <v>94</v>
      </c>
      <c r="I135" s="8">
        <f>COUNTIF(I7:I130, "&gt;=40")</f>
        <v>91</v>
      </c>
      <c r="J135" s="8">
        <f>COUNTIF(J7:J130, "&gt;=6")</f>
        <v>91</v>
      </c>
      <c r="K135" s="8">
        <f>COUNTIF(K7:K130, "&gt;=2.4")</f>
        <v>83</v>
      </c>
      <c r="L135" s="8">
        <f t="shared" ref="L135:O135" si="34">COUNTIF(L7:L130, "&gt;=2.4")</f>
        <v>98</v>
      </c>
      <c r="M135" s="8">
        <f t="shared" si="34"/>
        <v>75</v>
      </c>
      <c r="N135" s="8">
        <f t="shared" si="34"/>
        <v>92</v>
      </c>
      <c r="O135" s="8">
        <f t="shared" si="34"/>
        <v>83</v>
      </c>
      <c r="P135" s="8">
        <f>COUNTIF(P7:P130, "&gt;=12")</f>
        <v>88</v>
      </c>
      <c r="Q135" s="8">
        <f>COUNTIF(Q7:Q130, "&gt;=.6")</f>
        <v>88</v>
      </c>
      <c r="R135" s="8">
        <f>COUNTIF(R7:R130, "&gt;=1.32")</f>
        <v>84</v>
      </c>
      <c r="S135" s="8">
        <f t="shared" ref="S135:V135" si="35">COUNTIF(S7:S130, "&gt;=1.32")</f>
        <v>91</v>
      </c>
      <c r="T135" s="8">
        <f t="shared" si="35"/>
        <v>78</v>
      </c>
      <c r="U135" s="8">
        <f t="shared" si="35"/>
        <v>93</v>
      </c>
      <c r="V135" s="8">
        <f t="shared" si="35"/>
        <v>88</v>
      </c>
      <c r="W135" s="8">
        <f>COUNTIF(W7:W130, "&gt;=52")</f>
        <v>92</v>
      </c>
      <c r="X135" s="8">
        <f>COUNTIF(X7:X130, "&gt;=10.4")</f>
        <v>92</v>
      </c>
      <c r="Y135" s="8">
        <f>COUNTIF(Y7:Y130, "&gt;=40")</f>
        <v>90</v>
      </c>
      <c r="Z135" s="8">
        <f>COUNTIF(Z7:Z130, "&gt;=32")</f>
        <v>90</v>
      </c>
    </row>
    <row r="136" spans="1:44" x14ac:dyDescent="0.3">
      <c r="A136" s="142" t="s">
        <v>19</v>
      </c>
      <c r="B136" s="143"/>
      <c r="C136" s="144"/>
      <c r="D136" s="84" t="str">
        <f xml:space="preserve"> IF(((D135/COUNT(D7:D130))*100)&gt;=60,"3", IF(AND(((D135/COUNT(D7:D130))*100)&lt;60, ((D135/COUNT(D7:D130))*100)&gt;=50),"2", IF( AND(((D135/COUNT(D7:D130))*100)&lt;50, ((D135/COUNT(D7:D130))*100)&gt;=40),"1","0")))</f>
        <v>3</v>
      </c>
      <c r="E136" s="84" t="str">
        <f t="shared" ref="E136:Z136" si="36" xml:space="preserve"> IF(((E135/COUNT(E7:E130))*100)&gt;=60,"3", IF(AND(((E135/COUNT(E7:E130))*100)&lt;60, ((E135/COUNT(E7:E130))*100)&gt;=50),"2", IF( AND(((E135/COUNT(E7:E130))*100)&lt;50, ((E135/COUNT(E7:E130))*100)&gt;=40),"1","0")))</f>
        <v>3</v>
      </c>
      <c r="F136" s="84" t="str">
        <f t="shared" si="36"/>
        <v>3</v>
      </c>
      <c r="G136" s="84" t="str">
        <f t="shared" si="36"/>
        <v>3</v>
      </c>
      <c r="H136" s="84" t="str">
        <f t="shared" si="36"/>
        <v>3</v>
      </c>
      <c r="I136" s="84" t="str">
        <f t="shared" si="36"/>
        <v>3</v>
      </c>
      <c r="J136" s="84" t="str">
        <f t="shared" si="36"/>
        <v>3</v>
      </c>
      <c r="K136" s="84" t="str">
        <f t="shared" si="36"/>
        <v>3</v>
      </c>
      <c r="L136" s="84" t="str">
        <f t="shared" si="36"/>
        <v>3</v>
      </c>
      <c r="M136" s="84" t="str">
        <f t="shared" si="36"/>
        <v>3</v>
      </c>
      <c r="N136" s="84" t="str">
        <f t="shared" si="36"/>
        <v>3</v>
      </c>
      <c r="O136" s="84" t="str">
        <f t="shared" si="36"/>
        <v>3</v>
      </c>
      <c r="P136" s="84" t="str">
        <f t="shared" si="36"/>
        <v>3</v>
      </c>
      <c r="Q136" s="84" t="str">
        <f t="shared" si="36"/>
        <v>3</v>
      </c>
      <c r="R136" s="84" t="str">
        <f t="shared" si="36"/>
        <v>3</v>
      </c>
      <c r="S136" s="84" t="str">
        <f t="shared" si="36"/>
        <v>3</v>
      </c>
      <c r="T136" s="84" t="str">
        <f t="shared" si="36"/>
        <v>3</v>
      </c>
      <c r="U136" s="84" t="str">
        <f t="shared" si="36"/>
        <v>3</v>
      </c>
      <c r="V136" s="84" t="str">
        <f t="shared" si="36"/>
        <v>3</v>
      </c>
      <c r="W136" s="84" t="str">
        <f t="shared" si="36"/>
        <v>3</v>
      </c>
      <c r="X136" s="84" t="str">
        <f t="shared" si="36"/>
        <v>3</v>
      </c>
      <c r="Y136" s="84" t="str">
        <f t="shared" si="36"/>
        <v>3</v>
      </c>
      <c r="Z136" s="84" t="str">
        <f t="shared" si="36"/>
        <v>3</v>
      </c>
    </row>
    <row r="137" spans="1:44" ht="21" thickBot="1" x14ac:dyDescent="0.35">
      <c r="A137" s="187" t="s">
        <v>20</v>
      </c>
      <c r="B137" s="188"/>
      <c r="C137" s="189"/>
      <c r="D137" s="11">
        <f>((D135/COUNT(D7:D130))*D136)</f>
        <v>2.346774193548387</v>
      </c>
      <c r="E137" s="11">
        <f t="shared" ref="E137:Z137" si="37">((E135/COUNT(E7:E130))*E136)</f>
        <v>2.346774193548387</v>
      </c>
      <c r="F137" s="11">
        <f t="shared" si="37"/>
        <v>2.2016129032258065</v>
      </c>
      <c r="G137" s="11">
        <f t="shared" si="37"/>
        <v>2.467741935483871</v>
      </c>
      <c r="H137" s="11">
        <f t="shared" si="37"/>
        <v>2.274193548387097</v>
      </c>
      <c r="I137" s="11">
        <f t="shared" si="37"/>
        <v>2.2016129032258065</v>
      </c>
      <c r="J137" s="11">
        <f t="shared" si="37"/>
        <v>2.2016129032258065</v>
      </c>
      <c r="K137" s="11">
        <f t="shared" si="37"/>
        <v>2.008064516129032</v>
      </c>
      <c r="L137" s="11">
        <f t="shared" si="37"/>
        <v>2.370967741935484</v>
      </c>
      <c r="M137" s="11">
        <f t="shared" si="37"/>
        <v>1.814516129032258</v>
      </c>
      <c r="N137" s="11">
        <f t="shared" si="37"/>
        <v>2.225806451612903</v>
      </c>
      <c r="O137" s="11">
        <f t="shared" si="37"/>
        <v>2.008064516129032</v>
      </c>
      <c r="P137" s="11">
        <f t="shared" si="37"/>
        <v>2.129032258064516</v>
      </c>
      <c r="Q137" s="11">
        <f t="shared" si="37"/>
        <v>2.129032258064516</v>
      </c>
      <c r="R137" s="11">
        <f t="shared" si="37"/>
        <v>2.032258064516129</v>
      </c>
      <c r="S137" s="11">
        <f t="shared" si="37"/>
        <v>2.2016129032258065</v>
      </c>
      <c r="T137" s="11">
        <f t="shared" si="37"/>
        <v>1.8870967741935485</v>
      </c>
      <c r="U137" s="11">
        <f t="shared" si="37"/>
        <v>2.25</v>
      </c>
      <c r="V137" s="11">
        <f t="shared" si="37"/>
        <v>2.129032258064516</v>
      </c>
      <c r="W137" s="11">
        <f t="shared" si="37"/>
        <v>2.225806451612903</v>
      </c>
      <c r="X137" s="11">
        <f t="shared" si="37"/>
        <v>2.225806451612903</v>
      </c>
      <c r="Y137" s="11">
        <f t="shared" si="37"/>
        <v>2.2314049586776861</v>
      </c>
      <c r="Z137" s="11">
        <f t="shared" si="37"/>
        <v>2.2314049586776861</v>
      </c>
    </row>
    <row r="138" spans="1:44" ht="21" thickBot="1" x14ac:dyDescent="0.35">
      <c r="A138" s="2"/>
      <c r="B138" s="2"/>
      <c r="C138" s="2"/>
      <c r="D138" s="2"/>
    </row>
    <row r="139" spans="1:44" x14ac:dyDescent="0.3">
      <c r="A139" s="190" t="s">
        <v>21</v>
      </c>
      <c r="B139" s="191"/>
      <c r="C139" s="192"/>
      <c r="D139" s="2"/>
      <c r="E139" s="169" t="s">
        <v>22</v>
      </c>
      <c r="F139" s="170"/>
      <c r="G139" s="170"/>
      <c r="H139" s="170"/>
      <c r="I139" s="170"/>
      <c r="J139" s="170"/>
      <c r="K139" s="170"/>
      <c r="L139" s="170"/>
      <c r="M139" s="170"/>
      <c r="N139" s="171"/>
      <c r="O139" s="78" t="s">
        <v>12</v>
      </c>
      <c r="P139" s="20" t="s">
        <v>3</v>
      </c>
      <c r="Q139" s="20" t="s">
        <v>4</v>
      </c>
      <c r="R139" s="20" t="s">
        <v>5</v>
      </c>
      <c r="S139" s="21" t="s">
        <v>6</v>
      </c>
    </row>
    <row r="140" spans="1:44" ht="21" thickBot="1" x14ac:dyDescent="0.35">
      <c r="A140" s="22" t="s">
        <v>80</v>
      </c>
      <c r="B140" s="3"/>
      <c r="C140" s="23"/>
      <c r="D140" s="2"/>
      <c r="E140" s="172"/>
      <c r="F140" s="173"/>
      <c r="G140" s="173"/>
      <c r="H140" s="173"/>
      <c r="I140" s="173"/>
      <c r="J140" s="173"/>
      <c r="K140" s="173"/>
      <c r="L140" s="173"/>
      <c r="M140" s="173"/>
      <c r="N140" s="174"/>
      <c r="O140" s="4">
        <f>(R137*0.2+Z137*0.8)</f>
        <v>2.1915755798453747</v>
      </c>
      <c r="P140" s="4">
        <f>(S137*0.2+Z137*0.8)</f>
        <v>2.2254465475873104</v>
      </c>
      <c r="Q140" s="4">
        <f>(T137*0.2+Z137*0.8)</f>
        <v>2.1625433217808587</v>
      </c>
      <c r="R140" s="4">
        <f>(U137*0.2+Z137*0.8)</f>
        <v>2.2351239669421492</v>
      </c>
      <c r="S140" s="5">
        <f>(V137*0.2+Z137*0.8)</f>
        <v>2.2109304185550522</v>
      </c>
    </row>
    <row r="141" spans="1:44" x14ac:dyDescent="0.3">
      <c r="A141" s="22" t="s">
        <v>81</v>
      </c>
      <c r="B141" s="3"/>
      <c r="C141" s="23"/>
      <c r="D141" s="2"/>
    </row>
    <row r="142" spans="1:44" ht="21" thickBot="1" x14ac:dyDescent="0.35">
      <c r="A142" s="24" t="s">
        <v>82</v>
      </c>
      <c r="B142" s="25"/>
      <c r="C142" s="26"/>
      <c r="D142" s="2"/>
    </row>
  </sheetData>
  <mergeCells count="22">
    <mergeCell ref="A134:C134"/>
    <mergeCell ref="A135:C135"/>
    <mergeCell ref="A136:C136"/>
    <mergeCell ref="A137:C137"/>
    <mergeCell ref="A139:C139"/>
    <mergeCell ref="E139:N140"/>
    <mergeCell ref="Y4:Y6"/>
    <mergeCell ref="Z4:Z6"/>
    <mergeCell ref="D5:J5"/>
    <mergeCell ref="K5:Q5"/>
    <mergeCell ref="A132:C132"/>
    <mergeCell ref="A133:C133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42"/>
  <sheetViews>
    <sheetView topLeftCell="F1" zoomScale="80" zoomScaleNormal="80" workbookViewId="0">
      <selection activeCell="Q17" sqref="Q17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5" t="s">
        <v>103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44" ht="21" thickBot="1" x14ac:dyDescent="0.35">
      <c r="A2" s="145" t="s">
        <v>104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44" ht="21" thickBot="1" x14ac:dyDescent="0.35">
      <c r="A3" s="146" t="s">
        <v>85</v>
      </c>
      <c r="B3" s="147"/>
      <c r="C3" s="94" t="str">
        <f>'CO (All Subjects)'!D5</f>
        <v>DATABASE MANAGEMENT SYSTEM</v>
      </c>
      <c r="D3" s="95" t="s">
        <v>100</v>
      </c>
      <c r="E3" s="94"/>
      <c r="F3" s="148" t="s">
        <v>229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44" ht="21" customHeight="1" thickBot="1" x14ac:dyDescent="0.35">
      <c r="A4" s="149" t="s">
        <v>0</v>
      </c>
      <c r="B4" s="151" t="s">
        <v>1</v>
      </c>
      <c r="C4" s="154" t="s">
        <v>2</v>
      </c>
      <c r="D4" s="157" t="s">
        <v>101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R4" s="160" t="s">
        <v>102</v>
      </c>
      <c r="S4" s="161"/>
      <c r="T4" s="161"/>
      <c r="U4" s="161"/>
      <c r="V4" s="162"/>
      <c r="W4" s="18" t="s">
        <v>15</v>
      </c>
      <c r="X4" s="166" t="s">
        <v>14</v>
      </c>
      <c r="Y4" s="175" t="s">
        <v>83</v>
      </c>
      <c r="Z4" s="178" t="s">
        <v>84</v>
      </c>
    </row>
    <row r="5" spans="1:44" x14ac:dyDescent="0.3">
      <c r="A5" s="150"/>
      <c r="B5" s="152"/>
      <c r="C5" s="155"/>
      <c r="D5" s="181" t="s">
        <v>11</v>
      </c>
      <c r="E5" s="182"/>
      <c r="F5" s="182"/>
      <c r="G5" s="182"/>
      <c r="H5" s="182"/>
      <c r="I5" s="182"/>
      <c r="J5" s="183"/>
      <c r="K5" s="184" t="s">
        <v>89</v>
      </c>
      <c r="L5" s="185"/>
      <c r="M5" s="185"/>
      <c r="N5" s="185"/>
      <c r="O5" s="185"/>
      <c r="P5" s="185"/>
      <c r="Q5" s="186"/>
      <c r="R5" s="163"/>
      <c r="S5" s="164"/>
      <c r="T5" s="164"/>
      <c r="U5" s="164"/>
      <c r="V5" s="165"/>
      <c r="W5" s="19" t="s">
        <v>13</v>
      </c>
      <c r="X5" s="167"/>
      <c r="Y5" s="176"/>
      <c r="Z5" s="179"/>
    </row>
    <row r="6" spans="1:44" ht="21" thickBot="1" x14ac:dyDescent="0.35">
      <c r="A6" s="150"/>
      <c r="B6" s="153"/>
      <c r="C6" s="156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1" t="s">
        <v>96</v>
      </c>
      <c r="X6" s="168"/>
      <c r="Y6" s="177"/>
      <c r="Z6" s="180"/>
    </row>
    <row r="7" spans="1:44" s="117" customFormat="1" ht="21" thickBot="1" x14ac:dyDescent="0.35">
      <c r="A7" s="112">
        <v>1</v>
      </c>
      <c r="B7" s="121">
        <v>674755</v>
      </c>
      <c r="C7" s="123" t="s">
        <v>139</v>
      </c>
      <c r="D7" s="113">
        <v>13</v>
      </c>
      <c r="E7" s="113">
        <v>12</v>
      </c>
      <c r="F7" s="113">
        <v>9</v>
      </c>
      <c r="G7" s="113">
        <v>8</v>
      </c>
      <c r="H7" s="113">
        <v>9</v>
      </c>
      <c r="I7" s="113">
        <f>SUM(D7:H7)</f>
        <v>51</v>
      </c>
      <c r="J7" s="113">
        <f>I7*0.15</f>
        <v>7.6499999999999995</v>
      </c>
      <c r="K7" s="114">
        <v>4</v>
      </c>
      <c r="L7" s="114">
        <v>3</v>
      </c>
      <c r="M7" s="114">
        <v>4</v>
      </c>
      <c r="N7" s="114">
        <v>3</v>
      </c>
      <c r="O7" s="114">
        <v>4</v>
      </c>
      <c r="P7" s="114">
        <f>SUM(K7:O7)</f>
        <v>18</v>
      </c>
      <c r="Q7" s="114">
        <f>P7*0.05</f>
        <v>0.9</v>
      </c>
      <c r="R7" s="115">
        <f>D7+K7</f>
        <v>17</v>
      </c>
      <c r="S7" s="115">
        <f t="shared" ref="S7:W22" si="0">E7+L7</f>
        <v>15</v>
      </c>
      <c r="T7" s="115">
        <f t="shared" si="0"/>
        <v>13</v>
      </c>
      <c r="U7" s="115">
        <f t="shared" si="0"/>
        <v>11</v>
      </c>
      <c r="V7" s="115">
        <f t="shared" si="0"/>
        <v>13</v>
      </c>
      <c r="W7" s="29">
        <f>I7+P7</f>
        <v>69</v>
      </c>
      <c r="X7" s="116">
        <f>W7*0.2</f>
        <v>13.8</v>
      </c>
      <c r="Y7" s="122">
        <v>54</v>
      </c>
      <c r="Z7" s="118">
        <f>Y7*0.8</f>
        <v>43.2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ht="21" thickBot="1" x14ac:dyDescent="0.35">
      <c r="A8" s="112">
        <v>2</v>
      </c>
      <c r="B8" s="121">
        <v>674756</v>
      </c>
      <c r="C8" s="123" t="s">
        <v>105</v>
      </c>
      <c r="D8" s="113">
        <v>7</v>
      </c>
      <c r="E8" s="113">
        <v>6</v>
      </c>
      <c r="F8" s="113">
        <v>9</v>
      </c>
      <c r="G8" s="113">
        <v>8</v>
      </c>
      <c r="H8" s="113">
        <v>8</v>
      </c>
      <c r="I8" s="113">
        <f t="shared" ref="I8:I71" si="1">SUM(D8:H8)</f>
        <v>38</v>
      </c>
      <c r="J8" s="113">
        <f t="shared" ref="J8:J71" si="2">I8*0.15</f>
        <v>5.7</v>
      </c>
      <c r="K8" s="114">
        <v>2</v>
      </c>
      <c r="L8" s="114">
        <v>2</v>
      </c>
      <c r="M8" s="114">
        <v>3</v>
      </c>
      <c r="N8" s="114">
        <v>2</v>
      </c>
      <c r="O8" s="114">
        <v>1</v>
      </c>
      <c r="P8" s="114">
        <f t="shared" ref="P8:P71" si="3">SUM(K8:O8)</f>
        <v>10</v>
      </c>
      <c r="Q8" s="114">
        <f t="shared" ref="Q8:Q71" si="4">P8*0.05</f>
        <v>0.5</v>
      </c>
      <c r="R8" s="115">
        <f t="shared" ref="R8:W62" si="5">D8+K8</f>
        <v>9</v>
      </c>
      <c r="S8" s="115">
        <f t="shared" si="0"/>
        <v>8</v>
      </c>
      <c r="T8" s="115">
        <f t="shared" si="0"/>
        <v>12</v>
      </c>
      <c r="U8" s="115">
        <f t="shared" si="0"/>
        <v>10</v>
      </c>
      <c r="V8" s="115">
        <f t="shared" si="0"/>
        <v>9</v>
      </c>
      <c r="W8" s="29">
        <f t="shared" si="0"/>
        <v>48</v>
      </c>
      <c r="X8" s="116">
        <f t="shared" ref="X8:X71" si="6">W8*0.2</f>
        <v>9.6000000000000014</v>
      </c>
      <c r="Y8" s="122">
        <v>46</v>
      </c>
      <c r="Z8" s="118">
        <f t="shared" ref="Z8:Z71" si="7">Y8*0.8</f>
        <v>36.800000000000004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ht="21" thickBot="1" x14ac:dyDescent="0.35">
      <c r="A9" s="112">
        <v>3</v>
      </c>
      <c r="B9" s="121">
        <v>674757</v>
      </c>
      <c r="C9" s="123" t="s">
        <v>140</v>
      </c>
      <c r="D9" s="113">
        <v>2</v>
      </c>
      <c r="E9" s="113">
        <v>2.5</v>
      </c>
      <c r="F9" s="113">
        <v>3</v>
      </c>
      <c r="G9" s="113">
        <v>4</v>
      </c>
      <c r="H9" s="113">
        <v>3</v>
      </c>
      <c r="I9" s="113">
        <f t="shared" si="1"/>
        <v>14.5</v>
      </c>
      <c r="J9" s="113">
        <f t="shared" si="2"/>
        <v>2.1749999999999998</v>
      </c>
      <c r="K9" s="114">
        <v>1</v>
      </c>
      <c r="L9" s="114">
        <v>1</v>
      </c>
      <c r="M9" s="114">
        <v>1</v>
      </c>
      <c r="N9" s="114">
        <v>1</v>
      </c>
      <c r="O9" s="114">
        <v>1</v>
      </c>
      <c r="P9" s="114">
        <f t="shared" si="3"/>
        <v>5</v>
      </c>
      <c r="Q9" s="114">
        <f t="shared" si="4"/>
        <v>0.25</v>
      </c>
      <c r="R9" s="115">
        <f t="shared" si="5"/>
        <v>3</v>
      </c>
      <c r="S9" s="115">
        <f t="shared" si="0"/>
        <v>3.5</v>
      </c>
      <c r="T9" s="115">
        <f t="shared" si="0"/>
        <v>4</v>
      </c>
      <c r="U9" s="115">
        <f t="shared" si="0"/>
        <v>5</v>
      </c>
      <c r="V9" s="115">
        <f t="shared" si="0"/>
        <v>4</v>
      </c>
      <c r="W9" s="29">
        <f t="shared" si="0"/>
        <v>19.5</v>
      </c>
      <c r="X9" s="116">
        <f t="shared" si="6"/>
        <v>3.9000000000000004</v>
      </c>
      <c r="Y9" s="122">
        <v>9</v>
      </c>
      <c r="Z9" s="118">
        <f t="shared" si="7"/>
        <v>7.2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ht="21" thickBot="1" x14ac:dyDescent="0.35">
      <c r="A10" s="112">
        <v>4</v>
      </c>
      <c r="B10" s="121">
        <v>674758</v>
      </c>
      <c r="C10" s="123" t="s">
        <v>141</v>
      </c>
      <c r="D10" s="113">
        <v>8</v>
      </c>
      <c r="E10" s="113">
        <v>6</v>
      </c>
      <c r="F10" s="113">
        <v>9</v>
      </c>
      <c r="G10" s="113">
        <v>8</v>
      </c>
      <c r="H10" s="113">
        <v>9</v>
      </c>
      <c r="I10" s="113">
        <f t="shared" si="1"/>
        <v>40</v>
      </c>
      <c r="J10" s="113">
        <f t="shared" si="2"/>
        <v>6</v>
      </c>
      <c r="K10" s="114">
        <v>2.5</v>
      </c>
      <c r="L10" s="114">
        <v>3</v>
      </c>
      <c r="M10" s="114">
        <v>4</v>
      </c>
      <c r="N10" s="114">
        <v>3</v>
      </c>
      <c r="O10" s="114">
        <v>4</v>
      </c>
      <c r="P10" s="114">
        <f t="shared" si="3"/>
        <v>16.5</v>
      </c>
      <c r="Q10" s="114">
        <f t="shared" si="4"/>
        <v>0.82500000000000007</v>
      </c>
      <c r="R10" s="115">
        <f t="shared" si="5"/>
        <v>10.5</v>
      </c>
      <c r="S10" s="115">
        <f t="shared" si="0"/>
        <v>9</v>
      </c>
      <c r="T10" s="115">
        <f t="shared" si="0"/>
        <v>13</v>
      </c>
      <c r="U10" s="115">
        <f t="shared" si="0"/>
        <v>11</v>
      </c>
      <c r="V10" s="115">
        <f t="shared" si="0"/>
        <v>13</v>
      </c>
      <c r="W10" s="29">
        <f t="shared" si="0"/>
        <v>56.5</v>
      </c>
      <c r="X10" s="116">
        <f t="shared" si="6"/>
        <v>11.3</v>
      </c>
      <c r="Y10" s="122">
        <v>47</v>
      </c>
      <c r="Z10" s="118">
        <f t="shared" si="7"/>
        <v>37.6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ht="21" thickBot="1" x14ac:dyDescent="0.35">
      <c r="A11" s="112">
        <v>5</v>
      </c>
      <c r="B11" s="121">
        <v>674759</v>
      </c>
      <c r="C11" s="123" t="s">
        <v>142</v>
      </c>
      <c r="D11" s="113">
        <v>8</v>
      </c>
      <c r="E11" s="113">
        <v>7</v>
      </c>
      <c r="F11" s="113">
        <v>6</v>
      </c>
      <c r="G11" s="113">
        <v>8</v>
      </c>
      <c r="H11" s="113">
        <v>9</v>
      </c>
      <c r="I11" s="113">
        <f t="shared" si="1"/>
        <v>38</v>
      </c>
      <c r="J11" s="113">
        <f t="shared" si="2"/>
        <v>5.7</v>
      </c>
      <c r="K11" s="114">
        <v>2</v>
      </c>
      <c r="L11" s="114">
        <v>3</v>
      </c>
      <c r="M11" s="114">
        <v>2</v>
      </c>
      <c r="N11" s="114">
        <v>1</v>
      </c>
      <c r="O11" s="114">
        <v>2</v>
      </c>
      <c r="P11" s="114">
        <f t="shared" si="3"/>
        <v>10</v>
      </c>
      <c r="Q11" s="114">
        <f t="shared" si="4"/>
        <v>0.5</v>
      </c>
      <c r="R11" s="115">
        <f t="shared" si="5"/>
        <v>10</v>
      </c>
      <c r="S11" s="115">
        <f t="shared" si="0"/>
        <v>10</v>
      </c>
      <c r="T11" s="115">
        <f t="shared" si="0"/>
        <v>8</v>
      </c>
      <c r="U11" s="115">
        <f t="shared" si="0"/>
        <v>9</v>
      </c>
      <c r="V11" s="115">
        <f t="shared" si="0"/>
        <v>11</v>
      </c>
      <c r="W11" s="29">
        <f t="shared" si="0"/>
        <v>48</v>
      </c>
      <c r="X11" s="116">
        <f t="shared" si="6"/>
        <v>9.6000000000000014</v>
      </c>
      <c r="Y11" s="122">
        <v>43</v>
      </c>
      <c r="Z11" s="118">
        <f t="shared" si="7"/>
        <v>34.4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ht="21" thickBot="1" x14ac:dyDescent="0.35">
      <c r="A12" s="112">
        <v>6</v>
      </c>
      <c r="B12" s="121">
        <v>674760</v>
      </c>
      <c r="C12" s="123" t="s">
        <v>106</v>
      </c>
      <c r="D12" s="113">
        <v>2</v>
      </c>
      <c r="E12" s="113">
        <v>2.5</v>
      </c>
      <c r="F12" s="113">
        <v>3</v>
      </c>
      <c r="G12" s="113">
        <v>0</v>
      </c>
      <c r="H12" s="113">
        <v>0</v>
      </c>
      <c r="I12" s="113">
        <f t="shared" si="1"/>
        <v>7.5</v>
      </c>
      <c r="J12" s="113">
        <f t="shared" si="2"/>
        <v>1.125</v>
      </c>
      <c r="K12" s="114">
        <v>1</v>
      </c>
      <c r="L12" s="114">
        <v>1.5</v>
      </c>
      <c r="M12" s="114">
        <v>3</v>
      </c>
      <c r="N12" s="114">
        <v>2</v>
      </c>
      <c r="O12" s="114">
        <v>1</v>
      </c>
      <c r="P12" s="114">
        <f t="shared" si="3"/>
        <v>8.5</v>
      </c>
      <c r="Q12" s="114">
        <f t="shared" si="4"/>
        <v>0.42500000000000004</v>
      </c>
      <c r="R12" s="115">
        <f t="shared" si="5"/>
        <v>3</v>
      </c>
      <c r="S12" s="115">
        <f t="shared" si="0"/>
        <v>4</v>
      </c>
      <c r="T12" s="115">
        <f t="shared" si="0"/>
        <v>6</v>
      </c>
      <c r="U12" s="115">
        <f t="shared" si="0"/>
        <v>2</v>
      </c>
      <c r="V12" s="115">
        <f t="shared" si="0"/>
        <v>1</v>
      </c>
      <c r="W12" s="29">
        <f t="shared" si="0"/>
        <v>16</v>
      </c>
      <c r="X12" s="116">
        <f t="shared" si="6"/>
        <v>3.2</v>
      </c>
      <c r="Y12" s="122">
        <v>12</v>
      </c>
      <c r="Z12" s="118">
        <f t="shared" si="7"/>
        <v>9.6000000000000014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ht="21" thickBot="1" x14ac:dyDescent="0.35">
      <c r="A13" s="112">
        <v>7</v>
      </c>
      <c r="B13" s="121">
        <v>674761</v>
      </c>
      <c r="C13" s="123" t="s">
        <v>143</v>
      </c>
      <c r="D13" s="113">
        <v>4</v>
      </c>
      <c r="E13" s="113">
        <v>3</v>
      </c>
      <c r="F13" s="113">
        <v>3.5</v>
      </c>
      <c r="G13" s="113">
        <v>3</v>
      </c>
      <c r="H13" s="113">
        <v>2</v>
      </c>
      <c r="I13" s="113">
        <f t="shared" si="1"/>
        <v>15.5</v>
      </c>
      <c r="J13" s="113">
        <f t="shared" si="2"/>
        <v>2.3249999999999997</v>
      </c>
      <c r="K13" s="114">
        <v>1</v>
      </c>
      <c r="L13" s="114">
        <v>1</v>
      </c>
      <c r="M13" s="114">
        <v>1</v>
      </c>
      <c r="N13" s="114">
        <v>1</v>
      </c>
      <c r="O13" s="114">
        <v>1</v>
      </c>
      <c r="P13" s="114">
        <f t="shared" si="3"/>
        <v>5</v>
      </c>
      <c r="Q13" s="114">
        <f t="shared" si="4"/>
        <v>0.25</v>
      </c>
      <c r="R13" s="115">
        <f t="shared" si="5"/>
        <v>5</v>
      </c>
      <c r="S13" s="115">
        <f t="shared" si="0"/>
        <v>4</v>
      </c>
      <c r="T13" s="115">
        <f t="shared" si="0"/>
        <v>4.5</v>
      </c>
      <c r="U13" s="115">
        <f t="shared" si="0"/>
        <v>4</v>
      </c>
      <c r="V13" s="115">
        <f t="shared" si="0"/>
        <v>3</v>
      </c>
      <c r="W13" s="29">
        <f t="shared" si="0"/>
        <v>20.5</v>
      </c>
      <c r="X13" s="116">
        <f t="shared" si="6"/>
        <v>4.1000000000000005</v>
      </c>
      <c r="Y13" s="122">
        <v>20</v>
      </c>
      <c r="Z13" s="118">
        <f t="shared" si="7"/>
        <v>16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ht="21" thickBot="1" x14ac:dyDescent="0.35">
      <c r="A14" s="112">
        <v>8</v>
      </c>
      <c r="B14" s="121">
        <v>674762</v>
      </c>
      <c r="C14" s="123" t="s">
        <v>144</v>
      </c>
      <c r="D14" s="113">
        <v>1</v>
      </c>
      <c r="E14" s="113">
        <v>0</v>
      </c>
      <c r="F14" s="113">
        <v>0</v>
      </c>
      <c r="G14" s="113">
        <v>0</v>
      </c>
      <c r="H14" s="113">
        <v>0</v>
      </c>
      <c r="I14" s="113">
        <f t="shared" si="1"/>
        <v>1</v>
      </c>
      <c r="J14" s="113">
        <f t="shared" si="2"/>
        <v>0.15</v>
      </c>
      <c r="K14" s="114">
        <v>0</v>
      </c>
      <c r="L14" s="114">
        <v>0</v>
      </c>
      <c r="M14" s="114">
        <v>1</v>
      </c>
      <c r="N14" s="114">
        <v>0</v>
      </c>
      <c r="O14" s="114">
        <v>0</v>
      </c>
      <c r="P14" s="114">
        <f t="shared" si="3"/>
        <v>1</v>
      </c>
      <c r="Q14" s="114">
        <f t="shared" si="4"/>
        <v>0.05</v>
      </c>
      <c r="R14" s="115">
        <f t="shared" si="5"/>
        <v>1</v>
      </c>
      <c r="S14" s="115">
        <f t="shared" si="0"/>
        <v>0</v>
      </c>
      <c r="T14" s="115">
        <f t="shared" si="0"/>
        <v>1</v>
      </c>
      <c r="U14" s="115">
        <f t="shared" si="0"/>
        <v>0</v>
      </c>
      <c r="V14" s="115">
        <f t="shared" si="0"/>
        <v>0</v>
      </c>
      <c r="W14" s="29">
        <f t="shared" si="0"/>
        <v>2</v>
      </c>
      <c r="X14" s="116">
        <f t="shared" si="6"/>
        <v>0.4</v>
      </c>
      <c r="Y14" s="122">
        <v>1</v>
      </c>
      <c r="Z14" s="118">
        <f t="shared" si="7"/>
        <v>0.8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ht="21" thickBot="1" x14ac:dyDescent="0.35">
      <c r="A15" s="112">
        <v>9</v>
      </c>
      <c r="B15" s="121">
        <v>674763</v>
      </c>
      <c r="C15" s="123" t="s">
        <v>107</v>
      </c>
      <c r="D15" s="113">
        <v>2.5</v>
      </c>
      <c r="E15" s="113">
        <v>3</v>
      </c>
      <c r="F15" s="113">
        <v>2</v>
      </c>
      <c r="G15" s="113">
        <v>3</v>
      </c>
      <c r="H15" s="113">
        <v>2</v>
      </c>
      <c r="I15" s="113">
        <f t="shared" si="1"/>
        <v>12.5</v>
      </c>
      <c r="J15" s="113">
        <f t="shared" si="2"/>
        <v>1.875</v>
      </c>
      <c r="K15" s="114">
        <v>1.5</v>
      </c>
      <c r="L15" s="114">
        <v>2</v>
      </c>
      <c r="M15" s="114">
        <v>2.5</v>
      </c>
      <c r="N15" s="114">
        <v>3</v>
      </c>
      <c r="O15" s="114">
        <v>2</v>
      </c>
      <c r="P15" s="114">
        <f t="shared" si="3"/>
        <v>11</v>
      </c>
      <c r="Q15" s="114">
        <f t="shared" si="4"/>
        <v>0.55000000000000004</v>
      </c>
      <c r="R15" s="115">
        <f t="shared" si="5"/>
        <v>4</v>
      </c>
      <c r="S15" s="115">
        <f t="shared" si="0"/>
        <v>5</v>
      </c>
      <c r="T15" s="115">
        <f t="shared" si="0"/>
        <v>4.5</v>
      </c>
      <c r="U15" s="115">
        <f t="shared" si="0"/>
        <v>6</v>
      </c>
      <c r="V15" s="115">
        <f t="shared" si="0"/>
        <v>4</v>
      </c>
      <c r="W15" s="29">
        <f t="shared" si="0"/>
        <v>23.5</v>
      </c>
      <c r="X15" s="116">
        <f t="shared" si="6"/>
        <v>4.7</v>
      </c>
      <c r="Y15" s="122">
        <v>20</v>
      </c>
      <c r="Z15" s="118">
        <f t="shared" si="7"/>
        <v>16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ht="21" thickBot="1" x14ac:dyDescent="0.35">
      <c r="A16" s="112">
        <v>10</v>
      </c>
      <c r="B16" s="121">
        <v>674764</v>
      </c>
      <c r="C16" s="123" t="s">
        <v>145</v>
      </c>
      <c r="D16" s="113">
        <v>1</v>
      </c>
      <c r="E16" s="113">
        <v>1.5</v>
      </c>
      <c r="F16" s="113">
        <v>3</v>
      </c>
      <c r="G16" s="113">
        <v>2</v>
      </c>
      <c r="H16" s="113">
        <v>1</v>
      </c>
      <c r="I16" s="113">
        <f t="shared" si="1"/>
        <v>8.5</v>
      </c>
      <c r="J16" s="113">
        <f t="shared" si="2"/>
        <v>1.2749999999999999</v>
      </c>
      <c r="K16" s="114">
        <v>1.5</v>
      </c>
      <c r="L16" s="114">
        <v>3</v>
      </c>
      <c r="M16" s="114">
        <v>2</v>
      </c>
      <c r="N16" s="114">
        <v>1</v>
      </c>
      <c r="O16" s="114">
        <v>2</v>
      </c>
      <c r="P16" s="114">
        <f t="shared" si="3"/>
        <v>9.5</v>
      </c>
      <c r="Q16" s="114">
        <f t="shared" si="4"/>
        <v>0.47500000000000003</v>
      </c>
      <c r="R16" s="115">
        <f t="shared" si="5"/>
        <v>2.5</v>
      </c>
      <c r="S16" s="115">
        <f t="shared" si="0"/>
        <v>4.5</v>
      </c>
      <c r="T16" s="115">
        <f t="shared" si="0"/>
        <v>5</v>
      </c>
      <c r="U16" s="115">
        <f t="shared" si="0"/>
        <v>3</v>
      </c>
      <c r="V16" s="115">
        <f t="shared" si="0"/>
        <v>3</v>
      </c>
      <c r="W16" s="29">
        <f t="shared" si="0"/>
        <v>18</v>
      </c>
      <c r="X16" s="116">
        <f t="shared" si="6"/>
        <v>3.6</v>
      </c>
      <c r="Y16" s="122">
        <v>11</v>
      </c>
      <c r="Z16" s="118">
        <f t="shared" si="7"/>
        <v>8.8000000000000007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ht="21" thickBot="1" x14ac:dyDescent="0.35">
      <c r="A17" s="112">
        <v>11</v>
      </c>
      <c r="B17" s="121">
        <v>674765</v>
      </c>
      <c r="C17" s="123" t="s">
        <v>108</v>
      </c>
      <c r="D17" s="113">
        <v>16</v>
      </c>
      <c r="E17" s="113">
        <v>15</v>
      </c>
      <c r="F17" s="113">
        <v>16</v>
      </c>
      <c r="G17" s="113">
        <v>19</v>
      </c>
      <c r="H17" s="113">
        <v>18</v>
      </c>
      <c r="I17" s="113">
        <f t="shared" si="1"/>
        <v>84</v>
      </c>
      <c r="J17" s="113">
        <f t="shared" si="2"/>
        <v>12.6</v>
      </c>
      <c r="K17" s="114">
        <v>5</v>
      </c>
      <c r="L17" s="114">
        <v>6</v>
      </c>
      <c r="M17" s="114">
        <v>5</v>
      </c>
      <c r="N17" s="114">
        <v>6</v>
      </c>
      <c r="O17" s="114">
        <v>5</v>
      </c>
      <c r="P17" s="114">
        <f t="shared" si="3"/>
        <v>27</v>
      </c>
      <c r="Q17" s="114">
        <f t="shared" si="4"/>
        <v>1.35</v>
      </c>
      <c r="R17" s="115">
        <f t="shared" si="5"/>
        <v>21</v>
      </c>
      <c r="S17" s="115">
        <f t="shared" si="0"/>
        <v>21</v>
      </c>
      <c r="T17" s="115">
        <f t="shared" si="0"/>
        <v>21</v>
      </c>
      <c r="U17" s="115">
        <f t="shared" si="0"/>
        <v>25</v>
      </c>
      <c r="V17" s="115">
        <f t="shared" si="0"/>
        <v>23</v>
      </c>
      <c r="W17" s="29">
        <f t="shared" si="0"/>
        <v>111</v>
      </c>
      <c r="X17" s="116">
        <f t="shared" si="6"/>
        <v>22.200000000000003</v>
      </c>
      <c r="Y17" s="122">
        <v>81</v>
      </c>
      <c r="Z17" s="118">
        <f t="shared" si="7"/>
        <v>64.8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ht="21" thickBot="1" x14ac:dyDescent="0.35">
      <c r="A18" s="112">
        <v>12</v>
      </c>
      <c r="B18" s="121">
        <v>674766</v>
      </c>
      <c r="C18" s="123" t="s">
        <v>146</v>
      </c>
      <c r="D18" s="113">
        <v>8</v>
      </c>
      <c r="E18" s="113">
        <v>9</v>
      </c>
      <c r="F18" s="113">
        <v>7</v>
      </c>
      <c r="G18" s="113">
        <v>9</v>
      </c>
      <c r="H18" s="113">
        <v>7</v>
      </c>
      <c r="I18" s="113">
        <f t="shared" si="1"/>
        <v>40</v>
      </c>
      <c r="J18" s="113">
        <f t="shared" si="2"/>
        <v>6</v>
      </c>
      <c r="K18" s="114">
        <v>2</v>
      </c>
      <c r="L18" s="114">
        <v>2.5</v>
      </c>
      <c r="M18" s="114">
        <v>3</v>
      </c>
      <c r="N18" s="114">
        <v>2</v>
      </c>
      <c r="O18" s="114">
        <v>1</v>
      </c>
      <c r="P18" s="114">
        <f t="shared" si="3"/>
        <v>10.5</v>
      </c>
      <c r="Q18" s="114">
        <f t="shared" si="4"/>
        <v>0.52500000000000002</v>
      </c>
      <c r="R18" s="115">
        <f t="shared" si="5"/>
        <v>10</v>
      </c>
      <c r="S18" s="115">
        <f t="shared" si="0"/>
        <v>11.5</v>
      </c>
      <c r="T18" s="115">
        <f t="shared" si="0"/>
        <v>10</v>
      </c>
      <c r="U18" s="115">
        <f t="shared" si="0"/>
        <v>11</v>
      </c>
      <c r="V18" s="115">
        <f t="shared" si="0"/>
        <v>8</v>
      </c>
      <c r="W18" s="29">
        <f t="shared" si="0"/>
        <v>50.5</v>
      </c>
      <c r="X18" s="116">
        <f t="shared" si="6"/>
        <v>10.100000000000001</v>
      </c>
      <c r="Y18" s="122">
        <v>44</v>
      </c>
      <c r="Z18" s="118">
        <f t="shared" si="7"/>
        <v>35.200000000000003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ht="21" thickBot="1" x14ac:dyDescent="0.35">
      <c r="A19" s="112">
        <v>13</v>
      </c>
      <c r="B19" s="121">
        <v>674767</v>
      </c>
      <c r="C19" s="123" t="s">
        <v>147</v>
      </c>
      <c r="D19" s="113"/>
      <c r="E19" s="113"/>
      <c r="F19" s="113"/>
      <c r="G19" s="113"/>
      <c r="H19" s="113"/>
      <c r="I19" s="113"/>
      <c r="J19" s="113"/>
      <c r="K19" s="114"/>
      <c r="L19" s="114"/>
      <c r="M19" s="114"/>
      <c r="N19" s="114"/>
      <c r="O19" s="114"/>
      <c r="P19" s="114">
        <f t="shared" si="3"/>
        <v>0</v>
      </c>
      <c r="Q19" s="114">
        <f t="shared" si="4"/>
        <v>0</v>
      </c>
      <c r="R19" s="115">
        <f t="shared" si="5"/>
        <v>0</v>
      </c>
      <c r="S19" s="115">
        <f t="shared" si="0"/>
        <v>0</v>
      </c>
      <c r="T19" s="115">
        <f t="shared" si="0"/>
        <v>0</v>
      </c>
      <c r="U19" s="115">
        <f t="shared" si="0"/>
        <v>0</v>
      </c>
      <c r="V19" s="115">
        <f t="shared" si="0"/>
        <v>0</v>
      </c>
      <c r="W19" s="29">
        <f t="shared" si="0"/>
        <v>0</v>
      </c>
      <c r="X19" s="116">
        <f t="shared" si="6"/>
        <v>0</v>
      </c>
      <c r="Y19" s="122">
        <v>1</v>
      </c>
      <c r="Z19" s="118">
        <f t="shared" si="7"/>
        <v>0.8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ht="21" thickBot="1" x14ac:dyDescent="0.35">
      <c r="A20" s="112">
        <v>14</v>
      </c>
      <c r="B20" s="121">
        <v>674768</v>
      </c>
      <c r="C20" s="123" t="s">
        <v>148</v>
      </c>
      <c r="D20" s="113">
        <v>4</v>
      </c>
      <c r="E20" s="113">
        <v>5</v>
      </c>
      <c r="F20" s="113">
        <v>3</v>
      </c>
      <c r="G20" s="113">
        <v>5</v>
      </c>
      <c r="H20" s="113">
        <v>6</v>
      </c>
      <c r="I20" s="113">
        <f t="shared" si="1"/>
        <v>23</v>
      </c>
      <c r="J20" s="113">
        <f t="shared" si="2"/>
        <v>3.4499999999999997</v>
      </c>
      <c r="K20" s="114">
        <v>2.5</v>
      </c>
      <c r="L20" s="114">
        <v>2</v>
      </c>
      <c r="M20" s="114">
        <v>3</v>
      </c>
      <c r="N20" s="114">
        <v>2</v>
      </c>
      <c r="O20" s="114">
        <v>3</v>
      </c>
      <c r="P20" s="114">
        <f t="shared" si="3"/>
        <v>12.5</v>
      </c>
      <c r="Q20" s="114">
        <f t="shared" si="4"/>
        <v>0.625</v>
      </c>
      <c r="R20" s="115">
        <f t="shared" si="5"/>
        <v>6.5</v>
      </c>
      <c r="S20" s="115">
        <f t="shared" si="0"/>
        <v>7</v>
      </c>
      <c r="T20" s="115">
        <f t="shared" si="0"/>
        <v>6</v>
      </c>
      <c r="U20" s="115">
        <f t="shared" si="0"/>
        <v>7</v>
      </c>
      <c r="V20" s="115">
        <f t="shared" si="0"/>
        <v>9</v>
      </c>
      <c r="W20" s="29">
        <f t="shared" si="0"/>
        <v>35.5</v>
      </c>
      <c r="X20" s="116">
        <f t="shared" si="6"/>
        <v>7.1000000000000005</v>
      </c>
      <c r="Y20" s="122">
        <v>33</v>
      </c>
      <c r="Z20" s="118">
        <f t="shared" si="7"/>
        <v>26.400000000000002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ht="21" thickBot="1" x14ac:dyDescent="0.35">
      <c r="A21" s="112">
        <v>15</v>
      </c>
      <c r="B21" s="121">
        <v>674769</v>
      </c>
      <c r="C21" s="123" t="s">
        <v>109</v>
      </c>
      <c r="D21" s="113">
        <v>2</v>
      </c>
      <c r="E21" s="113">
        <v>3</v>
      </c>
      <c r="F21" s="113">
        <v>5</v>
      </c>
      <c r="G21" s="113">
        <v>6</v>
      </c>
      <c r="H21" s="113">
        <v>5</v>
      </c>
      <c r="I21" s="113">
        <f t="shared" si="1"/>
        <v>21</v>
      </c>
      <c r="J21" s="113">
        <f t="shared" si="2"/>
        <v>3.15</v>
      </c>
      <c r="K21" s="114">
        <v>1</v>
      </c>
      <c r="L21" s="114">
        <v>1.5</v>
      </c>
      <c r="M21" s="114">
        <v>2</v>
      </c>
      <c r="N21" s="114">
        <v>2</v>
      </c>
      <c r="O21" s="114">
        <v>1</v>
      </c>
      <c r="P21" s="114">
        <f t="shared" si="3"/>
        <v>7.5</v>
      </c>
      <c r="Q21" s="114">
        <f t="shared" si="4"/>
        <v>0.375</v>
      </c>
      <c r="R21" s="115">
        <f t="shared" si="5"/>
        <v>3</v>
      </c>
      <c r="S21" s="115">
        <f t="shared" si="0"/>
        <v>4.5</v>
      </c>
      <c r="T21" s="115">
        <f t="shared" si="0"/>
        <v>7</v>
      </c>
      <c r="U21" s="115">
        <f t="shared" si="0"/>
        <v>8</v>
      </c>
      <c r="V21" s="115">
        <f t="shared" si="0"/>
        <v>6</v>
      </c>
      <c r="W21" s="29">
        <f t="shared" si="0"/>
        <v>28.5</v>
      </c>
      <c r="X21" s="116">
        <f t="shared" si="6"/>
        <v>5.7</v>
      </c>
      <c r="Y21" s="122">
        <v>6</v>
      </c>
      <c r="Z21" s="118">
        <f t="shared" si="7"/>
        <v>4.8000000000000007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ht="21" thickBot="1" x14ac:dyDescent="0.35">
      <c r="A22" s="112">
        <v>16</v>
      </c>
      <c r="B22" s="121">
        <v>674770</v>
      </c>
      <c r="C22" s="123" t="s">
        <v>149</v>
      </c>
      <c r="D22" s="113">
        <v>2</v>
      </c>
      <c r="E22" s="113">
        <v>1</v>
      </c>
      <c r="F22" s="113">
        <v>2</v>
      </c>
      <c r="G22" s="113">
        <v>3</v>
      </c>
      <c r="H22" s="113">
        <v>5</v>
      </c>
      <c r="I22" s="113">
        <f t="shared" si="1"/>
        <v>13</v>
      </c>
      <c r="J22" s="113">
        <f t="shared" si="2"/>
        <v>1.95</v>
      </c>
      <c r="K22" s="114">
        <v>1.5</v>
      </c>
      <c r="L22" s="114">
        <v>3</v>
      </c>
      <c r="M22" s="114">
        <v>1</v>
      </c>
      <c r="N22" s="114">
        <v>1</v>
      </c>
      <c r="O22" s="114">
        <v>1</v>
      </c>
      <c r="P22" s="114">
        <f t="shared" si="3"/>
        <v>7.5</v>
      </c>
      <c r="Q22" s="114">
        <f t="shared" si="4"/>
        <v>0.375</v>
      </c>
      <c r="R22" s="115">
        <f t="shared" si="5"/>
        <v>3.5</v>
      </c>
      <c r="S22" s="115">
        <f t="shared" si="0"/>
        <v>4</v>
      </c>
      <c r="T22" s="115">
        <f t="shared" si="0"/>
        <v>3</v>
      </c>
      <c r="U22" s="115">
        <f t="shared" si="0"/>
        <v>4</v>
      </c>
      <c r="V22" s="115">
        <f t="shared" si="0"/>
        <v>6</v>
      </c>
      <c r="W22" s="29">
        <f t="shared" si="0"/>
        <v>20.5</v>
      </c>
      <c r="X22" s="116">
        <f t="shared" si="6"/>
        <v>4.1000000000000005</v>
      </c>
      <c r="Y22" s="122">
        <v>14</v>
      </c>
      <c r="Z22" s="118">
        <f t="shared" si="7"/>
        <v>11.200000000000001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ht="21" thickBot="1" x14ac:dyDescent="0.35">
      <c r="A23" s="112">
        <v>17</v>
      </c>
      <c r="B23" s="121">
        <v>674771</v>
      </c>
      <c r="C23" s="123" t="s">
        <v>150</v>
      </c>
      <c r="D23" s="113">
        <v>8</v>
      </c>
      <c r="E23" s="113">
        <v>6</v>
      </c>
      <c r="F23" s="113">
        <v>8</v>
      </c>
      <c r="G23" s="113">
        <v>9</v>
      </c>
      <c r="H23" s="113">
        <v>8</v>
      </c>
      <c r="I23" s="113">
        <f t="shared" si="1"/>
        <v>39</v>
      </c>
      <c r="J23" s="113">
        <f t="shared" si="2"/>
        <v>5.85</v>
      </c>
      <c r="K23" s="114">
        <v>1</v>
      </c>
      <c r="L23" s="114">
        <v>3</v>
      </c>
      <c r="M23" s="114">
        <v>2</v>
      </c>
      <c r="N23" s="114">
        <v>1</v>
      </c>
      <c r="O23" s="114">
        <v>2</v>
      </c>
      <c r="P23" s="114">
        <f t="shared" si="3"/>
        <v>9</v>
      </c>
      <c r="Q23" s="114">
        <f t="shared" si="4"/>
        <v>0.45</v>
      </c>
      <c r="R23" s="115">
        <f t="shared" si="5"/>
        <v>9</v>
      </c>
      <c r="S23" s="115">
        <f t="shared" si="5"/>
        <v>9</v>
      </c>
      <c r="T23" s="115">
        <f t="shared" si="5"/>
        <v>10</v>
      </c>
      <c r="U23" s="115">
        <f t="shared" si="5"/>
        <v>10</v>
      </c>
      <c r="V23" s="115">
        <f t="shared" si="5"/>
        <v>10</v>
      </c>
      <c r="W23" s="29">
        <f t="shared" si="5"/>
        <v>48</v>
      </c>
      <c r="X23" s="116">
        <f t="shared" si="6"/>
        <v>9.6000000000000014</v>
      </c>
      <c r="Y23" s="122">
        <v>40</v>
      </c>
      <c r="Z23" s="118">
        <f t="shared" si="7"/>
        <v>32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ht="21" thickBot="1" x14ac:dyDescent="0.35">
      <c r="A24" s="112">
        <v>18</v>
      </c>
      <c r="B24" s="121">
        <v>674772</v>
      </c>
      <c r="C24" s="123" t="s">
        <v>151</v>
      </c>
      <c r="D24" s="113">
        <v>9</v>
      </c>
      <c r="E24" s="113">
        <v>9</v>
      </c>
      <c r="F24" s="113">
        <v>12</v>
      </c>
      <c r="G24" s="113">
        <v>10</v>
      </c>
      <c r="H24" s="113">
        <v>13</v>
      </c>
      <c r="I24" s="113">
        <f>SUM(D24:H24)</f>
        <v>53</v>
      </c>
      <c r="J24" s="113">
        <f t="shared" si="2"/>
        <v>7.9499999999999993</v>
      </c>
      <c r="K24" s="114">
        <v>2.5</v>
      </c>
      <c r="L24" s="114">
        <v>2.5</v>
      </c>
      <c r="M24" s="114">
        <v>2</v>
      </c>
      <c r="N24" s="114">
        <v>2</v>
      </c>
      <c r="O24" s="114">
        <v>3</v>
      </c>
      <c r="P24" s="114">
        <f t="shared" si="3"/>
        <v>12</v>
      </c>
      <c r="Q24" s="114">
        <f t="shared" si="4"/>
        <v>0.60000000000000009</v>
      </c>
      <c r="R24" s="115">
        <f t="shared" si="5"/>
        <v>11.5</v>
      </c>
      <c r="S24" s="115">
        <f t="shared" si="5"/>
        <v>11.5</v>
      </c>
      <c r="T24" s="115">
        <f t="shared" si="5"/>
        <v>14</v>
      </c>
      <c r="U24" s="115">
        <f t="shared" si="5"/>
        <v>12</v>
      </c>
      <c r="V24" s="115">
        <f t="shared" si="5"/>
        <v>16</v>
      </c>
      <c r="W24" s="29">
        <f t="shared" si="5"/>
        <v>65</v>
      </c>
      <c r="X24" s="116">
        <f t="shared" si="6"/>
        <v>13</v>
      </c>
      <c r="Y24" s="122">
        <v>54</v>
      </c>
      <c r="Z24" s="118">
        <f t="shared" si="7"/>
        <v>43.2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ht="21" thickBot="1" x14ac:dyDescent="0.35">
      <c r="A25" s="112">
        <v>19</v>
      </c>
      <c r="B25" s="121">
        <v>674773</v>
      </c>
      <c r="C25" s="123" t="s">
        <v>152</v>
      </c>
      <c r="D25" s="113">
        <v>8</v>
      </c>
      <c r="E25" s="113">
        <v>9</v>
      </c>
      <c r="F25" s="113">
        <v>8</v>
      </c>
      <c r="G25" s="113">
        <v>9</v>
      </c>
      <c r="H25" s="113">
        <v>8</v>
      </c>
      <c r="I25" s="113">
        <f>SUM(D25:H25)</f>
        <v>42</v>
      </c>
      <c r="J25" s="113">
        <f t="shared" si="2"/>
        <v>6.3</v>
      </c>
      <c r="K25" s="114">
        <v>2.5</v>
      </c>
      <c r="L25" s="114">
        <v>3</v>
      </c>
      <c r="M25" s="114">
        <v>1</v>
      </c>
      <c r="N25" s="114">
        <v>3</v>
      </c>
      <c r="O25" s="114">
        <v>2</v>
      </c>
      <c r="P25" s="114">
        <f t="shared" si="3"/>
        <v>11.5</v>
      </c>
      <c r="Q25" s="114">
        <f t="shared" si="4"/>
        <v>0.57500000000000007</v>
      </c>
      <c r="R25" s="115">
        <f t="shared" si="5"/>
        <v>10.5</v>
      </c>
      <c r="S25" s="115">
        <f t="shared" si="5"/>
        <v>12</v>
      </c>
      <c r="T25" s="115">
        <f t="shared" si="5"/>
        <v>9</v>
      </c>
      <c r="U25" s="115">
        <f t="shared" si="5"/>
        <v>12</v>
      </c>
      <c r="V25" s="115">
        <f t="shared" si="5"/>
        <v>10</v>
      </c>
      <c r="W25" s="29">
        <f t="shared" si="5"/>
        <v>53.5</v>
      </c>
      <c r="X25" s="116">
        <f t="shared" si="6"/>
        <v>10.700000000000001</v>
      </c>
      <c r="Y25" s="122">
        <v>40</v>
      </c>
      <c r="Z25" s="118">
        <f t="shared" si="7"/>
        <v>32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ht="21" thickBot="1" x14ac:dyDescent="0.35">
      <c r="A26" s="112">
        <v>20</v>
      </c>
      <c r="B26" s="121">
        <v>674774</v>
      </c>
      <c r="C26" s="123" t="s">
        <v>153</v>
      </c>
      <c r="D26" s="113">
        <v>2</v>
      </c>
      <c r="E26" s="113">
        <v>3</v>
      </c>
      <c r="F26" s="113">
        <v>0</v>
      </c>
      <c r="G26" s="113">
        <v>3</v>
      </c>
      <c r="H26" s="113">
        <v>2</v>
      </c>
      <c r="I26" s="113">
        <f t="shared" si="1"/>
        <v>10</v>
      </c>
      <c r="J26" s="113">
        <f t="shared" si="2"/>
        <v>1.5</v>
      </c>
      <c r="K26" s="114">
        <v>1</v>
      </c>
      <c r="L26" s="114">
        <v>1</v>
      </c>
      <c r="M26" s="114">
        <v>3</v>
      </c>
      <c r="N26" s="114">
        <v>2</v>
      </c>
      <c r="O26" s="114">
        <v>1</v>
      </c>
      <c r="P26" s="114">
        <f t="shared" si="3"/>
        <v>8</v>
      </c>
      <c r="Q26" s="114">
        <f t="shared" si="4"/>
        <v>0.4</v>
      </c>
      <c r="R26" s="115">
        <f t="shared" si="5"/>
        <v>3</v>
      </c>
      <c r="S26" s="115">
        <f t="shared" si="5"/>
        <v>4</v>
      </c>
      <c r="T26" s="115">
        <f t="shared" si="5"/>
        <v>3</v>
      </c>
      <c r="U26" s="115">
        <f t="shared" si="5"/>
        <v>5</v>
      </c>
      <c r="V26" s="115">
        <f t="shared" si="5"/>
        <v>3</v>
      </c>
      <c r="W26" s="29">
        <f t="shared" si="5"/>
        <v>18</v>
      </c>
      <c r="X26" s="116">
        <f t="shared" si="6"/>
        <v>3.6</v>
      </c>
      <c r="Y26" s="122">
        <v>3</v>
      </c>
      <c r="Z26" s="118">
        <f t="shared" si="7"/>
        <v>2.4000000000000004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ht="21" thickBot="1" x14ac:dyDescent="0.35">
      <c r="A27" s="112">
        <v>21</v>
      </c>
      <c r="B27" s="121">
        <v>674775</v>
      </c>
      <c r="C27" s="123" t="s">
        <v>154</v>
      </c>
      <c r="D27" s="113">
        <v>9</v>
      </c>
      <c r="E27" s="113">
        <v>8</v>
      </c>
      <c r="F27" s="113">
        <v>7</v>
      </c>
      <c r="G27" s="113">
        <v>6</v>
      </c>
      <c r="H27" s="113">
        <v>5</v>
      </c>
      <c r="I27" s="113">
        <f t="shared" si="1"/>
        <v>35</v>
      </c>
      <c r="J27" s="113">
        <f t="shared" si="2"/>
        <v>5.25</v>
      </c>
      <c r="K27" s="114">
        <v>1.5</v>
      </c>
      <c r="L27" s="114">
        <v>1</v>
      </c>
      <c r="M27" s="114">
        <v>2</v>
      </c>
      <c r="N27" s="114">
        <v>1</v>
      </c>
      <c r="O27" s="114">
        <v>2</v>
      </c>
      <c r="P27" s="114">
        <f t="shared" si="3"/>
        <v>7.5</v>
      </c>
      <c r="Q27" s="114">
        <f t="shared" si="4"/>
        <v>0.375</v>
      </c>
      <c r="R27" s="115">
        <f t="shared" si="5"/>
        <v>10.5</v>
      </c>
      <c r="S27" s="115">
        <f t="shared" si="5"/>
        <v>9</v>
      </c>
      <c r="T27" s="115">
        <f t="shared" si="5"/>
        <v>9</v>
      </c>
      <c r="U27" s="115">
        <f t="shared" si="5"/>
        <v>7</v>
      </c>
      <c r="V27" s="115">
        <f t="shared" si="5"/>
        <v>7</v>
      </c>
      <c r="W27" s="29">
        <f t="shared" si="5"/>
        <v>42.5</v>
      </c>
      <c r="X27" s="116">
        <f t="shared" si="6"/>
        <v>8.5</v>
      </c>
      <c r="Y27" s="122">
        <v>21</v>
      </c>
      <c r="Z27" s="118">
        <f t="shared" si="7"/>
        <v>16.8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ht="21" thickBot="1" x14ac:dyDescent="0.35">
      <c r="A28" s="112">
        <v>22</v>
      </c>
      <c r="B28" s="121">
        <v>674776</v>
      </c>
      <c r="C28" s="123" t="s">
        <v>110</v>
      </c>
      <c r="D28" s="113">
        <v>2</v>
      </c>
      <c r="E28" s="113">
        <v>1</v>
      </c>
      <c r="F28" s="113">
        <v>0</v>
      </c>
      <c r="G28" s="113">
        <v>3</v>
      </c>
      <c r="H28" s="113">
        <v>2</v>
      </c>
      <c r="I28" s="113">
        <f t="shared" si="1"/>
        <v>8</v>
      </c>
      <c r="J28" s="113">
        <f t="shared" si="2"/>
        <v>1.2</v>
      </c>
      <c r="K28" s="114">
        <v>1</v>
      </c>
      <c r="L28" s="114">
        <v>1</v>
      </c>
      <c r="M28" s="114">
        <v>1</v>
      </c>
      <c r="N28" s="114">
        <v>1</v>
      </c>
      <c r="O28" s="114">
        <v>1</v>
      </c>
      <c r="P28" s="114">
        <f t="shared" si="3"/>
        <v>5</v>
      </c>
      <c r="Q28" s="114">
        <f t="shared" si="4"/>
        <v>0.25</v>
      </c>
      <c r="R28" s="115">
        <f t="shared" si="5"/>
        <v>3</v>
      </c>
      <c r="S28" s="115">
        <f t="shared" si="5"/>
        <v>2</v>
      </c>
      <c r="T28" s="115">
        <f t="shared" si="5"/>
        <v>1</v>
      </c>
      <c r="U28" s="115">
        <f t="shared" si="5"/>
        <v>4</v>
      </c>
      <c r="V28" s="115">
        <f t="shared" si="5"/>
        <v>3</v>
      </c>
      <c r="W28" s="29">
        <f t="shared" si="5"/>
        <v>13</v>
      </c>
      <c r="X28" s="116">
        <f t="shared" si="6"/>
        <v>2.6</v>
      </c>
      <c r="Y28" s="122">
        <v>2</v>
      </c>
      <c r="Z28" s="118">
        <f t="shared" si="7"/>
        <v>1.6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ht="21" thickBot="1" x14ac:dyDescent="0.35">
      <c r="A29" s="112">
        <v>23</v>
      </c>
      <c r="B29" s="121">
        <v>674777</v>
      </c>
      <c r="C29" s="123" t="s">
        <v>155</v>
      </c>
      <c r="D29" s="113">
        <v>4</v>
      </c>
      <c r="E29" s="113">
        <v>3</v>
      </c>
      <c r="F29" s="113">
        <v>2</v>
      </c>
      <c r="G29" s="113">
        <v>4</v>
      </c>
      <c r="H29" s="113">
        <v>3</v>
      </c>
      <c r="I29" s="113">
        <f t="shared" si="1"/>
        <v>16</v>
      </c>
      <c r="J29" s="113">
        <f t="shared" si="2"/>
        <v>2.4</v>
      </c>
      <c r="K29" s="114">
        <v>2</v>
      </c>
      <c r="L29" s="114">
        <v>2</v>
      </c>
      <c r="M29" s="114">
        <v>2</v>
      </c>
      <c r="N29" s="114">
        <v>2</v>
      </c>
      <c r="O29" s="114">
        <v>2</v>
      </c>
      <c r="P29" s="114">
        <f t="shared" si="3"/>
        <v>10</v>
      </c>
      <c r="Q29" s="114">
        <f t="shared" si="4"/>
        <v>0.5</v>
      </c>
      <c r="R29" s="115">
        <f t="shared" si="5"/>
        <v>6</v>
      </c>
      <c r="S29" s="115">
        <f t="shared" si="5"/>
        <v>5</v>
      </c>
      <c r="T29" s="115">
        <f t="shared" si="5"/>
        <v>4</v>
      </c>
      <c r="U29" s="115">
        <f t="shared" si="5"/>
        <v>6</v>
      </c>
      <c r="V29" s="115">
        <f t="shared" si="5"/>
        <v>5</v>
      </c>
      <c r="W29" s="29">
        <f t="shared" si="5"/>
        <v>26</v>
      </c>
      <c r="X29" s="116">
        <f t="shared" si="6"/>
        <v>5.2</v>
      </c>
      <c r="Y29" s="122">
        <v>14</v>
      </c>
      <c r="Z29" s="118">
        <f t="shared" si="7"/>
        <v>11.200000000000001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ht="21" thickBot="1" x14ac:dyDescent="0.35">
      <c r="A30" s="112">
        <v>24</v>
      </c>
      <c r="B30" s="121">
        <v>674778</v>
      </c>
      <c r="C30" s="123" t="s">
        <v>156</v>
      </c>
      <c r="D30" s="113">
        <v>1</v>
      </c>
      <c r="E30" s="113">
        <v>2</v>
      </c>
      <c r="F30" s="113">
        <v>0</v>
      </c>
      <c r="G30" s="113">
        <v>0</v>
      </c>
      <c r="H30" s="113">
        <v>0</v>
      </c>
      <c r="I30" s="113">
        <f t="shared" si="1"/>
        <v>3</v>
      </c>
      <c r="J30" s="113">
        <f t="shared" si="2"/>
        <v>0.44999999999999996</v>
      </c>
      <c r="K30" s="114">
        <v>1</v>
      </c>
      <c r="L30" s="114">
        <v>0</v>
      </c>
      <c r="M30" s="114">
        <v>2</v>
      </c>
      <c r="N30" s="114">
        <v>3</v>
      </c>
      <c r="O30" s="114">
        <v>2</v>
      </c>
      <c r="P30" s="114">
        <f t="shared" si="3"/>
        <v>8</v>
      </c>
      <c r="Q30" s="114">
        <f t="shared" si="4"/>
        <v>0.4</v>
      </c>
      <c r="R30" s="115">
        <f t="shared" si="5"/>
        <v>2</v>
      </c>
      <c r="S30" s="115">
        <f t="shared" si="5"/>
        <v>2</v>
      </c>
      <c r="T30" s="115">
        <f t="shared" si="5"/>
        <v>2</v>
      </c>
      <c r="U30" s="115">
        <f t="shared" si="5"/>
        <v>3</v>
      </c>
      <c r="V30" s="115">
        <f t="shared" si="5"/>
        <v>2</v>
      </c>
      <c r="W30" s="29">
        <f t="shared" si="5"/>
        <v>11</v>
      </c>
      <c r="X30" s="116">
        <f t="shared" si="6"/>
        <v>2.2000000000000002</v>
      </c>
      <c r="Y30" s="122">
        <v>1</v>
      </c>
      <c r="Z30" s="118">
        <f t="shared" si="7"/>
        <v>0.8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ht="21" thickBot="1" x14ac:dyDescent="0.35">
      <c r="A31" s="112">
        <v>25</v>
      </c>
      <c r="B31" s="121">
        <v>674779</v>
      </c>
      <c r="C31" s="123" t="s">
        <v>157</v>
      </c>
      <c r="D31" s="113">
        <v>5</v>
      </c>
      <c r="E31" s="113">
        <v>4</v>
      </c>
      <c r="F31" s="113">
        <v>6</v>
      </c>
      <c r="G31" s="113">
        <v>8</v>
      </c>
      <c r="H31" s="113">
        <v>6</v>
      </c>
      <c r="I31" s="113">
        <f t="shared" si="1"/>
        <v>29</v>
      </c>
      <c r="J31" s="113">
        <f t="shared" si="2"/>
        <v>4.3499999999999996</v>
      </c>
      <c r="K31" s="114">
        <v>1.5</v>
      </c>
      <c r="L31" s="114">
        <v>2.5</v>
      </c>
      <c r="M31" s="114">
        <v>1</v>
      </c>
      <c r="N31" s="114">
        <v>2</v>
      </c>
      <c r="O31" s="114">
        <v>2.5</v>
      </c>
      <c r="P31" s="114">
        <f t="shared" si="3"/>
        <v>9.5</v>
      </c>
      <c r="Q31" s="114">
        <f t="shared" si="4"/>
        <v>0.47500000000000003</v>
      </c>
      <c r="R31" s="115">
        <f t="shared" si="5"/>
        <v>6.5</v>
      </c>
      <c r="S31" s="115">
        <f t="shared" si="5"/>
        <v>6.5</v>
      </c>
      <c r="T31" s="115">
        <f t="shared" si="5"/>
        <v>7</v>
      </c>
      <c r="U31" s="115">
        <f t="shared" si="5"/>
        <v>10</v>
      </c>
      <c r="V31" s="115">
        <f t="shared" si="5"/>
        <v>8.5</v>
      </c>
      <c r="W31" s="29">
        <f t="shared" si="5"/>
        <v>38.5</v>
      </c>
      <c r="X31" s="116">
        <f t="shared" si="6"/>
        <v>7.7</v>
      </c>
      <c r="Y31" s="122">
        <v>25</v>
      </c>
      <c r="Z31" s="118">
        <f t="shared" si="7"/>
        <v>20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ht="21" thickBot="1" x14ac:dyDescent="0.35">
      <c r="A32" s="112">
        <v>26</v>
      </c>
      <c r="B32" s="121">
        <v>674780</v>
      </c>
      <c r="C32" s="123" t="s">
        <v>111</v>
      </c>
      <c r="D32" s="113">
        <v>2</v>
      </c>
      <c r="E32" s="113">
        <v>3</v>
      </c>
      <c r="F32" s="113">
        <v>2</v>
      </c>
      <c r="G32" s="113">
        <v>1</v>
      </c>
      <c r="H32" s="113">
        <v>2</v>
      </c>
      <c r="I32" s="113">
        <f t="shared" si="1"/>
        <v>10</v>
      </c>
      <c r="J32" s="113">
        <f t="shared" si="2"/>
        <v>1.5</v>
      </c>
      <c r="K32" s="114">
        <v>1</v>
      </c>
      <c r="L32" s="114">
        <v>1.5</v>
      </c>
      <c r="M32" s="114">
        <v>2</v>
      </c>
      <c r="N32" s="114">
        <v>3</v>
      </c>
      <c r="O32" s="114">
        <v>1</v>
      </c>
      <c r="P32" s="114">
        <f t="shared" si="3"/>
        <v>8.5</v>
      </c>
      <c r="Q32" s="114">
        <f t="shared" si="4"/>
        <v>0.42500000000000004</v>
      </c>
      <c r="R32" s="115">
        <f t="shared" si="5"/>
        <v>3</v>
      </c>
      <c r="S32" s="115">
        <f t="shared" si="5"/>
        <v>4.5</v>
      </c>
      <c r="T32" s="115">
        <f t="shared" si="5"/>
        <v>4</v>
      </c>
      <c r="U32" s="115">
        <f t="shared" si="5"/>
        <v>4</v>
      </c>
      <c r="V32" s="115">
        <f t="shared" si="5"/>
        <v>3</v>
      </c>
      <c r="W32" s="29">
        <f t="shared" si="5"/>
        <v>18.5</v>
      </c>
      <c r="X32" s="116">
        <f t="shared" si="6"/>
        <v>3.7</v>
      </c>
      <c r="Y32" s="122">
        <v>14</v>
      </c>
      <c r="Z32" s="118">
        <f t="shared" si="7"/>
        <v>11.200000000000001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ht="21" thickBot="1" x14ac:dyDescent="0.35">
      <c r="A33" s="112">
        <v>27</v>
      </c>
      <c r="B33" s="121">
        <v>674781</v>
      </c>
      <c r="C33" s="123" t="s">
        <v>158</v>
      </c>
      <c r="D33" s="113">
        <v>2</v>
      </c>
      <c r="E33" s="113">
        <v>3</v>
      </c>
      <c r="F33" s="113">
        <v>2</v>
      </c>
      <c r="G33" s="113">
        <v>1</v>
      </c>
      <c r="H33" s="113">
        <v>3</v>
      </c>
      <c r="I33" s="113">
        <f t="shared" si="1"/>
        <v>11</v>
      </c>
      <c r="J33" s="113">
        <f t="shared" si="2"/>
        <v>1.65</v>
      </c>
      <c r="K33" s="114">
        <v>1</v>
      </c>
      <c r="L33" s="114">
        <v>1.5</v>
      </c>
      <c r="M33" s="114">
        <v>2</v>
      </c>
      <c r="N33" s="114">
        <v>1</v>
      </c>
      <c r="O33" s="114">
        <v>1</v>
      </c>
      <c r="P33" s="114">
        <f t="shared" si="3"/>
        <v>6.5</v>
      </c>
      <c r="Q33" s="114">
        <f t="shared" si="4"/>
        <v>0.32500000000000001</v>
      </c>
      <c r="R33" s="115">
        <f t="shared" si="5"/>
        <v>3</v>
      </c>
      <c r="S33" s="115">
        <f t="shared" si="5"/>
        <v>4.5</v>
      </c>
      <c r="T33" s="115">
        <f t="shared" si="5"/>
        <v>4</v>
      </c>
      <c r="U33" s="115">
        <f t="shared" si="5"/>
        <v>2</v>
      </c>
      <c r="V33" s="115">
        <f t="shared" si="5"/>
        <v>4</v>
      </c>
      <c r="W33" s="29">
        <f t="shared" si="5"/>
        <v>17.5</v>
      </c>
      <c r="X33" s="116">
        <f t="shared" si="6"/>
        <v>3.5</v>
      </c>
      <c r="Y33" s="122">
        <v>17</v>
      </c>
      <c r="Z33" s="118">
        <f t="shared" si="7"/>
        <v>13.600000000000001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ht="21" thickBot="1" x14ac:dyDescent="0.35">
      <c r="A34" s="112">
        <v>28</v>
      </c>
      <c r="B34" s="121">
        <v>674782</v>
      </c>
      <c r="C34" s="123" t="s">
        <v>159</v>
      </c>
      <c r="D34" s="113">
        <v>2</v>
      </c>
      <c r="E34" s="113">
        <v>0</v>
      </c>
      <c r="F34" s="113">
        <v>2</v>
      </c>
      <c r="G34" s="113">
        <v>0</v>
      </c>
      <c r="H34" s="113">
        <v>2</v>
      </c>
      <c r="I34" s="113">
        <f t="shared" si="1"/>
        <v>6</v>
      </c>
      <c r="J34" s="113">
        <f t="shared" si="2"/>
        <v>0.89999999999999991</v>
      </c>
      <c r="K34" s="114">
        <v>0</v>
      </c>
      <c r="L34" s="114">
        <v>2</v>
      </c>
      <c r="M34" s="114">
        <v>1</v>
      </c>
      <c r="N34" s="114">
        <v>0</v>
      </c>
      <c r="O34" s="114">
        <v>1</v>
      </c>
      <c r="P34" s="114">
        <f t="shared" si="3"/>
        <v>4</v>
      </c>
      <c r="Q34" s="114">
        <f t="shared" si="4"/>
        <v>0.2</v>
      </c>
      <c r="R34" s="115">
        <f t="shared" si="5"/>
        <v>2</v>
      </c>
      <c r="S34" s="115">
        <f t="shared" si="5"/>
        <v>2</v>
      </c>
      <c r="T34" s="115">
        <f t="shared" si="5"/>
        <v>3</v>
      </c>
      <c r="U34" s="115">
        <f t="shared" si="5"/>
        <v>0</v>
      </c>
      <c r="V34" s="115">
        <f t="shared" si="5"/>
        <v>3</v>
      </c>
      <c r="W34" s="29">
        <f t="shared" si="5"/>
        <v>10</v>
      </c>
      <c r="X34" s="116">
        <f t="shared" si="6"/>
        <v>2</v>
      </c>
      <c r="Y34" s="122">
        <v>5</v>
      </c>
      <c r="Z34" s="118">
        <f t="shared" si="7"/>
        <v>4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ht="21" thickBot="1" x14ac:dyDescent="0.35">
      <c r="A35" s="112">
        <v>29</v>
      </c>
      <c r="B35" s="121">
        <v>674783</v>
      </c>
      <c r="C35" s="123" t="s">
        <v>160</v>
      </c>
      <c r="D35" s="113">
        <v>0</v>
      </c>
      <c r="E35" s="113">
        <v>0</v>
      </c>
      <c r="F35" s="113">
        <v>3</v>
      </c>
      <c r="G35" s="113">
        <v>2</v>
      </c>
      <c r="H35" s="113">
        <v>4</v>
      </c>
      <c r="I35" s="113">
        <f t="shared" si="1"/>
        <v>9</v>
      </c>
      <c r="J35" s="113">
        <f t="shared" si="2"/>
        <v>1.3499999999999999</v>
      </c>
      <c r="K35" s="114">
        <v>1</v>
      </c>
      <c r="L35" s="114">
        <v>0</v>
      </c>
      <c r="M35" s="114">
        <v>2</v>
      </c>
      <c r="N35" s="114">
        <v>1</v>
      </c>
      <c r="O35" s="114">
        <v>2</v>
      </c>
      <c r="P35" s="114">
        <f t="shared" si="3"/>
        <v>6</v>
      </c>
      <c r="Q35" s="114">
        <f t="shared" si="4"/>
        <v>0.30000000000000004</v>
      </c>
      <c r="R35" s="115">
        <f t="shared" si="5"/>
        <v>1</v>
      </c>
      <c r="S35" s="115">
        <f t="shared" si="5"/>
        <v>0</v>
      </c>
      <c r="T35" s="115">
        <f t="shared" si="5"/>
        <v>5</v>
      </c>
      <c r="U35" s="115">
        <f t="shared" si="5"/>
        <v>3</v>
      </c>
      <c r="V35" s="115">
        <f t="shared" si="5"/>
        <v>6</v>
      </c>
      <c r="W35" s="29">
        <f t="shared" si="5"/>
        <v>15</v>
      </c>
      <c r="X35" s="116">
        <f t="shared" si="6"/>
        <v>3</v>
      </c>
      <c r="Y35" s="122">
        <v>7</v>
      </c>
      <c r="Z35" s="118">
        <f t="shared" si="7"/>
        <v>5.6000000000000005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ht="21" thickBot="1" x14ac:dyDescent="0.35">
      <c r="A36" s="112">
        <v>30</v>
      </c>
      <c r="B36" s="121">
        <v>674784</v>
      </c>
      <c r="C36" s="123" t="s">
        <v>112</v>
      </c>
      <c r="D36" s="113">
        <v>1</v>
      </c>
      <c r="E36" s="113">
        <v>2</v>
      </c>
      <c r="F36" s="113">
        <v>2.5</v>
      </c>
      <c r="G36" s="113">
        <v>3</v>
      </c>
      <c r="H36" s="113">
        <v>2</v>
      </c>
      <c r="I36" s="113">
        <f t="shared" si="1"/>
        <v>10.5</v>
      </c>
      <c r="J36" s="113">
        <f t="shared" si="2"/>
        <v>1.575</v>
      </c>
      <c r="K36" s="114">
        <v>1</v>
      </c>
      <c r="L36" s="114">
        <v>1</v>
      </c>
      <c r="M36" s="114">
        <v>0</v>
      </c>
      <c r="N36" s="114">
        <v>1</v>
      </c>
      <c r="O36" s="114">
        <v>1</v>
      </c>
      <c r="P36" s="114">
        <f>SUM(K36:O36)</f>
        <v>4</v>
      </c>
      <c r="Q36" s="114">
        <f t="shared" si="4"/>
        <v>0.2</v>
      </c>
      <c r="R36" s="115">
        <f t="shared" si="5"/>
        <v>2</v>
      </c>
      <c r="S36" s="115">
        <f t="shared" si="5"/>
        <v>3</v>
      </c>
      <c r="T36" s="115">
        <f t="shared" si="5"/>
        <v>2.5</v>
      </c>
      <c r="U36" s="115">
        <f t="shared" si="5"/>
        <v>4</v>
      </c>
      <c r="V36" s="115">
        <f t="shared" si="5"/>
        <v>3</v>
      </c>
      <c r="W36" s="29">
        <f t="shared" si="5"/>
        <v>14.5</v>
      </c>
      <c r="X36" s="116">
        <f t="shared" si="6"/>
        <v>2.9000000000000004</v>
      </c>
      <c r="Y36" s="122">
        <v>13</v>
      </c>
      <c r="Z36" s="118">
        <f t="shared" si="7"/>
        <v>10.4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ht="21" thickBot="1" x14ac:dyDescent="0.35">
      <c r="A37" s="112">
        <v>31</v>
      </c>
      <c r="B37" s="121">
        <v>674785</v>
      </c>
      <c r="C37" s="123" t="s">
        <v>161</v>
      </c>
      <c r="D37" s="113">
        <v>2.5</v>
      </c>
      <c r="E37" s="113">
        <v>3</v>
      </c>
      <c r="F37" s="113">
        <v>4.5</v>
      </c>
      <c r="G37" s="113">
        <v>3</v>
      </c>
      <c r="H37" s="113">
        <v>2</v>
      </c>
      <c r="I37" s="113">
        <f t="shared" si="1"/>
        <v>15</v>
      </c>
      <c r="J37" s="113">
        <f t="shared" si="2"/>
        <v>2.25</v>
      </c>
      <c r="K37" s="114">
        <v>1.5</v>
      </c>
      <c r="L37" s="114">
        <v>1</v>
      </c>
      <c r="M37" s="114">
        <v>2</v>
      </c>
      <c r="N37" s="114">
        <v>1</v>
      </c>
      <c r="O37" s="114">
        <v>1</v>
      </c>
      <c r="P37" s="114">
        <f t="shared" si="3"/>
        <v>6.5</v>
      </c>
      <c r="Q37" s="114">
        <f t="shared" si="4"/>
        <v>0.32500000000000001</v>
      </c>
      <c r="R37" s="115">
        <f t="shared" si="5"/>
        <v>4</v>
      </c>
      <c r="S37" s="115">
        <f t="shared" si="5"/>
        <v>4</v>
      </c>
      <c r="T37" s="115">
        <f t="shared" si="5"/>
        <v>6.5</v>
      </c>
      <c r="U37" s="115">
        <f t="shared" si="5"/>
        <v>4</v>
      </c>
      <c r="V37" s="115">
        <f t="shared" si="5"/>
        <v>3</v>
      </c>
      <c r="W37" s="29">
        <f t="shared" si="5"/>
        <v>21.5</v>
      </c>
      <c r="X37" s="116">
        <f t="shared" si="6"/>
        <v>4.3</v>
      </c>
      <c r="Y37" s="122">
        <v>33</v>
      </c>
      <c r="Z37" s="118">
        <f t="shared" si="7"/>
        <v>26.400000000000002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ht="21" thickBot="1" x14ac:dyDescent="0.35">
      <c r="A38" s="112">
        <v>32</v>
      </c>
      <c r="B38" s="121">
        <v>674786</v>
      </c>
      <c r="C38" s="123" t="s">
        <v>113</v>
      </c>
      <c r="D38" s="113">
        <v>1</v>
      </c>
      <c r="E38" s="113">
        <v>2</v>
      </c>
      <c r="F38" s="113">
        <v>1</v>
      </c>
      <c r="G38" s="113">
        <v>2</v>
      </c>
      <c r="H38" s="113">
        <v>4</v>
      </c>
      <c r="I38" s="113">
        <f t="shared" si="1"/>
        <v>10</v>
      </c>
      <c r="J38" s="113">
        <f t="shared" si="2"/>
        <v>1.5</v>
      </c>
      <c r="K38" s="114">
        <v>1</v>
      </c>
      <c r="L38" s="114">
        <v>2</v>
      </c>
      <c r="M38" s="114">
        <v>1</v>
      </c>
      <c r="N38" s="114">
        <v>1</v>
      </c>
      <c r="O38" s="114">
        <v>2</v>
      </c>
      <c r="P38" s="114">
        <f t="shared" si="3"/>
        <v>7</v>
      </c>
      <c r="Q38" s="114">
        <f t="shared" si="4"/>
        <v>0.35000000000000003</v>
      </c>
      <c r="R38" s="115">
        <f t="shared" si="5"/>
        <v>2</v>
      </c>
      <c r="S38" s="115">
        <f t="shared" si="5"/>
        <v>4</v>
      </c>
      <c r="T38" s="115">
        <f t="shared" si="5"/>
        <v>2</v>
      </c>
      <c r="U38" s="115">
        <f t="shared" si="5"/>
        <v>3</v>
      </c>
      <c r="V38" s="115">
        <f t="shared" si="5"/>
        <v>6</v>
      </c>
      <c r="W38" s="29">
        <f t="shared" si="5"/>
        <v>17</v>
      </c>
      <c r="X38" s="116">
        <f t="shared" si="6"/>
        <v>3.4000000000000004</v>
      </c>
      <c r="Y38" s="122">
        <v>8</v>
      </c>
      <c r="Z38" s="118">
        <f t="shared" si="7"/>
        <v>6.4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ht="21" thickBot="1" x14ac:dyDescent="0.35">
      <c r="A39" s="112">
        <v>33</v>
      </c>
      <c r="B39" s="121">
        <v>674787</v>
      </c>
      <c r="C39" s="123" t="s">
        <v>162</v>
      </c>
      <c r="D39" s="113">
        <v>2</v>
      </c>
      <c r="E39" s="113">
        <v>3</v>
      </c>
      <c r="F39" s="113">
        <v>2</v>
      </c>
      <c r="G39" s="113">
        <v>0</v>
      </c>
      <c r="H39" s="113">
        <v>0</v>
      </c>
      <c r="I39" s="113">
        <f t="shared" si="1"/>
        <v>7</v>
      </c>
      <c r="J39" s="113">
        <f t="shared" si="2"/>
        <v>1.05</v>
      </c>
      <c r="K39" s="114">
        <v>1.5</v>
      </c>
      <c r="L39" s="114">
        <v>0.5</v>
      </c>
      <c r="M39" s="114">
        <v>2</v>
      </c>
      <c r="N39" s="114">
        <v>1</v>
      </c>
      <c r="O39" s="114">
        <v>0.5</v>
      </c>
      <c r="P39" s="114">
        <f t="shared" si="3"/>
        <v>5.5</v>
      </c>
      <c r="Q39" s="114">
        <f t="shared" si="4"/>
        <v>0.27500000000000002</v>
      </c>
      <c r="R39" s="115">
        <f t="shared" si="5"/>
        <v>3.5</v>
      </c>
      <c r="S39" s="115">
        <f t="shared" si="5"/>
        <v>3.5</v>
      </c>
      <c r="T39" s="115">
        <f t="shared" si="5"/>
        <v>4</v>
      </c>
      <c r="U39" s="115">
        <f t="shared" si="5"/>
        <v>1</v>
      </c>
      <c r="V39" s="115">
        <f t="shared" si="5"/>
        <v>0.5</v>
      </c>
      <c r="W39" s="29">
        <f t="shared" si="5"/>
        <v>12.5</v>
      </c>
      <c r="X39" s="116">
        <f t="shared" si="6"/>
        <v>2.5</v>
      </c>
      <c r="Y39" s="122">
        <v>2</v>
      </c>
      <c r="Z39" s="118">
        <f t="shared" si="7"/>
        <v>1.6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ht="21" thickBot="1" x14ac:dyDescent="0.35">
      <c r="A40" s="112">
        <v>34</v>
      </c>
      <c r="B40" s="121">
        <v>674788</v>
      </c>
      <c r="C40" s="123" t="s">
        <v>163</v>
      </c>
      <c r="D40" s="113">
        <v>6</v>
      </c>
      <c r="E40" s="113">
        <v>10</v>
      </c>
      <c r="F40" s="113">
        <v>8</v>
      </c>
      <c r="G40" s="113">
        <v>10</v>
      </c>
      <c r="H40" s="113">
        <v>9</v>
      </c>
      <c r="I40" s="113">
        <f t="shared" si="1"/>
        <v>43</v>
      </c>
      <c r="J40" s="113">
        <f t="shared" si="2"/>
        <v>6.45</v>
      </c>
      <c r="K40" s="114">
        <v>2.5</v>
      </c>
      <c r="L40" s="114">
        <v>2</v>
      </c>
      <c r="M40" s="114">
        <v>3</v>
      </c>
      <c r="N40" s="114">
        <v>2</v>
      </c>
      <c r="O40" s="114">
        <v>2</v>
      </c>
      <c r="P40" s="114">
        <f t="shared" si="3"/>
        <v>11.5</v>
      </c>
      <c r="Q40" s="114">
        <f t="shared" si="4"/>
        <v>0.57500000000000007</v>
      </c>
      <c r="R40" s="115">
        <f t="shared" si="5"/>
        <v>8.5</v>
      </c>
      <c r="S40" s="115">
        <f t="shared" si="5"/>
        <v>12</v>
      </c>
      <c r="T40" s="115">
        <f t="shared" si="5"/>
        <v>11</v>
      </c>
      <c r="U40" s="115">
        <f t="shared" si="5"/>
        <v>12</v>
      </c>
      <c r="V40" s="115">
        <f t="shared" si="5"/>
        <v>11</v>
      </c>
      <c r="W40" s="29">
        <f t="shared" si="5"/>
        <v>54.5</v>
      </c>
      <c r="X40" s="116">
        <f t="shared" si="6"/>
        <v>10.9</v>
      </c>
      <c r="Y40" s="122">
        <v>46</v>
      </c>
      <c r="Z40" s="118">
        <f t="shared" si="7"/>
        <v>36.800000000000004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ht="21" thickBot="1" x14ac:dyDescent="0.35">
      <c r="A41" s="112">
        <v>35</v>
      </c>
      <c r="B41" s="121">
        <v>674789</v>
      </c>
      <c r="C41" s="123" t="s">
        <v>164</v>
      </c>
      <c r="D41" s="113">
        <v>4</v>
      </c>
      <c r="E41" s="113">
        <v>4.5</v>
      </c>
      <c r="F41" s="113">
        <v>3</v>
      </c>
      <c r="G41" s="113">
        <v>4</v>
      </c>
      <c r="H41" s="113">
        <v>5</v>
      </c>
      <c r="I41" s="113">
        <f t="shared" si="1"/>
        <v>20.5</v>
      </c>
      <c r="J41" s="113">
        <f t="shared" si="2"/>
        <v>3.0749999999999997</v>
      </c>
      <c r="K41" s="114">
        <v>1.5</v>
      </c>
      <c r="L41" s="114">
        <v>2</v>
      </c>
      <c r="M41" s="114">
        <v>3</v>
      </c>
      <c r="N41" s="114">
        <v>2</v>
      </c>
      <c r="O41" s="114">
        <v>1</v>
      </c>
      <c r="P41" s="114">
        <f t="shared" si="3"/>
        <v>9.5</v>
      </c>
      <c r="Q41" s="114">
        <f t="shared" si="4"/>
        <v>0.47500000000000003</v>
      </c>
      <c r="R41" s="115">
        <f t="shared" si="5"/>
        <v>5.5</v>
      </c>
      <c r="S41" s="115">
        <f t="shared" si="5"/>
        <v>6.5</v>
      </c>
      <c r="T41" s="115">
        <f t="shared" si="5"/>
        <v>6</v>
      </c>
      <c r="U41" s="115">
        <f t="shared" si="5"/>
        <v>6</v>
      </c>
      <c r="V41" s="115">
        <f t="shared" si="5"/>
        <v>6</v>
      </c>
      <c r="W41" s="29">
        <f t="shared" si="5"/>
        <v>30</v>
      </c>
      <c r="X41" s="116">
        <f t="shared" si="6"/>
        <v>6</v>
      </c>
      <c r="Y41" s="122">
        <v>23</v>
      </c>
      <c r="Z41" s="118">
        <f t="shared" si="7"/>
        <v>18.400000000000002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ht="21" thickBot="1" x14ac:dyDescent="0.35">
      <c r="A42" s="112">
        <v>36</v>
      </c>
      <c r="B42" s="121">
        <v>674790</v>
      </c>
      <c r="C42" s="123" t="s">
        <v>165</v>
      </c>
      <c r="D42" s="113"/>
      <c r="E42" s="113"/>
      <c r="F42" s="113"/>
      <c r="G42" s="113"/>
      <c r="H42" s="113"/>
      <c r="I42" s="113">
        <f t="shared" si="1"/>
        <v>0</v>
      </c>
      <c r="J42" s="113">
        <f t="shared" si="2"/>
        <v>0</v>
      </c>
      <c r="K42" s="114"/>
      <c r="L42" s="114"/>
      <c r="M42" s="114"/>
      <c r="N42" s="114"/>
      <c r="O42" s="114"/>
      <c r="P42" s="114">
        <f t="shared" si="3"/>
        <v>0</v>
      </c>
      <c r="Q42" s="114">
        <f t="shared" si="4"/>
        <v>0</v>
      </c>
      <c r="R42" s="115">
        <f t="shared" si="5"/>
        <v>0</v>
      </c>
      <c r="S42" s="115">
        <f t="shared" si="5"/>
        <v>0</v>
      </c>
      <c r="T42" s="115">
        <f t="shared" si="5"/>
        <v>0</v>
      </c>
      <c r="U42" s="115">
        <f t="shared" si="5"/>
        <v>0</v>
      </c>
      <c r="V42" s="115">
        <f t="shared" si="5"/>
        <v>0</v>
      </c>
      <c r="W42" s="29">
        <f t="shared" si="5"/>
        <v>0</v>
      </c>
      <c r="X42" s="116">
        <f t="shared" si="6"/>
        <v>0</v>
      </c>
      <c r="Y42" s="122" t="s">
        <v>138</v>
      </c>
      <c r="Z42" s="118" t="e">
        <f t="shared" si="7"/>
        <v>#VALUE!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ht="21" thickBot="1" x14ac:dyDescent="0.35">
      <c r="A43" s="112">
        <v>37</v>
      </c>
      <c r="B43" s="121">
        <v>674791</v>
      </c>
      <c r="C43" s="123" t="s">
        <v>166</v>
      </c>
      <c r="D43" s="113">
        <v>3</v>
      </c>
      <c r="E43" s="113">
        <v>5</v>
      </c>
      <c r="F43" s="113">
        <v>3</v>
      </c>
      <c r="G43" s="113">
        <v>4</v>
      </c>
      <c r="H43" s="113">
        <v>3</v>
      </c>
      <c r="I43" s="113">
        <f t="shared" si="1"/>
        <v>18</v>
      </c>
      <c r="J43" s="113">
        <f t="shared" si="2"/>
        <v>2.6999999999999997</v>
      </c>
      <c r="K43" s="114">
        <v>1</v>
      </c>
      <c r="L43" s="114">
        <v>2</v>
      </c>
      <c r="M43" s="114">
        <v>1</v>
      </c>
      <c r="N43" s="114">
        <v>2</v>
      </c>
      <c r="O43" s="114">
        <v>2</v>
      </c>
      <c r="P43" s="114">
        <f t="shared" si="3"/>
        <v>8</v>
      </c>
      <c r="Q43" s="114">
        <f t="shared" si="4"/>
        <v>0.4</v>
      </c>
      <c r="R43" s="115">
        <f t="shared" si="5"/>
        <v>4</v>
      </c>
      <c r="S43" s="115">
        <f t="shared" si="5"/>
        <v>7</v>
      </c>
      <c r="T43" s="115">
        <f t="shared" si="5"/>
        <v>4</v>
      </c>
      <c r="U43" s="115">
        <f t="shared" si="5"/>
        <v>6</v>
      </c>
      <c r="V43" s="115">
        <f t="shared" si="5"/>
        <v>5</v>
      </c>
      <c r="W43" s="29">
        <f t="shared" si="5"/>
        <v>26</v>
      </c>
      <c r="X43" s="116">
        <f t="shared" si="6"/>
        <v>5.2</v>
      </c>
      <c r="Y43" s="122">
        <v>18</v>
      </c>
      <c r="Z43" s="118">
        <f t="shared" si="7"/>
        <v>14.4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ht="21" thickBot="1" x14ac:dyDescent="0.35">
      <c r="A44" s="112">
        <v>38</v>
      </c>
      <c r="B44" s="121">
        <v>674792</v>
      </c>
      <c r="C44" s="123" t="s">
        <v>114</v>
      </c>
      <c r="D44" s="113">
        <v>6</v>
      </c>
      <c r="E44" s="113">
        <v>9</v>
      </c>
      <c r="F44" s="113">
        <v>8</v>
      </c>
      <c r="G44" s="113">
        <v>9</v>
      </c>
      <c r="H44" s="113">
        <v>8</v>
      </c>
      <c r="I44" s="113">
        <f t="shared" si="1"/>
        <v>40</v>
      </c>
      <c r="J44" s="113">
        <f t="shared" si="2"/>
        <v>6</v>
      </c>
      <c r="K44" s="114">
        <v>1</v>
      </c>
      <c r="L44" s="114">
        <v>1.5</v>
      </c>
      <c r="M44" s="114">
        <v>2</v>
      </c>
      <c r="N44" s="114">
        <v>2.5</v>
      </c>
      <c r="O44" s="114">
        <v>2</v>
      </c>
      <c r="P44" s="114">
        <f t="shared" si="3"/>
        <v>9</v>
      </c>
      <c r="Q44" s="114">
        <f t="shared" si="4"/>
        <v>0.45</v>
      </c>
      <c r="R44" s="115">
        <f t="shared" si="5"/>
        <v>7</v>
      </c>
      <c r="S44" s="115">
        <f t="shared" si="5"/>
        <v>10.5</v>
      </c>
      <c r="T44" s="115">
        <f t="shared" si="5"/>
        <v>10</v>
      </c>
      <c r="U44" s="115">
        <f t="shared" si="5"/>
        <v>11.5</v>
      </c>
      <c r="V44" s="115">
        <f t="shared" si="5"/>
        <v>10</v>
      </c>
      <c r="W44" s="29">
        <f t="shared" si="5"/>
        <v>49</v>
      </c>
      <c r="X44" s="116">
        <f t="shared" si="6"/>
        <v>9.8000000000000007</v>
      </c>
      <c r="Y44" s="122">
        <v>56</v>
      </c>
      <c r="Z44" s="118">
        <f t="shared" si="7"/>
        <v>44.800000000000004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ht="21" thickBot="1" x14ac:dyDescent="0.35">
      <c r="A45" s="112">
        <v>39</v>
      </c>
      <c r="B45" s="121">
        <v>674793</v>
      </c>
      <c r="C45" s="123" t="s">
        <v>115</v>
      </c>
      <c r="D45" s="113">
        <v>14</v>
      </c>
      <c r="E45" s="113">
        <v>10</v>
      </c>
      <c r="F45" s="113">
        <v>12</v>
      </c>
      <c r="G45" s="113">
        <v>12.5</v>
      </c>
      <c r="H45" s="113">
        <v>13</v>
      </c>
      <c r="I45" s="113">
        <f t="shared" si="1"/>
        <v>61.5</v>
      </c>
      <c r="J45" s="113">
        <f t="shared" si="2"/>
        <v>9.2249999999999996</v>
      </c>
      <c r="K45" s="114">
        <v>3</v>
      </c>
      <c r="L45" s="114">
        <v>4</v>
      </c>
      <c r="M45" s="114">
        <v>4</v>
      </c>
      <c r="N45" s="114">
        <v>3</v>
      </c>
      <c r="O45" s="114">
        <v>3</v>
      </c>
      <c r="P45" s="114">
        <f t="shared" si="3"/>
        <v>17</v>
      </c>
      <c r="Q45" s="114">
        <f t="shared" si="4"/>
        <v>0.85000000000000009</v>
      </c>
      <c r="R45" s="115">
        <f t="shared" si="5"/>
        <v>17</v>
      </c>
      <c r="S45" s="115">
        <f t="shared" si="5"/>
        <v>14</v>
      </c>
      <c r="T45" s="115">
        <f t="shared" si="5"/>
        <v>16</v>
      </c>
      <c r="U45" s="115">
        <f t="shared" si="5"/>
        <v>15.5</v>
      </c>
      <c r="V45" s="115">
        <f t="shared" si="5"/>
        <v>16</v>
      </c>
      <c r="W45" s="29">
        <f t="shared" si="5"/>
        <v>78.5</v>
      </c>
      <c r="X45" s="116">
        <f t="shared" si="6"/>
        <v>15.700000000000001</v>
      </c>
      <c r="Y45" s="122">
        <v>74</v>
      </c>
      <c r="Z45" s="118">
        <f t="shared" si="7"/>
        <v>59.2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ht="21" thickBot="1" x14ac:dyDescent="0.35">
      <c r="A46" s="112">
        <v>40</v>
      </c>
      <c r="B46" s="121">
        <v>674794</v>
      </c>
      <c r="C46" s="123" t="s">
        <v>167</v>
      </c>
      <c r="D46" s="113">
        <v>2.5</v>
      </c>
      <c r="E46" s="113">
        <v>3</v>
      </c>
      <c r="F46" s="113">
        <v>4</v>
      </c>
      <c r="G46" s="113">
        <v>3</v>
      </c>
      <c r="H46" s="113">
        <v>3</v>
      </c>
      <c r="I46" s="113">
        <f t="shared" si="1"/>
        <v>15.5</v>
      </c>
      <c r="J46" s="113">
        <f t="shared" si="2"/>
        <v>2.3249999999999997</v>
      </c>
      <c r="K46" s="114">
        <v>1.5</v>
      </c>
      <c r="L46" s="114">
        <v>2</v>
      </c>
      <c r="M46" s="114">
        <v>1</v>
      </c>
      <c r="N46" s="114">
        <v>2</v>
      </c>
      <c r="O46" s="114">
        <v>3</v>
      </c>
      <c r="P46" s="114">
        <f t="shared" si="3"/>
        <v>9.5</v>
      </c>
      <c r="Q46" s="114">
        <f t="shared" si="4"/>
        <v>0.47500000000000003</v>
      </c>
      <c r="R46" s="115">
        <f t="shared" si="5"/>
        <v>4</v>
      </c>
      <c r="S46" s="115">
        <f t="shared" si="5"/>
        <v>5</v>
      </c>
      <c r="T46" s="115">
        <f t="shared" si="5"/>
        <v>5</v>
      </c>
      <c r="U46" s="115">
        <f t="shared" si="5"/>
        <v>5</v>
      </c>
      <c r="V46" s="115">
        <f t="shared" si="5"/>
        <v>6</v>
      </c>
      <c r="W46" s="29">
        <f t="shared" si="5"/>
        <v>25</v>
      </c>
      <c r="X46" s="116">
        <f t="shared" si="6"/>
        <v>5</v>
      </c>
      <c r="Y46" s="122">
        <v>9</v>
      </c>
      <c r="Z46" s="118">
        <f t="shared" si="7"/>
        <v>7.2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ht="21" thickBot="1" x14ac:dyDescent="0.35">
      <c r="A47" s="112">
        <v>41</v>
      </c>
      <c r="B47" s="121">
        <v>674795</v>
      </c>
      <c r="C47" s="123" t="s">
        <v>168</v>
      </c>
      <c r="D47" s="113">
        <v>8</v>
      </c>
      <c r="E47" s="113">
        <v>9</v>
      </c>
      <c r="F47" s="113">
        <v>8</v>
      </c>
      <c r="G47" s="113">
        <v>9</v>
      </c>
      <c r="H47" s="113">
        <v>8</v>
      </c>
      <c r="I47" s="113">
        <f t="shared" si="1"/>
        <v>42</v>
      </c>
      <c r="J47" s="113">
        <f t="shared" si="2"/>
        <v>6.3</v>
      </c>
      <c r="K47" s="114">
        <v>1</v>
      </c>
      <c r="L47" s="114">
        <v>1</v>
      </c>
      <c r="M47" s="114">
        <v>1</v>
      </c>
      <c r="N47" s="114">
        <v>1</v>
      </c>
      <c r="O47" s="114">
        <v>1</v>
      </c>
      <c r="P47" s="114">
        <f t="shared" si="3"/>
        <v>5</v>
      </c>
      <c r="Q47" s="114">
        <f t="shared" si="4"/>
        <v>0.25</v>
      </c>
      <c r="R47" s="115">
        <f t="shared" si="5"/>
        <v>9</v>
      </c>
      <c r="S47" s="115">
        <f t="shared" si="5"/>
        <v>10</v>
      </c>
      <c r="T47" s="115">
        <f t="shared" si="5"/>
        <v>9</v>
      </c>
      <c r="U47" s="115">
        <f t="shared" si="5"/>
        <v>10</v>
      </c>
      <c r="V47" s="115">
        <f t="shared" si="5"/>
        <v>9</v>
      </c>
      <c r="W47" s="29">
        <f t="shared" si="5"/>
        <v>47</v>
      </c>
      <c r="X47" s="116">
        <f t="shared" si="6"/>
        <v>9.4</v>
      </c>
      <c r="Y47" s="122">
        <v>44</v>
      </c>
      <c r="Z47" s="118">
        <f t="shared" si="7"/>
        <v>35.200000000000003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ht="21" thickBot="1" x14ac:dyDescent="0.35">
      <c r="A48" s="112">
        <v>42</v>
      </c>
      <c r="B48" s="121">
        <v>674796</v>
      </c>
      <c r="C48" s="123" t="s">
        <v>169</v>
      </c>
      <c r="D48" s="113">
        <v>4</v>
      </c>
      <c r="E48" s="113">
        <v>4.5</v>
      </c>
      <c r="F48" s="113">
        <v>3</v>
      </c>
      <c r="G48" s="113">
        <v>3.5</v>
      </c>
      <c r="H48" s="113">
        <v>3</v>
      </c>
      <c r="I48" s="113">
        <f t="shared" si="1"/>
        <v>18</v>
      </c>
      <c r="J48" s="113">
        <f t="shared" si="2"/>
        <v>2.6999999999999997</v>
      </c>
      <c r="K48" s="114">
        <v>2</v>
      </c>
      <c r="L48" s="114">
        <v>3</v>
      </c>
      <c r="M48" s="114">
        <v>3</v>
      </c>
      <c r="N48" s="114">
        <v>4</v>
      </c>
      <c r="O48" s="114">
        <v>4</v>
      </c>
      <c r="P48" s="114">
        <f t="shared" si="3"/>
        <v>16</v>
      </c>
      <c r="Q48" s="114">
        <f t="shared" si="4"/>
        <v>0.8</v>
      </c>
      <c r="R48" s="115">
        <f t="shared" si="5"/>
        <v>6</v>
      </c>
      <c r="S48" s="115">
        <f t="shared" si="5"/>
        <v>7.5</v>
      </c>
      <c r="T48" s="115">
        <f t="shared" si="5"/>
        <v>6</v>
      </c>
      <c r="U48" s="115">
        <f t="shared" si="5"/>
        <v>7.5</v>
      </c>
      <c r="V48" s="115">
        <f t="shared" si="5"/>
        <v>7</v>
      </c>
      <c r="W48" s="29">
        <f t="shared" si="5"/>
        <v>34</v>
      </c>
      <c r="X48" s="116">
        <f t="shared" si="6"/>
        <v>6.8000000000000007</v>
      </c>
      <c r="Y48" s="122">
        <v>15</v>
      </c>
      <c r="Z48" s="118">
        <f t="shared" si="7"/>
        <v>12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ht="21" thickBot="1" x14ac:dyDescent="0.35">
      <c r="A49" s="112">
        <v>43</v>
      </c>
      <c r="B49" s="121">
        <v>674797</v>
      </c>
      <c r="C49" s="123" t="s">
        <v>170</v>
      </c>
      <c r="D49" s="113">
        <v>2</v>
      </c>
      <c r="E49" s="113">
        <v>1</v>
      </c>
      <c r="F49" s="113">
        <v>2</v>
      </c>
      <c r="G49" s="113">
        <v>2</v>
      </c>
      <c r="H49" s="113">
        <v>2</v>
      </c>
      <c r="I49" s="113">
        <f t="shared" si="1"/>
        <v>9</v>
      </c>
      <c r="J49" s="113">
        <f t="shared" si="2"/>
        <v>1.3499999999999999</v>
      </c>
      <c r="K49" s="114">
        <v>2.5</v>
      </c>
      <c r="L49" s="114">
        <v>2</v>
      </c>
      <c r="M49" s="114">
        <v>1</v>
      </c>
      <c r="N49" s="114">
        <v>2</v>
      </c>
      <c r="O49" s="114">
        <v>2</v>
      </c>
      <c r="P49" s="114">
        <f t="shared" si="3"/>
        <v>9.5</v>
      </c>
      <c r="Q49" s="114">
        <f t="shared" si="4"/>
        <v>0.47500000000000003</v>
      </c>
      <c r="R49" s="115">
        <f t="shared" si="5"/>
        <v>4.5</v>
      </c>
      <c r="S49" s="115">
        <f t="shared" si="5"/>
        <v>3</v>
      </c>
      <c r="T49" s="115">
        <f t="shared" si="5"/>
        <v>3</v>
      </c>
      <c r="U49" s="115">
        <f t="shared" si="5"/>
        <v>4</v>
      </c>
      <c r="V49" s="115">
        <f t="shared" si="5"/>
        <v>4</v>
      </c>
      <c r="W49" s="29">
        <f t="shared" si="5"/>
        <v>18.5</v>
      </c>
      <c r="X49" s="116">
        <f t="shared" si="6"/>
        <v>3.7</v>
      </c>
      <c r="Y49" s="122">
        <v>4</v>
      </c>
      <c r="Z49" s="118">
        <f t="shared" si="7"/>
        <v>3.2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ht="21" thickBot="1" x14ac:dyDescent="0.35">
      <c r="A50" s="112">
        <v>44</v>
      </c>
      <c r="B50" s="121">
        <v>674798</v>
      </c>
      <c r="C50" s="123" t="s">
        <v>171</v>
      </c>
      <c r="D50" s="113">
        <v>9</v>
      </c>
      <c r="E50" s="113">
        <v>8</v>
      </c>
      <c r="F50" s="113">
        <v>9</v>
      </c>
      <c r="G50" s="113">
        <v>8</v>
      </c>
      <c r="H50" s="113">
        <v>9</v>
      </c>
      <c r="I50" s="113">
        <f t="shared" si="1"/>
        <v>43</v>
      </c>
      <c r="J50" s="113">
        <f t="shared" si="2"/>
        <v>6.45</v>
      </c>
      <c r="K50" s="114">
        <v>2.5</v>
      </c>
      <c r="L50" s="114">
        <v>3</v>
      </c>
      <c r="M50" s="114">
        <v>2</v>
      </c>
      <c r="N50" s="114">
        <v>4</v>
      </c>
      <c r="O50" s="114">
        <v>3</v>
      </c>
      <c r="P50" s="114">
        <f t="shared" si="3"/>
        <v>14.5</v>
      </c>
      <c r="Q50" s="114">
        <f t="shared" si="4"/>
        <v>0.72500000000000009</v>
      </c>
      <c r="R50" s="115">
        <f t="shared" si="5"/>
        <v>11.5</v>
      </c>
      <c r="S50" s="115">
        <f t="shared" si="5"/>
        <v>11</v>
      </c>
      <c r="T50" s="115">
        <f t="shared" si="5"/>
        <v>11</v>
      </c>
      <c r="U50" s="115">
        <f t="shared" si="5"/>
        <v>12</v>
      </c>
      <c r="V50" s="115">
        <f t="shared" si="5"/>
        <v>12</v>
      </c>
      <c r="W50" s="29">
        <f t="shared" si="5"/>
        <v>57.5</v>
      </c>
      <c r="X50" s="116">
        <f t="shared" si="6"/>
        <v>11.5</v>
      </c>
      <c r="Y50" s="122">
        <v>43</v>
      </c>
      <c r="Z50" s="118">
        <f t="shared" si="7"/>
        <v>34.4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ht="21" thickBot="1" x14ac:dyDescent="0.35">
      <c r="A51" s="112">
        <v>45</v>
      </c>
      <c r="B51" s="121">
        <v>674799</v>
      </c>
      <c r="C51" s="123" t="s">
        <v>172</v>
      </c>
      <c r="D51" s="113"/>
      <c r="E51" s="113"/>
      <c r="F51" s="113"/>
      <c r="G51" s="113"/>
      <c r="H51" s="113"/>
      <c r="I51" s="113">
        <f t="shared" si="1"/>
        <v>0</v>
      </c>
      <c r="J51" s="113">
        <f t="shared" si="2"/>
        <v>0</v>
      </c>
      <c r="K51" s="114"/>
      <c r="L51" s="114"/>
      <c r="M51" s="114"/>
      <c r="N51" s="114"/>
      <c r="O51" s="114"/>
      <c r="P51" s="114">
        <f t="shared" si="3"/>
        <v>0</v>
      </c>
      <c r="Q51" s="114">
        <f t="shared" si="4"/>
        <v>0</v>
      </c>
      <c r="R51" s="115">
        <f t="shared" si="5"/>
        <v>0</v>
      </c>
      <c r="S51" s="115">
        <f t="shared" si="5"/>
        <v>0</v>
      </c>
      <c r="T51" s="115">
        <f t="shared" si="5"/>
        <v>0</v>
      </c>
      <c r="U51" s="115">
        <f t="shared" si="5"/>
        <v>0</v>
      </c>
      <c r="V51" s="115">
        <f t="shared" si="5"/>
        <v>0</v>
      </c>
      <c r="W51" s="29">
        <f t="shared" si="5"/>
        <v>0</v>
      </c>
      <c r="X51" s="116">
        <f t="shared" si="6"/>
        <v>0</v>
      </c>
      <c r="Y51" s="122" t="s">
        <v>138</v>
      </c>
      <c r="Z51" s="118" t="e">
        <f t="shared" si="7"/>
        <v>#VALUE!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ht="21" thickBot="1" x14ac:dyDescent="0.35">
      <c r="A52" s="112">
        <v>46</v>
      </c>
      <c r="B52" s="121">
        <v>674800</v>
      </c>
      <c r="C52" s="123" t="s">
        <v>173</v>
      </c>
      <c r="D52" s="113"/>
      <c r="E52" s="113"/>
      <c r="F52" s="113"/>
      <c r="G52" s="113"/>
      <c r="H52" s="113"/>
      <c r="I52" s="113">
        <f t="shared" si="1"/>
        <v>0</v>
      </c>
      <c r="J52" s="113">
        <f t="shared" si="2"/>
        <v>0</v>
      </c>
      <c r="K52" s="114"/>
      <c r="L52" s="114"/>
      <c r="M52" s="114"/>
      <c r="N52" s="114"/>
      <c r="O52" s="114"/>
      <c r="P52" s="114">
        <f t="shared" si="3"/>
        <v>0</v>
      </c>
      <c r="Q52" s="114">
        <f t="shared" si="4"/>
        <v>0</v>
      </c>
      <c r="R52" s="115">
        <f t="shared" si="5"/>
        <v>0</v>
      </c>
      <c r="S52" s="115">
        <f t="shared" si="5"/>
        <v>0</v>
      </c>
      <c r="T52" s="115">
        <f t="shared" si="5"/>
        <v>0</v>
      </c>
      <c r="U52" s="115">
        <f t="shared" si="5"/>
        <v>0</v>
      </c>
      <c r="V52" s="115">
        <f t="shared" si="5"/>
        <v>0</v>
      </c>
      <c r="W52" s="29">
        <f t="shared" si="5"/>
        <v>0</v>
      </c>
      <c r="X52" s="116">
        <f t="shared" si="6"/>
        <v>0</v>
      </c>
      <c r="Y52" s="122" t="s">
        <v>138</v>
      </c>
      <c r="Z52" s="118" t="e">
        <f t="shared" si="7"/>
        <v>#VALUE!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ht="21" thickBot="1" x14ac:dyDescent="0.35">
      <c r="A53" s="112">
        <v>47</v>
      </c>
      <c r="B53" s="121">
        <v>674801</v>
      </c>
      <c r="C53" s="123" t="s">
        <v>174</v>
      </c>
      <c r="D53" s="113">
        <v>4</v>
      </c>
      <c r="E53" s="113">
        <v>4.5</v>
      </c>
      <c r="F53" s="113">
        <v>6</v>
      </c>
      <c r="G53" s="113">
        <v>6</v>
      </c>
      <c r="H53" s="113">
        <v>5</v>
      </c>
      <c r="I53" s="113">
        <f t="shared" si="1"/>
        <v>25.5</v>
      </c>
      <c r="J53" s="113">
        <f t="shared" si="2"/>
        <v>3.8249999999999997</v>
      </c>
      <c r="K53" s="114">
        <v>2.5</v>
      </c>
      <c r="L53" s="114">
        <v>2</v>
      </c>
      <c r="M53" s="114">
        <v>1</v>
      </c>
      <c r="N53" s="114">
        <v>2</v>
      </c>
      <c r="O53" s="114">
        <v>3</v>
      </c>
      <c r="P53" s="114">
        <f t="shared" si="3"/>
        <v>10.5</v>
      </c>
      <c r="Q53" s="114">
        <f t="shared" si="4"/>
        <v>0.52500000000000002</v>
      </c>
      <c r="R53" s="115">
        <f t="shared" si="5"/>
        <v>6.5</v>
      </c>
      <c r="S53" s="115">
        <f t="shared" si="5"/>
        <v>6.5</v>
      </c>
      <c r="T53" s="115">
        <f t="shared" si="5"/>
        <v>7</v>
      </c>
      <c r="U53" s="115">
        <f t="shared" si="5"/>
        <v>8</v>
      </c>
      <c r="V53" s="115">
        <f t="shared" si="5"/>
        <v>8</v>
      </c>
      <c r="W53" s="29">
        <f t="shared" si="5"/>
        <v>36</v>
      </c>
      <c r="X53" s="116">
        <f t="shared" si="6"/>
        <v>7.2</v>
      </c>
      <c r="Y53" s="122">
        <v>33</v>
      </c>
      <c r="Z53" s="118">
        <f t="shared" si="7"/>
        <v>26.400000000000002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ht="21" thickBot="1" x14ac:dyDescent="0.35">
      <c r="A54" s="112">
        <v>48</v>
      </c>
      <c r="B54" s="121">
        <v>674802</v>
      </c>
      <c r="C54" s="123" t="s">
        <v>175</v>
      </c>
      <c r="D54" s="113">
        <v>4</v>
      </c>
      <c r="E54" s="113">
        <v>4.5</v>
      </c>
      <c r="F54" s="113">
        <v>6</v>
      </c>
      <c r="G54" s="113">
        <v>8</v>
      </c>
      <c r="H54" s="113">
        <v>9</v>
      </c>
      <c r="I54" s="113">
        <f t="shared" si="1"/>
        <v>31.5</v>
      </c>
      <c r="J54" s="113">
        <f t="shared" si="2"/>
        <v>4.7249999999999996</v>
      </c>
      <c r="K54" s="114">
        <v>2.5</v>
      </c>
      <c r="L54" s="114">
        <v>3</v>
      </c>
      <c r="M54" s="114">
        <v>2</v>
      </c>
      <c r="N54" s="114">
        <v>1</v>
      </c>
      <c r="O54" s="114">
        <v>2</v>
      </c>
      <c r="P54" s="114">
        <f t="shared" si="3"/>
        <v>10.5</v>
      </c>
      <c r="Q54" s="114">
        <f t="shared" si="4"/>
        <v>0.52500000000000002</v>
      </c>
      <c r="R54" s="115">
        <f t="shared" si="5"/>
        <v>6.5</v>
      </c>
      <c r="S54" s="115">
        <f t="shared" si="5"/>
        <v>7.5</v>
      </c>
      <c r="T54" s="115">
        <f t="shared" si="5"/>
        <v>8</v>
      </c>
      <c r="U54" s="115">
        <f t="shared" si="5"/>
        <v>9</v>
      </c>
      <c r="V54" s="115">
        <f t="shared" si="5"/>
        <v>11</v>
      </c>
      <c r="W54" s="29">
        <f t="shared" si="5"/>
        <v>42</v>
      </c>
      <c r="X54" s="116">
        <f t="shared" si="6"/>
        <v>8.4</v>
      </c>
      <c r="Y54" s="122">
        <v>41</v>
      </c>
      <c r="Z54" s="118">
        <f t="shared" si="7"/>
        <v>32.800000000000004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ht="21" thickBot="1" x14ac:dyDescent="0.35">
      <c r="A55" s="112">
        <v>49</v>
      </c>
      <c r="B55" s="121">
        <v>674803</v>
      </c>
      <c r="C55" s="123" t="s">
        <v>176</v>
      </c>
      <c r="D55" s="113">
        <v>12.5</v>
      </c>
      <c r="E55" s="113">
        <v>1</v>
      </c>
      <c r="F55" s="113">
        <v>8</v>
      </c>
      <c r="G55" s="113">
        <v>9</v>
      </c>
      <c r="H55" s="113">
        <v>8</v>
      </c>
      <c r="I55" s="113">
        <f t="shared" si="1"/>
        <v>38.5</v>
      </c>
      <c r="J55" s="113">
        <f t="shared" si="2"/>
        <v>5.7749999999999995</v>
      </c>
      <c r="K55" s="114">
        <v>3</v>
      </c>
      <c r="L55" s="114">
        <v>3</v>
      </c>
      <c r="M55" s="114">
        <v>2</v>
      </c>
      <c r="N55" s="114">
        <v>1</v>
      </c>
      <c r="O55" s="114">
        <v>2</v>
      </c>
      <c r="P55" s="114">
        <f t="shared" si="3"/>
        <v>11</v>
      </c>
      <c r="Q55" s="114">
        <f t="shared" si="4"/>
        <v>0.55000000000000004</v>
      </c>
      <c r="R55" s="115">
        <f t="shared" si="5"/>
        <v>15.5</v>
      </c>
      <c r="S55" s="115">
        <f t="shared" si="5"/>
        <v>4</v>
      </c>
      <c r="T55" s="115">
        <f t="shared" si="5"/>
        <v>10</v>
      </c>
      <c r="U55" s="115">
        <f t="shared" si="5"/>
        <v>10</v>
      </c>
      <c r="V55" s="115">
        <f t="shared" si="5"/>
        <v>10</v>
      </c>
      <c r="W55" s="29">
        <f t="shared" si="5"/>
        <v>49.5</v>
      </c>
      <c r="X55" s="116">
        <f t="shared" si="6"/>
        <v>9.9</v>
      </c>
      <c r="Y55" s="122">
        <v>44</v>
      </c>
      <c r="Z55" s="118">
        <f t="shared" si="7"/>
        <v>35.200000000000003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ht="21" thickBot="1" x14ac:dyDescent="0.35">
      <c r="A56" s="112">
        <v>50</v>
      </c>
      <c r="B56" s="121">
        <v>674804</v>
      </c>
      <c r="C56" s="123" t="s">
        <v>177</v>
      </c>
      <c r="D56" s="113">
        <v>1</v>
      </c>
      <c r="E56" s="113">
        <v>2</v>
      </c>
      <c r="F56" s="113">
        <v>0</v>
      </c>
      <c r="G56" s="113">
        <v>2</v>
      </c>
      <c r="H56" s="113">
        <v>1</v>
      </c>
      <c r="I56" s="113">
        <f t="shared" si="1"/>
        <v>6</v>
      </c>
      <c r="J56" s="113">
        <f t="shared" si="2"/>
        <v>0.89999999999999991</v>
      </c>
      <c r="K56" s="114">
        <v>1</v>
      </c>
      <c r="L56" s="114">
        <v>1</v>
      </c>
      <c r="M56" s="114">
        <v>1</v>
      </c>
      <c r="N56" s="114">
        <v>2</v>
      </c>
      <c r="O56" s="114">
        <v>1</v>
      </c>
      <c r="P56" s="114">
        <f t="shared" si="3"/>
        <v>6</v>
      </c>
      <c r="Q56" s="114">
        <f t="shared" si="4"/>
        <v>0.30000000000000004</v>
      </c>
      <c r="R56" s="115">
        <f t="shared" si="5"/>
        <v>2</v>
      </c>
      <c r="S56" s="115">
        <f t="shared" si="5"/>
        <v>3</v>
      </c>
      <c r="T56" s="115">
        <f t="shared" si="5"/>
        <v>1</v>
      </c>
      <c r="U56" s="115">
        <f t="shared" si="5"/>
        <v>4</v>
      </c>
      <c r="V56" s="115">
        <f t="shared" si="5"/>
        <v>2</v>
      </c>
      <c r="W56" s="29">
        <f t="shared" si="5"/>
        <v>12</v>
      </c>
      <c r="X56" s="116">
        <f t="shared" si="6"/>
        <v>2.4000000000000004</v>
      </c>
      <c r="Y56" s="122">
        <v>3</v>
      </c>
      <c r="Z56" s="118">
        <f t="shared" si="7"/>
        <v>2.4000000000000004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ht="21" thickBot="1" x14ac:dyDescent="0.35">
      <c r="A57" s="112">
        <v>51</v>
      </c>
      <c r="B57" s="124">
        <v>674805</v>
      </c>
      <c r="C57" s="126" t="s">
        <v>178</v>
      </c>
      <c r="D57" s="113">
        <v>4</v>
      </c>
      <c r="E57" s="113">
        <v>4.5</v>
      </c>
      <c r="F57" s="113">
        <v>5.5</v>
      </c>
      <c r="G57" s="113">
        <v>6</v>
      </c>
      <c r="H57" s="113">
        <v>5</v>
      </c>
      <c r="I57" s="113">
        <f t="shared" si="1"/>
        <v>25</v>
      </c>
      <c r="J57" s="113">
        <f t="shared" si="2"/>
        <v>3.75</v>
      </c>
      <c r="K57" s="114">
        <v>2</v>
      </c>
      <c r="L57" s="114">
        <v>2</v>
      </c>
      <c r="M57" s="114">
        <v>2.5</v>
      </c>
      <c r="N57" s="114">
        <v>3</v>
      </c>
      <c r="O57" s="114">
        <v>2</v>
      </c>
      <c r="P57" s="114">
        <f t="shared" si="3"/>
        <v>11.5</v>
      </c>
      <c r="Q57" s="114">
        <f t="shared" si="4"/>
        <v>0.57500000000000007</v>
      </c>
      <c r="R57" s="115">
        <f t="shared" si="5"/>
        <v>6</v>
      </c>
      <c r="S57" s="115">
        <f t="shared" si="5"/>
        <v>6.5</v>
      </c>
      <c r="T57" s="115">
        <f t="shared" si="5"/>
        <v>8</v>
      </c>
      <c r="U57" s="115">
        <f t="shared" si="5"/>
        <v>9</v>
      </c>
      <c r="V57" s="115">
        <f t="shared" si="5"/>
        <v>7</v>
      </c>
      <c r="W57" s="29">
        <f t="shared" si="5"/>
        <v>36.5</v>
      </c>
      <c r="X57" s="116">
        <f t="shared" si="6"/>
        <v>7.3000000000000007</v>
      </c>
      <c r="Y57" s="125">
        <v>33</v>
      </c>
      <c r="Z57" s="118">
        <f t="shared" si="7"/>
        <v>26.400000000000002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ht="21" thickBot="1" x14ac:dyDescent="0.35">
      <c r="A58" s="112">
        <v>52</v>
      </c>
      <c r="B58" s="121">
        <v>674806</v>
      </c>
      <c r="C58" s="123" t="s">
        <v>116</v>
      </c>
      <c r="D58" s="113">
        <v>4</v>
      </c>
      <c r="E58" s="113">
        <v>4.5</v>
      </c>
      <c r="F58" s="113">
        <v>6</v>
      </c>
      <c r="G58" s="113">
        <v>5</v>
      </c>
      <c r="H58" s="113">
        <v>6</v>
      </c>
      <c r="I58" s="113">
        <f t="shared" si="1"/>
        <v>25.5</v>
      </c>
      <c r="J58" s="113">
        <f t="shared" si="2"/>
        <v>3.8249999999999997</v>
      </c>
      <c r="K58" s="114">
        <v>2</v>
      </c>
      <c r="L58" s="114">
        <v>2.5</v>
      </c>
      <c r="M58" s="114">
        <v>3</v>
      </c>
      <c r="N58" s="114">
        <v>3</v>
      </c>
      <c r="O58" s="114">
        <v>2</v>
      </c>
      <c r="P58" s="114">
        <f t="shared" si="3"/>
        <v>12.5</v>
      </c>
      <c r="Q58" s="114">
        <f t="shared" si="4"/>
        <v>0.625</v>
      </c>
      <c r="R58" s="115">
        <f t="shared" si="5"/>
        <v>6</v>
      </c>
      <c r="S58" s="115">
        <f t="shared" si="5"/>
        <v>7</v>
      </c>
      <c r="T58" s="115">
        <f t="shared" si="5"/>
        <v>9</v>
      </c>
      <c r="U58" s="115">
        <f t="shared" si="5"/>
        <v>8</v>
      </c>
      <c r="V58" s="115">
        <f t="shared" si="5"/>
        <v>8</v>
      </c>
      <c r="W58" s="29">
        <f t="shared" si="5"/>
        <v>38</v>
      </c>
      <c r="X58" s="116">
        <f t="shared" si="6"/>
        <v>7.6000000000000005</v>
      </c>
      <c r="Y58" s="122">
        <v>23</v>
      </c>
      <c r="Z58" s="118">
        <f t="shared" si="7"/>
        <v>18.400000000000002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ht="21" thickBot="1" x14ac:dyDescent="0.35">
      <c r="A59" s="112">
        <v>53</v>
      </c>
      <c r="B59" s="121">
        <v>674807</v>
      </c>
      <c r="C59" s="123" t="s">
        <v>179</v>
      </c>
      <c r="D59" s="113">
        <v>8</v>
      </c>
      <c r="E59" s="113">
        <v>6</v>
      </c>
      <c r="F59" s="113">
        <v>9</v>
      </c>
      <c r="G59" s="113">
        <v>8</v>
      </c>
      <c r="H59" s="113">
        <v>7</v>
      </c>
      <c r="I59" s="113">
        <f t="shared" si="1"/>
        <v>38</v>
      </c>
      <c r="J59" s="113">
        <f t="shared" si="2"/>
        <v>5.7</v>
      </c>
      <c r="K59" s="114">
        <v>1.5</v>
      </c>
      <c r="L59" s="114">
        <v>3</v>
      </c>
      <c r="M59" s="114">
        <v>2</v>
      </c>
      <c r="N59" s="114">
        <v>2</v>
      </c>
      <c r="O59" s="114">
        <v>3</v>
      </c>
      <c r="P59" s="114">
        <f t="shared" si="3"/>
        <v>11.5</v>
      </c>
      <c r="Q59" s="114">
        <f t="shared" si="4"/>
        <v>0.57500000000000007</v>
      </c>
      <c r="R59" s="115">
        <f t="shared" si="5"/>
        <v>9.5</v>
      </c>
      <c r="S59" s="115">
        <f t="shared" si="5"/>
        <v>9</v>
      </c>
      <c r="T59" s="115">
        <f t="shared" si="5"/>
        <v>11</v>
      </c>
      <c r="U59" s="115">
        <f t="shared" si="5"/>
        <v>10</v>
      </c>
      <c r="V59" s="115">
        <f t="shared" si="5"/>
        <v>10</v>
      </c>
      <c r="W59" s="29">
        <f t="shared" si="5"/>
        <v>49.5</v>
      </c>
      <c r="X59" s="116">
        <f t="shared" si="6"/>
        <v>9.9</v>
      </c>
      <c r="Y59" s="122">
        <v>40</v>
      </c>
      <c r="Z59" s="118">
        <f t="shared" si="7"/>
        <v>32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ht="21" thickBot="1" x14ac:dyDescent="0.35">
      <c r="A60" s="112">
        <v>54</v>
      </c>
      <c r="B60" s="121">
        <v>674808</v>
      </c>
      <c r="C60" s="123" t="s">
        <v>180</v>
      </c>
      <c r="D60" s="113">
        <v>6</v>
      </c>
      <c r="E60" s="113">
        <v>5</v>
      </c>
      <c r="F60" s="113">
        <v>8</v>
      </c>
      <c r="G60" s="113">
        <v>6</v>
      </c>
      <c r="H60" s="113">
        <v>8</v>
      </c>
      <c r="I60" s="113">
        <f t="shared" si="1"/>
        <v>33</v>
      </c>
      <c r="J60" s="113">
        <f t="shared" si="2"/>
        <v>4.95</v>
      </c>
      <c r="K60" s="114">
        <v>2.5</v>
      </c>
      <c r="L60" s="114">
        <v>3</v>
      </c>
      <c r="M60" s="114">
        <v>2</v>
      </c>
      <c r="N60" s="114">
        <v>1</v>
      </c>
      <c r="O60" s="114">
        <v>3</v>
      </c>
      <c r="P60" s="114">
        <f t="shared" si="3"/>
        <v>11.5</v>
      </c>
      <c r="Q60" s="114">
        <f t="shared" si="4"/>
        <v>0.57500000000000007</v>
      </c>
      <c r="R60" s="115">
        <f t="shared" si="5"/>
        <v>8.5</v>
      </c>
      <c r="S60" s="115">
        <f t="shared" si="5"/>
        <v>8</v>
      </c>
      <c r="T60" s="115">
        <f t="shared" si="5"/>
        <v>10</v>
      </c>
      <c r="U60" s="115">
        <f t="shared" si="5"/>
        <v>7</v>
      </c>
      <c r="V60" s="115">
        <f t="shared" si="5"/>
        <v>11</v>
      </c>
      <c r="W60" s="29">
        <f t="shared" si="5"/>
        <v>44.5</v>
      </c>
      <c r="X60" s="116">
        <f t="shared" si="6"/>
        <v>8.9</v>
      </c>
      <c r="Y60" s="122">
        <v>32</v>
      </c>
      <c r="Z60" s="118">
        <f t="shared" si="7"/>
        <v>25.6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ht="21" thickBot="1" x14ac:dyDescent="0.35">
      <c r="A61" s="112">
        <v>55</v>
      </c>
      <c r="B61" s="121">
        <v>674809</v>
      </c>
      <c r="C61" s="123" t="s">
        <v>181</v>
      </c>
      <c r="D61" s="113">
        <v>9</v>
      </c>
      <c r="E61" s="113">
        <v>8</v>
      </c>
      <c r="F61" s="113">
        <v>9</v>
      </c>
      <c r="G61" s="113">
        <v>8</v>
      </c>
      <c r="H61" s="113">
        <v>9</v>
      </c>
      <c r="I61" s="113">
        <f t="shared" si="1"/>
        <v>43</v>
      </c>
      <c r="J61" s="113">
        <f t="shared" si="2"/>
        <v>6.45</v>
      </c>
      <c r="K61" s="114">
        <v>2.5</v>
      </c>
      <c r="L61" s="114">
        <v>3</v>
      </c>
      <c r="M61" s="114">
        <v>4</v>
      </c>
      <c r="N61" s="114">
        <v>3</v>
      </c>
      <c r="O61" s="114">
        <v>2</v>
      </c>
      <c r="P61" s="114">
        <f t="shared" si="3"/>
        <v>14.5</v>
      </c>
      <c r="Q61" s="114">
        <f t="shared" si="4"/>
        <v>0.72500000000000009</v>
      </c>
      <c r="R61" s="115">
        <f t="shared" si="5"/>
        <v>11.5</v>
      </c>
      <c r="S61" s="115">
        <f t="shared" si="5"/>
        <v>11</v>
      </c>
      <c r="T61" s="115">
        <f t="shared" si="5"/>
        <v>13</v>
      </c>
      <c r="U61" s="115">
        <f t="shared" si="5"/>
        <v>11</v>
      </c>
      <c r="V61" s="115">
        <f t="shared" si="5"/>
        <v>11</v>
      </c>
      <c r="W61" s="29">
        <f t="shared" si="5"/>
        <v>57.5</v>
      </c>
      <c r="X61" s="116">
        <f t="shared" si="6"/>
        <v>11.5</v>
      </c>
      <c r="Y61" s="122">
        <v>40</v>
      </c>
      <c r="Z61" s="118">
        <f t="shared" si="7"/>
        <v>32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s="117" customFormat="1" ht="21" thickBot="1" x14ac:dyDescent="0.35">
      <c r="A62" s="112">
        <v>56</v>
      </c>
      <c r="B62" s="121">
        <v>674810</v>
      </c>
      <c r="C62" s="123" t="s">
        <v>182</v>
      </c>
      <c r="D62" s="113">
        <v>12</v>
      </c>
      <c r="E62" s="113">
        <v>12.5</v>
      </c>
      <c r="F62" s="113">
        <v>10</v>
      </c>
      <c r="G62" s="113">
        <v>10.5</v>
      </c>
      <c r="H62" s="113">
        <v>6</v>
      </c>
      <c r="I62" s="113">
        <f t="shared" si="1"/>
        <v>51</v>
      </c>
      <c r="J62" s="113">
        <f t="shared" si="2"/>
        <v>7.6499999999999995</v>
      </c>
      <c r="K62" s="114">
        <v>1.5</v>
      </c>
      <c r="L62" s="114">
        <v>3</v>
      </c>
      <c r="M62" s="114">
        <v>2</v>
      </c>
      <c r="N62" s="114">
        <v>4</v>
      </c>
      <c r="O62" s="114">
        <v>3</v>
      </c>
      <c r="P62" s="114">
        <f t="shared" si="3"/>
        <v>13.5</v>
      </c>
      <c r="Q62" s="114">
        <f t="shared" si="4"/>
        <v>0.67500000000000004</v>
      </c>
      <c r="R62" s="115">
        <f t="shared" si="5"/>
        <v>13.5</v>
      </c>
      <c r="S62" s="115">
        <f t="shared" si="5"/>
        <v>15.5</v>
      </c>
      <c r="T62" s="115">
        <f t="shared" si="5"/>
        <v>12</v>
      </c>
      <c r="U62" s="115">
        <f t="shared" si="5"/>
        <v>14.5</v>
      </c>
      <c r="V62" s="115">
        <f t="shared" si="5"/>
        <v>9</v>
      </c>
      <c r="W62" s="29">
        <f t="shared" si="5"/>
        <v>64.5</v>
      </c>
      <c r="X62" s="116">
        <f t="shared" si="6"/>
        <v>12.9</v>
      </c>
      <c r="Y62" s="122">
        <v>48</v>
      </c>
      <c r="Z62" s="118">
        <f t="shared" si="7"/>
        <v>38.400000000000006</v>
      </c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19"/>
    </row>
    <row r="63" spans="1:44" s="117" customFormat="1" ht="21" thickBot="1" x14ac:dyDescent="0.35">
      <c r="A63" s="112">
        <v>57</v>
      </c>
      <c r="B63" s="121">
        <v>674811</v>
      </c>
      <c r="C63" s="123" t="s">
        <v>183</v>
      </c>
      <c r="D63" s="113">
        <v>9</v>
      </c>
      <c r="E63" s="113">
        <v>8</v>
      </c>
      <c r="F63" s="113">
        <v>9</v>
      </c>
      <c r="G63" s="113">
        <v>8</v>
      </c>
      <c r="H63" s="113">
        <v>9</v>
      </c>
      <c r="I63" s="113">
        <f t="shared" si="1"/>
        <v>43</v>
      </c>
      <c r="J63" s="113">
        <f t="shared" si="2"/>
        <v>6.45</v>
      </c>
      <c r="K63" s="114">
        <v>2.5</v>
      </c>
      <c r="L63" s="114">
        <v>4.5</v>
      </c>
      <c r="M63" s="114">
        <v>3</v>
      </c>
      <c r="N63" s="114">
        <v>2</v>
      </c>
      <c r="O63" s="114">
        <v>4</v>
      </c>
      <c r="P63" s="114">
        <f t="shared" si="3"/>
        <v>16</v>
      </c>
      <c r="Q63" s="114">
        <f t="shared" si="4"/>
        <v>0.8</v>
      </c>
      <c r="R63" s="115">
        <f t="shared" ref="R63:W105" si="8">D63+K63</f>
        <v>11.5</v>
      </c>
      <c r="S63" s="115">
        <f t="shared" si="8"/>
        <v>12.5</v>
      </c>
      <c r="T63" s="115">
        <f t="shared" si="8"/>
        <v>12</v>
      </c>
      <c r="U63" s="115">
        <f t="shared" si="8"/>
        <v>10</v>
      </c>
      <c r="V63" s="115">
        <f t="shared" si="8"/>
        <v>13</v>
      </c>
      <c r="W63" s="29">
        <f t="shared" si="8"/>
        <v>59</v>
      </c>
      <c r="X63" s="116">
        <f t="shared" si="6"/>
        <v>11.8</v>
      </c>
      <c r="Y63" s="122">
        <v>49</v>
      </c>
      <c r="Z63" s="118">
        <f t="shared" si="7"/>
        <v>39.200000000000003</v>
      </c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19"/>
    </row>
    <row r="64" spans="1:44" s="117" customFormat="1" ht="21" thickBot="1" x14ac:dyDescent="0.35">
      <c r="A64" s="112">
        <v>58</v>
      </c>
      <c r="B64" s="121">
        <v>674812</v>
      </c>
      <c r="C64" s="123" t="s">
        <v>184</v>
      </c>
      <c r="D64" s="113">
        <v>1</v>
      </c>
      <c r="E64" s="113">
        <v>2</v>
      </c>
      <c r="F64" s="113">
        <v>3</v>
      </c>
      <c r="G64" s="113">
        <v>4</v>
      </c>
      <c r="H64" s="113">
        <v>5</v>
      </c>
      <c r="I64" s="113">
        <f t="shared" si="1"/>
        <v>15</v>
      </c>
      <c r="J64" s="113">
        <f t="shared" si="2"/>
        <v>2.25</v>
      </c>
      <c r="K64" s="114">
        <v>1.5</v>
      </c>
      <c r="L64" s="114">
        <v>0.5</v>
      </c>
      <c r="M64" s="114">
        <v>2</v>
      </c>
      <c r="N64" s="114">
        <v>2.5</v>
      </c>
      <c r="O64" s="114">
        <v>3</v>
      </c>
      <c r="P64" s="114">
        <f t="shared" si="3"/>
        <v>9.5</v>
      </c>
      <c r="Q64" s="114">
        <f t="shared" si="4"/>
        <v>0.47500000000000003</v>
      </c>
      <c r="R64" s="115">
        <f t="shared" si="8"/>
        <v>2.5</v>
      </c>
      <c r="S64" s="115">
        <f t="shared" si="8"/>
        <v>2.5</v>
      </c>
      <c r="T64" s="115">
        <f t="shared" si="8"/>
        <v>5</v>
      </c>
      <c r="U64" s="115">
        <f t="shared" si="8"/>
        <v>6.5</v>
      </c>
      <c r="V64" s="115">
        <f t="shared" si="8"/>
        <v>8</v>
      </c>
      <c r="W64" s="29">
        <f t="shared" si="8"/>
        <v>24.5</v>
      </c>
      <c r="X64" s="116">
        <f t="shared" si="6"/>
        <v>4.9000000000000004</v>
      </c>
      <c r="Y64" s="122">
        <v>15</v>
      </c>
      <c r="Z64" s="118">
        <f t="shared" si="7"/>
        <v>12</v>
      </c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19"/>
    </row>
    <row r="65" spans="1:44" s="117" customFormat="1" ht="21" thickBot="1" x14ac:dyDescent="0.35">
      <c r="A65" s="112">
        <v>59</v>
      </c>
      <c r="B65" s="121">
        <v>674813</v>
      </c>
      <c r="C65" s="123" t="s">
        <v>117</v>
      </c>
      <c r="D65" s="113">
        <v>6</v>
      </c>
      <c r="E65" s="113">
        <v>9</v>
      </c>
      <c r="F65" s="113">
        <v>8</v>
      </c>
      <c r="G65" s="113">
        <v>9</v>
      </c>
      <c r="H65" s="113">
        <v>8</v>
      </c>
      <c r="I65" s="113">
        <f t="shared" si="1"/>
        <v>40</v>
      </c>
      <c r="J65" s="113">
        <f t="shared" si="2"/>
        <v>6</v>
      </c>
      <c r="K65" s="114">
        <v>3</v>
      </c>
      <c r="L65" s="114">
        <v>2.5</v>
      </c>
      <c r="M65" s="114">
        <v>3</v>
      </c>
      <c r="N65" s="114">
        <v>2</v>
      </c>
      <c r="O65" s="114">
        <v>4</v>
      </c>
      <c r="P65" s="114">
        <f t="shared" si="3"/>
        <v>14.5</v>
      </c>
      <c r="Q65" s="114">
        <f t="shared" si="4"/>
        <v>0.72500000000000009</v>
      </c>
      <c r="R65" s="115">
        <f t="shared" si="8"/>
        <v>9</v>
      </c>
      <c r="S65" s="115">
        <f t="shared" si="8"/>
        <v>11.5</v>
      </c>
      <c r="T65" s="115">
        <f t="shared" si="8"/>
        <v>11</v>
      </c>
      <c r="U65" s="115">
        <f t="shared" si="8"/>
        <v>11</v>
      </c>
      <c r="V65" s="115">
        <f t="shared" si="8"/>
        <v>12</v>
      </c>
      <c r="W65" s="29">
        <f t="shared" si="8"/>
        <v>54.5</v>
      </c>
      <c r="X65" s="116">
        <f t="shared" si="6"/>
        <v>10.9</v>
      </c>
      <c r="Y65" s="122">
        <v>47</v>
      </c>
      <c r="Z65" s="118">
        <f t="shared" si="7"/>
        <v>37.6</v>
      </c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19"/>
    </row>
    <row r="66" spans="1:44" s="117" customFormat="1" ht="21" thickBot="1" x14ac:dyDescent="0.35">
      <c r="A66" s="112">
        <v>60</v>
      </c>
      <c r="B66" s="121">
        <v>674814</v>
      </c>
      <c r="C66" s="123" t="s">
        <v>185</v>
      </c>
      <c r="D66" s="113">
        <v>12</v>
      </c>
      <c r="E66" s="113">
        <v>13</v>
      </c>
      <c r="F66" s="113">
        <v>10</v>
      </c>
      <c r="G66" s="113">
        <v>15</v>
      </c>
      <c r="H66" s="113">
        <v>14</v>
      </c>
      <c r="I66" s="113">
        <f t="shared" si="1"/>
        <v>64</v>
      </c>
      <c r="J66" s="113">
        <f t="shared" si="2"/>
        <v>9.6</v>
      </c>
      <c r="K66" s="114">
        <v>4</v>
      </c>
      <c r="L66" s="114">
        <v>5</v>
      </c>
      <c r="M66" s="114">
        <v>4</v>
      </c>
      <c r="N66" s="114">
        <v>3</v>
      </c>
      <c r="O66" s="114">
        <v>4</v>
      </c>
      <c r="P66" s="114">
        <f t="shared" si="3"/>
        <v>20</v>
      </c>
      <c r="Q66" s="114">
        <f t="shared" si="4"/>
        <v>1</v>
      </c>
      <c r="R66" s="115">
        <f t="shared" si="8"/>
        <v>16</v>
      </c>
      <c r="S66" s="115">
        <f t="shared" si="8"/>
        <v>18</v>
      </c>
      <c r="T66" s="115">
        <f t="shared" si="8"/>
        <v>14</v>
      </c>
      <c r="U66" s="115">
        <f t="shared" si="8"/>
        <v>18</v>
      </c>
      <c r="V66" s="115">
        <f t="shared" si="8"/>
        <v>18</v>
      </c>
      <c r="W66" s="29">
        <f t="shared" si="8"/>
        <v>84</v>
      </c>
      <c r="X66" s="116">
        <f t="shared" si="6"/>
        <v>16.8</v>
      </c>
      <c r="Y66" s="122">
        <v>65</v>
      </c>
      <c r="Z66" s="118">
        <f t="shared" si="7"/>
        <v>52</v>
      </c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19"/>
    </row>
    <row r="67" spans="1:44" s="117" customFormat="1" ht="21" thickBot="1" x14ac:dyDescent="0.35">
      <c r="A67" s="112">
        <v>61</v>
      </c>
      <c r="B67" s="121">
        <v>674815</v>
      </c>
      <c r="C67" s="123" t="s">
        <v>186</v>
      </c>
      <c r="D67" s="113">
        <v>4</v>
      </c>
      <c r="E67" s="113">
        <v>3</v>
      </c>
      <c r="F67" s="113">
        <v>5</v>
      </c>
      <c r="G67" s="113">
        <v>6</v>
      </c>
      <c r="H67" s="113">
        <v>5</v>
      </c>
      <c r="I67" s="113">
        <f t="shared" si="1"/>
        <v>23</v>
      </c>
      <c r="J67" s="113">
        <f t="shared" si="2"/>
        <v>3.4499999999999997</v>
      </c>
      <c r="K67" s="114">
        <v>2</v>
      </c>
      <c r="L67" s="114">
        <v>3</v>
      </c>
      <c r="M67" s="114">
        <v>2</v>
      </c>
      <c r="N67" s="114">
        <v>3</v>
      </c>
      <c r="O67" s="114">
        <v>2</v>
      </c>
      <c r="P67" s="114">
        <f t="shared" si="3"/>
        <v>12</v>
      </c>
      <c r="Q67" s="114">
        <f t="shared" si="4"/>
        <v>0.60000000000000009</v>
      </c>
      <c r="R67" s="115">
        <f t="shared" si="8"/>
        <v>6</v>
      </c>
      <c r="S67" s="115">
        <f t="shared" si="8"/>
        <v>6</v>
      </c>
      <c r="T67" s="115">
        <f t="shared" si="8"/>
        <v>7</v>
      </c>
      <c r="U67" s="115">
        <f t="shared" si="8"/>
        <v>9</v>
      </c>
      <c r="V67" s="115">
        <f t="shared" si="8"/>
        <v>7</v>
      </c>
      <c r="W67" s="29">
        <f t="shared" si="8"/>
        <v>35</v>
      </c>
      <c r="X67" s="116">
        <f t="shared" si="6"/>
        <v>7</v>
      </c>
      <c r="Y67" s="122">
        <v>25</v>
      </c>
      <c r="Z67" s="118">
        <f t="shared" si="7"/>
        <v>20</v>
      </c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19"/>
    </row>
    <row r="68" spans="1:44" s="117" customFormat="1" ht="21" thickBot="1" x14ac:dyDescent="0.35">
      <c r="A68" s="112">
        <v>62</v>
      </c>
      <c r="B68" s="121">
        <v>674816</v>
      </c>
      <c r="C68" s="123" t="s">
        <v>187</v>
      </c>
      <c r="D68" s="113">
        <v>9</v>
      </c>
      <c r="E68" s="113">
        <v>12</v>
      </c>
      <c r="F68" s="113">
        <v>12.5</v>
      </c>
      <c r="G68" s="113">
        <v>10.5</v>
      </c>
      <c r="H68" s="113">
        <v>10</v>
      </c>
      <c r="I68" s="113">
        <f t="shared" si="1"/>
        <v>54</v>
      </c>
      <c r="J68" s="113">
        <f t="shared" si="2"/>
        <v>8.1</v>
      </c>
      <c r="K68" s="114">
        <v>2</v>
      </c>
      <c r="L68" s="114">
        <v>5</v>
      </c>
      <c r="M68" s="114">
        <v>2</v>
      </c>
      <c r="N68" s="114">
        <v>4</v>
      </c>
      <c r="O68" s="114">
        <v>3</v>
      </c>
      <c r="P68" s="114">
        <f t="shared" si="3"/>
        <v>16</v>
      </c>
      <c r="Q68" s="114">
        <f t="shared" si="4"/>
        <v>0.8</v>
      </c>
      <c r="R68" s="115">
        <f t="shared" si="8"/>
        <v>11</v>
      </c>
      <c r="S68" s="115">
        <f t="shared" si="8"/>
        <v>17</v>
      </c>
      <c r="T68" s="115">
        <f t="shared" si="8"/>
        <v>14.5</v>
      </c>
      <c r="U68" s="115">
        <f t="shared" si="8"/>
        <v>14.5</v>
      </c>
      <c r="V68" s="115">
        <f t="shared" si="8"/>
        <v>13</v>
      </c>
      <c r="W68" s="29">
        <f t="shared" si="8"/>
        <v>70</v>
      </c>
      <c r="X68" s="116">
        <f t="shared" si="6"/>
        <v>14</v>
      </c>
      <c r="Y68" s="122">
        <v>62</v>
      </c>
      <c r="Z68" s="118">
        <f t="shared" si="7"/>
        <v>49.6</v>
      </c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19"/>
    </row>
    <row r="69" spans="1:44" s="117" customFormat="1" ht="21" thickBot="1" x14ac:dyDescent="0.35">
      <c r="A69" s="112">
        <v>63</v>
      </c>
      <c r="B69" s="121">
        <v>674817</v>
      </c>
      <c r="C69" s="123" t="s">
        <v>118</v>
      </c>
      <c r="D69" s="113">
        <v>2</v>
      </c>
      <c r="E69" s="113">
        <v>2</v>
      </c>
      <c r="F69" s="113">
        <v>2</v>
      </c>
      <c r="G69" s="113">
        <v>2</v>
      </c>
      <c r="H69" s="113">
        <v>2</v>
      </c>
      <c r="I69" s="113">
        <f t="shared" si="1"/>
        <v>10</v>
      </c>
      <c r="J69" s="113">
        <f t="shared" si="2"/>
        <v>1.5</v>
      </c>
      <c r="K69" s="114">
        <v>1</v>
      </c>
      <c r="L69" s="114">
        <v>1</v>
      </c>
      <c r="M69" s="114">
        <v>3</v>
      </c>
      <c r="N69" s="114">
        <v>2</v>
      </c>
      <c r="O69" s="114">
        <v>1</v>
      </c>
      <c r="P69" s="114">
        <f t="shared" si="3"/>
        <v>8</v>
      </c>
      <c r="Q69" s="114">
        <f t="shared" si="4"/>
        <v>0.4</v>
      </c>
      <c r="R69" s="115">
        <f t="shared" si="8"/>
        <v>3</v>
      </c>
      <c r="S69" s="115">
        <f t="shared" si="8"/>
        <v>3</v>
      </c>
      <c r="T69" s="115">
        <f t="shared" si="8"/>
        <v>5</v>
      </c>
      <c r="U69" s="115">
        <f t="shared" si="8"/>
        <v>4</v>
      </c>
      <c r="V69" s="115">
        <f t="shared" si="8"/>
        <v>3</v>
      </c>
      <c r="W69" s="29">
        <f t="shared" si="8"/>
        <v>18</v>
      </c>
      <c r="X69" s="116">
        <f t="shared" si="6"/>
        <v>3.6</v>
      </c>
      <c r="Y69" s="122">
        <v>8</v>
      </c>
      <c r="Z69" s="118">
        <f t="shared" si="7"/>
        <v>6.4</v>
      </c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19"/>
    </row>
    <row r="70" spans="1:44" s="117" customFormat="1" ht="21" thickBot="1" x14ac:dyDescent="0.35">
      <c r="A70" s="112">
        <v>64</v>
      </c>
      <c r="B70" s="121">
        <v>674818</v>
      </c>
      <c r="C70" s="123" t="s">
        <v>188</v>
      </c>
      <c r="D70" s="113">
        <v>3</v>
      </c>
      <c r="E70" s="113">
        <v>3</v>
      </c>
      <c r="F70" s="113">
        <v>3</v>
      </c>
      <c r="G70" s="113">
        <v>3</v>
      </c>
      <c r="H70" s="113">
        <v>3</v>
      </c>
      <c r="I70" s="113">
        <f t="shared" si="1"/>
        <v>15</v>
      </c>
      <c r="J70" s="113">
        <f t="shared" si="2"/>
        <v>2.25</v>
      </c>
      <c r="K70" s="114">
        <v>1</v>
      </c>
      <c r="L70" s="114">
        <v>2</v>
      </c>
      <c r="M70" s="114">
        <v>1</v>
      </c>
      <c r="N70" s="114">
        <v>2</v>
      </c>
      <c r="O70" s="114">
        <v>1</v>
      </c>
      <c r="P70" s="114">
        <f t="shared" si="3"/>
        <v>7</v>
      </c>
      <c r="Q70" s="114">
        <f t="shared" si="4"/>
        <v>0.35000000000000003</v>
      </c>
      <c r="R70" s="115">
        <f t="shared" si="8"/>
        <v>4</v>
      </c>
      <c r="S70" s="115">
        <f t="shared" si="8"/>
        <v>5</v>
      </c>
      <c r="T70" s="115">
        <f t="shared" si="8"/>
        <v>4</v>
      </c>
      <c r="U70" s="115">
        <f t="shared" si="8"/>
        <v>5</v>
      </c>
      <c r="V70" s="115">
        <f t="shared" si="8"/>
        <v>4</v>
      </c>
      <c r="W70" s="29">
        <f t="shared" si="8"/>
        <v>22</v>
      </c>
      <c r="X70" s="116">
        <f t="shared" si="6"/>
        <v>4.4000000000000004</v>
      </c>
      <c r="Y70" s="122">
        <v>19</v>
      </c>
      <c r="Z70" s="118">
        <f t="shared" si="7"/>
        <v>15.200000000000001</v>
      </c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19"/>
    </row>
    <row r="71" spans="1:44" s="117" customFormat="1" ht="21" thickBot="1" x14ac:dyDescent="0.35">
      <c r="A71" s="112">
        <v>65</v>
      </c>
      <c r="B71" s="121">
        <v>674819</v>
      </c>
      <c r="C71" s="123" t="s">
        <v>189</v>
      </c>
      <c r="D71" s="113">
        <v>4</v>
      </c>
      <c r="E71" s="113">
        <v>4</v>
      </c>
      <c r="F71" s="113">
        <v>5</v>
      </c>
      <c r="G71" s="113">
        <v>3</v>
      </c>
      <c r="H71" s="113">
        <v>4</v>
      </c>
      <c r="I71" s="113">
        <f t="shared" si="1"/>
        <v>20</v>
      </c>
      <c r="J71" s="113">
        <f t="shared" si="2"/>
        <v>3</v>
      </c>
      <c r="K71" s="114">
        <v>1</v>
      </c>
      <c r="L71" s="114">
        <v>2</v>
      </c>
      <c r="M71" s="114">
        <v>2</v>
      </c>
      <c r="N71" s="114">
        <v>1</v>
      </c>
      <c r="O71" s="114">
        <v>1</v>
      </c>
      <c r="P71" s="114">
        <f t="shared" si="3"/>
        <v>7</v>
      </c>
      <c r="Q71" s="114">
        <f t="shared" si="4"/>
        <v>0.35000000000000003</v>
      </c>
      <c r="R71" s="115">
        <f t="shared" si="8"/>
        <v>5</v>
      </c>
      <c r="S71" s="115">
        <f t="shared" si="8"/>
        <v>6</v>
      </c>
      <c r="T71" s="115">
        <f t="shared" si="8"/>
        <v>7</v>
      </c>
      <c r="U71" s="115">
        <f t="shared" si="8"/>
        <v>4</v>
      </c>
      <c r="V71" s="115">
        <f t="shared" si="8"/>
        <v>5</v>
      </c>
      <c r="W71" s="29">
        <f t="shared" si="8"/>
        <v>27</v>
      </c>
      <c r="X71" s="116">
        <f t="shared" si="6"/>
        <v>5.4</v>
      </c>
      <c r="Y71" s="122">
        <v>28</v>
      </c>
      <c r="Z71" s="118">
        <f t="shared" si="7"/>
        <v>22.400000000000002</v>
      </c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19"/>
    </row>
    <row r="72" spans="1:44" s="117" customFormat="1" ht="21" thickBot="1" x14ac:dyDescent="0.35">
      <c r="A72" s="112">
        <v>66</v>
      </c>
      <c r="B72" s="121">
        <v>674820</v>
      </c>
      <c r="C72" s="123" t="s">
        <v>119</v>
      </c>
      <c r="D72" s="113"/>
      <c r="E72" s="113"/>
      <c r="F72" s="113"/>
      <c r="G72" s="113"/>
      <c r="H72" s="113"/>
      <c r="I72" s="113"/>
      <c r="J72" s="113"/>
      <c r="K72" s="114"/>
      <c r="L72" s="114"/>
      <c r="M72" s="114"/>
      <c r="N72" s="114"/>
      <c r="O72" s="114"/>
      <c r="P72" s="114"/>
      <c r="Q72" s="114"/>
      <c r="R72" s="115">
        <f t="shared" si="8"/>
        <v>0</v>
      </c>
      <c r="S72" s="115">
        <f t="shared" si="8"/>
        <v>0</v>
      </c>
      <c r="T72" s="115">
        <f t="shared" si="8"/>
        <v>0</v>
      </c>
      <c r="U72" s="115">
        <f t="shared" si="8"/>
        <v>0</v>
      </c>
      <c r="V72" s="115">
        <f t="shared" si="8"/>
        <v>0</v>
      </c>
      <c r="W72" s="29">
        <f t="shared" si="8"/>
        <v>0</v>
      </c>
      <c r="X72" s="116">
        <f t="shared" ref="X72:X130" si="9">W72*0.2</f>
        <v>0</v>
      </c>
      <c r="Y72" s="122" t="s">
        <v>138</v>
      </c>
      <c r="Z72" s="118" t="e">
        <f t="shared" ref="Z72:Z130" si="10">Y72*0.8</f>
        <v>#VALUE!</v>
      </c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19"/>
    </row>
    <row r="73" spans="1:44" s="117" customFormat="1" ht="21" thickBot="1" x14ac:dyDescent="0.35">
      <c r="A73" s="112">
        <v>67</v>
      </c>
      <c r="B73" s="121">
        <v>674821</v>
      </c>
      <c r="C73" s="123" t="s">
        <v>120</v>
      </c>
      <c r="D73" s="113">
        <v>4</v>
      </c>
      <c r="E73" s="113">
        <v>8</v>
      </c>
      <c r="F73" s="113">
        <v>6</v>
      </c>
      <c r="G73" s="113">
        <v>3</v>
      </c>
      <c r="H73" s="113">
        <v>6</v>
      </c>
      <c r="I73" s="113">
        <f t="shared" ref="I73:I130" si="11">SUM(D73:H73)</f>
        <v>27</v>
      </c>
      <c r="J73" s="113">
        <f t="shared" ref="J73:J130" si="12">I73*0.15</f>
        <v>4.05</v>
      </c>
      <c r="K73" s="114">
        <v>1</v>
      </c>
      <c r="L73" s="114">
        <v>0.5</v>
      </c>
      <c r="M73" s="114">
        <v>1</v>
      </c>
      <c r="N73" s="114">
        <v>0.5</v>
      </c>
      <c r="O73" s="114">
        <v>3</v>
      </c>
      <c r="P73" s="114">
        <f t="shared" ref="P73:P130" si="13">SUM(K73:O73)</f>
        <v>6</v>
      </c>
      <c r="Q73" s="114">
        <f t="shared" ref="Q73:Q130" si="14">P73*0.05</f>
        <v>0.30000000000000004</v>
      </c>
      <c r="R73" s="115">
        <f t="shared" si="8"/>
        <v>5</v>
      </c>
      <c r="S73" s="115">
        <f t="shared" si="8"/>
        <v>8.5</v>
      </c>
      <c r="T73" s="115">
        <f t="shared" si="8"/>
        <v>7</v>
      </c>
      <c r="U73" s="115">
        <f t="shared" si="8"/>
        <v>3.5</v>
      </c>
      <c r="V73" s="115">
        <f t="shared" si="8"/>
        <v>9</v>
      </c>
      <c r="W73" s="29">
        <f t="shared" si="8"/>
        <v>33</v>
      </c>
      <c r="X73" s="116">
        <f t="shared" si="9"/>
        <v>6.6000000000000005</v>
      </c>
      <c r="Y73" s="122">
        <v>32</v>
      </c>
      <c r="Z73" s="118">
        <f t="shared" si="10"/>
        <v>25.6</v>
      </c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19"/>
    </row>
    <row r="74" spans="1:44" s="117" customFormat="1" ht="21" thickBot="1" x14ac:dyDescent="0.35">
      <c r="A74" s="112">
        <v>68</v>
      </c>
      <c r="B74" s="121">
        <v>674822</v>
      </c>
      <c r="C74" s="123" t="s">
        <v>190</v>
      </c>
      <c r="D74" s="113">
        <v>2</v>
      </c>
      <c r="E74" s="113">
        <v>3</v>
      </c>
      <c r="F74" s="113">
        <v>2</v>
      </c>
      <c r="G74" s="113">
        <v>1</v>
      </c>
      <c r="H74" s="113">
        <v>2</v>
      </c>
      <c r="I74" s="113">
        <f t="shared" si="11"/>
        <v>10</v>
      </c>
      <c r="J74" s="113">
        <f t="shared" si="12"/>
        <v>1.5</v>
      </c>
      <c r="K74" s="114">
        <v>0.5</v>
      </c>
      <c r="L74" s="114">
        <v>1</v>
      </c>
      <c r="M74" s="114">
        <v>0.5</v>
      </c>
      <c r="N74" s="114">
        <v>1</v>
      </c>
      <c r="O74" s="114">
        <v>2.5</v>
      </c>
      <c r="P74" s="114">
        <f t="shared" si="13"/>
        <v>5.5</v>
      </c>
      <c r="Q74" s="114">
        <f t="shared" si="14"/>
        <v>0.27500000000000002</v>
      </c>
      <c r="R74" s="115">
        <f t="shared" si="8"/>
        <v>2.5</v>
      </c>
      <c r="S74" s="115">
        <f t="shared" si="8"/>
        <v>4</v>
      </c>
      <c r="T74" s="115">
        <f t="shared" si="8"/>
        <v>2.5</v>
      </c>
      <c r="U74" s="115">
        <f t="shared" si="8"/>
        <v>2</v>
      </c>
      <c r="V74" s="115">
        <f t="shared" si="8"/>
        <v>4.5</v>
      </c>
      <c r="W74" s="29">
        <f t="shared" si="8"/>
        <v>15.5</v>
      </c>
      <c r="X74" s="116">
        <f t="shared" si="9"/>
        <v>3.1</v>
      </c>
      <c r="Y74" s="122">
        <v>18</v>
      </c>
      <c r="Z74" s="118">
        <f t="shared" si="10"/>
        <v>14.4</v>
      </c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19"/>
    </row>
    <row r="75" spans="1:44" s="117" customFormat="1" ht="21" thickBot="1" x14ac:dyDescent="0.35">
      <c r="A75" s="112">
        <v>69</v>
      </c>
      <c r="B75" s="121">
        <v>674823</v>
      </c>
      <c r="C75" s="123" t="s">
        <v>121</v>
      </c>
      <c r="D75" s="113">
        <v>2</v>
      </c>
      <c r="E75" s="113">
        <v>3</v>
      </c>
      <c r="F75" s="113">
        <v>1</v>
      </c>
      <c r="G75" s="113">
        <v>2</v>
      </c>
      <c r="H75" s="113">
        <v>3</v>
      </c>
      <c r="I75" s="113">
        <f t="shared" si="11"/>
        <v>11</v>
      </c>
      <c r="J75" s="113">
        <f t="shared" si="12"/>
        <v>1.65</v>
      </c>
      <c r="K75" s="114">
        <v>1</v>
      </c>
      <c r="L75" s="114">
        <v>1.5</v>
      </c>
      <c r="M75" s="114">
        <v>1</v>
      </c>
      <c r="N75" s="114">
        <v>1</v>
      </c>
      <c r="O75" s="114">
        <v>2</v>
      </c>
      <c r="P75" s="114">
        <f t="shared" si="13"/>
        <v>6.5</v>
      </c>
      <c r="Q75" s="114">
        <f t="shared" si="14"/>
        <v>0.32500000000000001</v>
      </c>
      <c r="R75" s="115">
        <f t="shared" si="8"/>
        <v>3</v>
      </c>
      <c r="S75" s="115">
        <f t="shared" si="8"/>
        <v>4.5</v>
      </c>
      <c r="T75" s="115">
        <f t="shared" si="8"/>
        <v>2</v>
      </c>
      <c r="U75" s="115">
        <f t="shared" si="8"/>
        <v>3</v>
      </c>
      <c r="V75" s="115">
        <f t="shared" si="8"/>
        <v>5</v>
      </c>
      <c r="W75" s="29">
        <f t="shared" si="8"/>
        <v>17.5</v>
      </c>
      <c r="X75" s="116">
        <f t="shared" si="9"/>
        <v>3.5</v>
      </c>
      <c r="Y75" s="122">
        <v>11</v>
      </c>
      <c r="Z75" s="118">
        <f t="shared" si="10"/>
        <v>8.8000000000000007</v>
      </c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19"/>
    </row>
    <row r="76" spans="1:44" s="117" customFormat="1" ht="21" thickBot="1" x14ac:dyDescent="0.35">
      <c r="A76" s="112">
        <v>70</v>
      </c>
      <c r="B76" s="121">
        <v>674824</v>
      </c>
      <c r="C76" s="123" t="s">
        <v>122</v>
      </c>
      <c r="D76" s="113">
        <v>12</v>
      </c>
      <c r="E76" s="113">
        <v>4.5</v>
      </c>
      <c r="F76" s="113">
        <v>10</v>
      </c>
      <c r="G76" s="113">
        <v>8</v>
      </c>
      <c r="H76" s="113">
        <v>10</v>
      </c>
      <c r="I76" s="113">
        <f t="shared" si="11"/>
        <v>44.5</v>
      </c>
      <c r="J76" s="113">
        <f t="shared" si="12"/>
        <v>6.6749999999999998</v>
      </c>
      <c r="K76" s="114">
        <v>2.5</v>
      </c>
      <c r="L76" s="114">
        <v>3</v>
      </c>
      <c r="M76" s="114">
        <v>2</v>
      </c>
      <c r="N76" s="114">
        <v>2.5</v>
      </c>
      <c r="O76" s="114">
        <v>2.5</v>
      </c>
      <c r="P76" s="114">
        <f t="shared" ref="P76" si="15">SUM(K76:O76)</f>
        <v>12.5</v>
      </c>
      <c r="Q76" s="114">
        <f t="shared" ref="Q76" si="16">P76*0.05</f>
        <v>0.625</v>
      </c>
      <c r="R76" s="115">
        <f t="shared" si="8"/>
        <v>14.5</v>
      </c>
      <c r="S76" s="115">
        <f t="shared" si="8"/>
        <v>7.5</v>
      </c>
      <c r="T76" s="115">
        <f t="shared" si="8"/>
        <v>12</v>
      </c>
      <c r="U76" s="115">
        <f t="shared" si="8"/>
        <v>10.5</v>
      </c>
      <c r="V76" s="115">
        <f t="shared" si="8"/>
        <v>12.5</v>
      </c>
      <c r="W76" s="29">
        <f t="shared" si="8"/>
        <v>57</v>
      </c>
      <c r="X76" s="116">
        <f t="shared" si="9"/>
        <v>11.4</v>
      </c>
      <c r="Y76" s="122">
        <v>52</v>
      </c>
      <c r="Z76" s="118">
        <f t="shared" si="10"/>
        <v>41.6</v>
      </c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19"/>
    </row>
    <row r="77" spans="1:44" s="117" customFormat="1" ht="21" thickBot="1" x14ac:dyDescent="0.35">
      <c r="A77" s="112">
        <v>71</v>
      </c>
      <c r="B77" s="121">
        <v>674825</v>
      </c>
      <c r="C77" s="123" t="s">
        <v>191</v>
      </c>
      <c r="D77" s="113">
        <v>8</v>
      </c>
      <c r="E77" s="113">
        <v>8</v>
      </c>
      <c r="F77" s="113">
        <v>6</v>
      </c>
      <c r="G77" s="113">
        <v>3</v>
      </c>
      <c r="H77" s="113">
        <v>5</v>
      </c>
      <c r="I77" s="113">
        <f t="shared" si="11"/>
        <v>30</v>
      </c>
      <c r="J77" s="113">
        <f t="shared" si="12"/>
        <v>4.5</v>
      </c>
      <c r="K77" s="114">
        <v>1.5</v>
      </c>
      <c r="L77" s="114">
        <v>2</v>
      </c>
      <c r="M77" s="114">
        <v>2.5</v>
      </c>
      <c r="N77" s="114">
        <v>1.5</v>
      </c>
      <c r="O77" s="114">
        <v>1</v>
      </c>
      <c r="P77" s="114">
        <f t="shared" si="13"/>
        <v>8.5</v>
      </c>
      <c r="Q77" s="114">
        <f t="shared" si="14"/>
        <v>0.42500000000000004</v>
      </c>
      <c r="R77" s="115">
        <f t="shared" si="8"/>
        <v>9.5</v>
      </c>
      <c r="S77" s="115">
        <f t="shared" si="8"/>
        <v>10</v>
      </c>
      <c r="T77" s="115">
        <f t="shared" si="8"/>
        <v>8.5</v>
      </c>
      <c r="U77" s="115">
        <f t="shared" si="8"/>
        <v>4.5</v>
      </c>
      <c r="V77" s="115">
        <f t="shared" si="8"/>
        <v>6</v>
      </c>
      <c r="W77" s="29">
        <f t="shared" si="8"/>
        <v>38.5</v>
      </c>
      <c r="X77" s="116">
        <f t="shared" si="9"/>
        <v>7.7</v>
      </c>
      <c r="Y77" s="122">
        <v>32</v>
      </c>
      <c r="Z77" s="118">
        <f t="shared" si="10"/>
        <v>25.6</v>
      </c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19"/>
    </row>
    <row r="78" spans="1:44" s="117" customFormat="1" ht="21" thickBot="1" x14ac:dyDescent="0.35">
      <c r="A78" s="112">
        <v>72</v>
      </c>
      <c r="B78" s="121">
        <v>674826</v>
      </c>
      <c r="C78" s="123" t="s">
        <v>123</v>
      </c>
      <c r="D78" s="113">
        <v>4</v>
      </c>
      <c r="E78" s="113">
        <v>4.5</v>
      </c>
      <c r="F78" s="113">
        <v>3</v>
      </c>
      <c r="G78" s="113">
        <v>5</v>
      </c>
      <c r="H78" s="113">
        <v>6</v>
      </c>
      <c r="I78" s="113">
        <f t="shared" si="11"/>
        <v>22.5</v>
      </c>
      <c r="J78" s="113">
        <f t="shared" si="12"/>
        <v>3.375</v>
      </c>
      <c r="K78" s="114">
        <v>0.5</v>
      </c>
      <c r="L78" s="114">
        <v>2</v>
      </c>
      <c r="M78" s="114">
        <v>1</v>
      </c>
      <c r="N78" s="114">
        <v>0.5</v>
      </c>
      <c r="O78" s="114">
        <v>1.5</v>
      </c>
      <c r="P78" s="114">
        <f t="shared" si="13"/>
        <v>5.5</v>
      </c>
      <c r="Q78" s="114">
        <f t="shared" si="14"/>
        <v>0.27500000000000002</v>
      </c>
      <c r="R78" s="115">
        <f t="shared" si="8"/>
        <v>4.5</v>
      </c>
      <c r="S78" s="115">
        <f t="shared" si="8"/>
        <v>6.5</v>
      </c>
      <c r="T78" s="115">
        <f t="shared" si="8"/>
        <v>4</v>
      </c>
      <c r="U78" s="115">
        <f t="shared" si="8"/>
        <v>5.5</v>
      </c>
      <c r="V78" s="115">
        <f t="shared" si="8"/>
        <v>7.5</v>
      </c>
      <c r="W78" s="29">
        <f t="shared" si="8"/>
        <v>28</v>
      </c>
      <c r="X78" s="116">
        <f t="shared" si="9"/>
        <v>5.6000000000000005</v>
      </c>
      <c r="Y78" s="122">
        <v>30</v>
      </c>
      <c r="Z78" s="118">
        <f t="shared" si="10"/>
        <v>24</v>
      </c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19"/>
    </row>
    <row r="79" spans="1:44" s="117" customFormat="1" ht="21" thickBot="1" x14ac:dyDescent="0.35">
      <c r="A79" s="112">
        <v>73</v>
      </c>
      <c r="B79" s="121">
        <v>674827</v>
      </c>
      <c r="C79" s="123" t="s">
        <v>192</v>
      </c>
      <c r="D79" s="113">
        <v>4</v>
      </c>
      <c r="E79" s="113">
        <v>4.5</v>
      </c>
      <c r="F79" s="113">
        <v>6</v>
      </c>
      <c r="G79" s="113">
        <v>5</v>
      </c>
      <c r="H79" s="113">
        <v>5</v>
      </c>
      <c r="I79" s="113">
        <f t="shared" si="11"/>
        <v>24.5</v>
      </c>
      <c r="J79" s="113">
        <f t="shared" si="12"/>
        <v>3.6749999999999998</v>
      </c>
      <c r="K79" s="114">
        <v>0.5</v>
      </c>
      <c r="L79" s="114">
        <v>2</v>
      </c>
      <c r="M79" s="114">
        <v>1</v>
      </c>
      <c r="N79" s="114">
        <v>1</v>
      </c>
      <c r="O79" s="114">
        <v>1</v>
      </c>
      <c r="P79" s="114">
        <f t="shared" si="13"/>
        <v>5.5</v>
      </c>
      <c r="Q79" s="114">
        <f t="shared" si="14"/>
        <v>0.27500000000000002</v>
      </c>
      <c r="R79" s="115">
        <f t="shared" si="8"/>
        <v>4.5</v>
      </c>
      <c r="S79" s="115">
        <f t="shared" si="8"/>
        <v>6.5</v>
      </c>
      <c r="T79" s="115">
        <f t="shared" si="8"/>
        <v>7</v>
      </c>
      <c r="U79" s="115">
        <f t="shared" si="8"/>
        <v>6</v>
      </c>
      <c r="V79" s="115">
        <f t="shared" si="8"/>
        <v>6</v>
      </c>
      <c r="W79" s="29">
        <f t="shared" si="8"/>
        <v>30</v>
      </c>
      <c r="X79" s="116">
        <f t="shared" si="9"/>
        <v>6</v>
      </c>
      <c r="Y79" s="122">
        <v>40</v>
      </c>
      <c r="Z79" s="118">
        <f t="shared" si="10"/>
        <v>32</v>
      </c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19"/>
    </row>
    <row r="80" spans="1:44" s="117" customFormat="1" ht="21" thickBot="1" x14ac:dyDescent="0.35">
      <c r="A80" s="112">
        <v>74</v>
      </c>
      <c r="B80" s="121">
        <v>674828</v>
      </c>
      <c r="C80" s="123" t="s">
        <v>193</v>
      </c>
      <c r="D80" s="113">
        <v>8</v>
      </c>
      <c r="E80" s="113">
        <v>9</v>
      </c>
      <c r="F80" s="113">
        <v>8</v>
      </c>
      <c r="G80" s="113">
        <v>7</v>
      </c>
      <c r="H80" s="113">
        <v>8</v>
      </c>
      <c r="I80" s="113">
        <f t="shared" si="11"/>
        <v>40</v>
      </c>
      <c r="J80" s="113">
        <f t="shared" si="12"/>
        <v>6</v>
      </c>
      <c r="K80" s="114">
        <v>2</v>
      </c>
      <c r="L80" s="114">
        <v>3</v>
      </c>
      <c r="M80" s="114">
        <v>4</v>
      </c>
      <c r="N80" s="114">
        <v>3</v>
      </c>
      <c r="O80" s="114">
        <v>4</v>
      </c>
      <c r="P80" s="114">
        <f t="shared" si="13"/>
        <v>16</v>
      </c>
      <c r="Q80" s="114">
        <f t="shared" si="14"/>
        <v>0.8</v>
      </c>
      <c r="R80" s="115">
        <f t="shared" si="8"/>
        <v>10</v>
      </c>
      <c r="S80" s="115">
        <f t="shared" si="8"/>
        <v>12</v>
      </c>
      <c r="T80" s="115">
        <f t="shared" si="8"/>
        <v>12</v>
      </c>
      <c r="U80" s="115">
        <f t="shared" si="8"/>
        <v>10</v>
      </c>
      <c r="V80" s="115">
        <f t="shared" si="8"/>
        <v>12</v>
      </c>
      <c r="W80" s="29">
        <f t="shared" si="8"/>
        <v>56</v>
      </c>
      <c r="X80" s="116">
        <f t="shared" si="9"/>
        <v>11.200000000000001</v>
      </c>
      <c r="Y80" s="122">
        <v>46</v>
      </c>
      <c r="Z80" s="118">
        <f t="shared" si="10"/>
        <v>36.800000000000004</v>
      </c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19"/>
    </row>
    <row r="81" spans="1:44" s="117" customFormat="1" ht="21" thickBot="1" x14ac:dyDescent="0.35">
      <c r="A81" s="112">
        <v>75</v>
      </c>
      <c r="B81" s="121">
        <v>674829</v>
      </c>
      <c r="C81" s="123" t="s">
        <v>194</v>
      </c>
      <c r="D81" s="113">
        <v>12</v>
      </c>
      <c r="E81" s="113">
        <v>12.5</v>
      </c>
      <c r="F81" s="113">
        <v>10</v>
      </c>
      <c r="G81" s="113">
        <v>10.5</v>
      </c>
      <c r="H81" s="113">
        <v>13</v>
      </c>
      <c r="I81" s="113">
        <f t="shared" si="11"/>
        <v>58</v>
      </c>
      <c r="J81" s="113">
        <f t="shared" si="12"/>
        <v>8.6999999999999993</v>
      </c>
      <c r="K81" s="114">
        <v>4</v>
      </c>
      <c r="L81" s="114">
        <v>1</v>
      </c>
      <c r="M81" s="114">
        <v>4</v>
      </c>
      <c r="N81" s="114">
        <v>3</v>
      </c>
      <c r="O81" s="114">
        <v>4</v>
      </c>
      <c r="P81" s="114">
        <f t="shared" si="13"/>
        <v>16</v>
      </c>
      <c r="Q81" s="114">
        <f t="shared" si="14"/>
        <v>0.8</v>
      </c>
      <c r="R81" s="115">
        <f t="shared" si="8"/>
        <v>16</v>
      </c>
      <c r="S81" s="115">
        <f t="shared" si="8"/>
        <v>13.5</v>
      </c>
      <c r="T81" s="115">
        <f t="shared" si="8"/>
        <v>14</v>
      </c>
      <c r="U81" s="115">
        <f t="shared" si="8"/>
        <v>13.5</v>
      </c>
      <c r="V81" s="115">
        <f t="shared" si="8"/>
        <v>17</v>
      </c>
      <c r="W81" s="29">
        <f t="shared" si="8"/>
        <v>74</v>
      </c>
      <c r="X81" s="116">
        <f t="shared" si="9"/>
        <v>14.8</v>
      </c>
      <c r="Y81" s="122">
        <v>62</v>
      </c>
      <c r="Z81" s="118">
        <f t="shared" si="10"/>
        <v>49.6</v>
      </c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19"/>
    </row>
    <row r="82" spans="1:44" s="117" customFormat="1" ht="21" thickBot="1" x14ac:dyDescent="0.35">
      <c r="A82" s="112">
        <v>76</v>
      </c>
      <c r="B82" s="121">
        <v>674830</v>
      </c>
      <c r="C82" s="123" t="s">
        <v>195</v>
      </c>
      <c r="D82" s="113">
        <v>9</v>
      </c>
      <c r="E82" s="113">
        <v>8</v>
      </c>
      <c r="F82" s="113">
        <v>6</v>
      </c>
      <c r="G82" s="113">
        <v>5</v>
      </c>
      <c r="H82" s="113">
        <v>2</v>
      </c>
      <c r="I82" s="113">
        <f t="shared" si="11"/>
        <v>30</v>
      </c>
      <c r="J82" s="113">
        <f t="shared" si="12"/>
        <v>4.5</v>
      </c>
      <c r="K82" s="114">
        <v>1.5</v>
      </c>
      <c r="L82" s="114">
        <v>2</v>
      </c>
      <c r="M82" s="114">
        <v>1</v>
      </c>
      <c r="N82" s="114">
        <v>3</v>
      </c>
      <c r="O82" s="114">
        <v>2</v>
      </c>
      <c r="P82" s="114">
        <f t="shared" si="13"/>
        <v>9.5</v>
      </c>
      <c r="Q82" s="114">
        <f t="shared" si="14"/>
        <v>0.47500000000000003</v>
      </c>
      <c r="R82" s="115">
        <f t="shared" si="8"/>
        <v>10.5</v>
      </c>
      <c r="S82" s="115">
        <f t="shared" si="8"/>
        <v>10</v>
      </c>
      <c r="T82" s="115">
        <f t="shared" si="8"/>
        <v>7</v>
      </c>
      <c r="U82" s="115">
        <f t="shared" si="8"/>
        <v>8</v>
      </c>
      <c r="V82" s="115">
        <f t="shared" si="8"/>
        <v>4</v>
      </c>
      <c r="W82" s="29">
        <f t="shared" si="8"/>
        <v>39.5</v>
      </c>
      <c r="X82" s="116">
        <f t="shared" si="9"/>
        <v>7.9</v>
      </c>
      <c r="Y82" s="122">
        <v>29</v>
      </c>
      <c r="Z82" s="118">
        <f t="shared" si="10"/>
        <v>23.200000000000003</v>
      </c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19"/>
    </row>
    <row r="83" spans="1:44" s="117" customFormat="1" ht="21" thickBot="1" x14ac:dyDescent="0.35">
      <c r="A83" s="112">
        <v>77</v>
      </c>
      <c r="B83" s="121">
        <v>674831</v>
      </c>
      <c r="C83" s="123" t="s">
        <v>196</v>
      </c>
      <c r="D83" s="113">
        <v>6</v>
      </c>
      <c r="E83" s="113">
        <v>8</v>
      </c>
      <c r="F83" s="113">
        <v>6</v>
      </c>
      <c r="G83" s="113">
        <v>5</v>
      </c>
      <c r="H83" s="113">
        <v>6</v>
      </c>
      <c r="I83" s="113">
        <f t="shared" si="11"/>
        <v>31</v>
      </c>
      <c r="J83" s="113">
        <f t="shared" si="12"/>
        <v>4.6499999999999995</v>
      </c>
      <c r="K83" s="114">
        <v>2.5</v>
      </c>
      <c r="L83" s="114">
        <v>2</v>
      </c>
      <c r="M83" s="114">
        <v>1</v>
      </c>
      <c r="N83" s="114">
        <v>2</v>
      </c>
      <c r="O83" s="114">
        <v>1</v>
      </c>
      <c r="P83" s="114">
        <f t="shared" si="13"/>
        <v>8.5</v>
      </c>
      <c r="Q83" s="114">
        <f t="shared" si="14"/>
        <v>0.42500000000000004</v>
      </c>
      <c r="R83" s="115">
        <f t="shared" si="8"/>
        <v>8.5</v>
      </c>
      <c r="S83" s="115">
        <f t="shared" si="8"/>
        <v>10</v>
      </c>
      <c r="T83" s="115">
        <f t="shared" si="8"/>
        <v>7</v>
      </c>
      <c r="U83" s="115">
        <f t="shared" si="8"/>
        <v>7</v>
      </c>
      <c r="V83" s="115">
        <f t="shared" si="8"/>
        <v>7</v>
      </c>
      <c r="W83" s="29">
        <f t="shared" si="8"/>
        <v>39.5</v>
      </c>
      <c r="X83" s="116">
        <f t="shared" si="9"/>
        <v>7.9</v>
      </c>
      <c r="Y83" s="122">
        <v>40</v>
      </c>
      <c r="Z83" s="118">
        <f t="shared" si="10"/>
        <v>32</v>
      </c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19"/>
    </row>
    <row r="84" spans="1:44" s="117" customFormat="1" ht="21" thickBot="1" x14ac:dyDescent="0.35">
      <c r="A84" s="112">
        <v>78</v>
      </c>
      <c r="B84" s="121">
        <v>674832</v>
      </c>
      <c r="C84" s="123" t="s">
        <v>124</v>
      </c>
      <c r="D84" s="113">
        <v>8</v>
      </c>
      <c r="E84" s="113">
        <v>9</v>
      </c>
      <c r="F84" s="113">
        <v>8</v>
      </c>
      <c r="G84" s="113">
        <v>9</v>
      </c>
      <c r="H84" s="113">
        <v>8</v>
      </c>
      <c r="I84" s="113">
        <f t="shared" si="11"/>
        <v>42</v>
      </c>
      <c r="J84" s="113">
        <f t="shared" si="12"/>
        <v>6.3</v>
      </c>
      <c r="K84" s="114">
        <v>1.5</v>
      </c>
      <c r="L84" s="114">
        <v>2</v>
      </c>
      <c r="M84" s="114">
        <v>3</v>
      </c>
      <c r="N84" s="114">
        <v>2</v>
      </c>
      <c r="O84" s="114">
        <v>1</v>
      </c>
      <c r="P84" s="114">
        <f t="shared" si="13"/>
        <v>9.5</v>
      </c>
      <c r="Q84" s="114">
        <f t="shared" si="14"/>
        <v>0.47500000000000003</v>
      </c>
      <c r="R84" s="115">
        <f t="shared" si="8"/>
        <v>9.5</v>
      </c>
      <c r="S84" s="115">
        <f t="shared" si="8"/>
        <v>11</v>
      </c>
      <c r="T84" s="115">
        <f t="shared" si="8"/>
        <v>11</v>
      </c>
      <c r="U84" s="115">
        <f t="shared" si="8"/>
        <v>11</v>
      </c>
      <c r="V84" s="115">
        <f t="shared" si="8"/>
        <v>9</v>
      </c>
      <c r="W84" s="29">
        <f t="shared" si="8"/>
        <v>51.5</v>
      </c>
      <c r="X84" s="116">
        <f t="shared" si="9"/>
        <v>10.3</v>
      </c>
      <c r="Y84" s="122">
        <v>41</v>
      </c>
      <c r="Z84" s="118">
        <f t="shared" si="10"/>
        <v>32.800000000000004</v>
      </c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19"/>
    </row>
    <row r="85" spans="1:44" s="117" customFormat="1" ht="21" thickBot="1" x14ac:dyDescent="0.35">
      <c r="A85" s="112">
        <v>79</v>
      </c>
      <c r="B85" s="121">
        <v>674833</v>
      </c>
      <c r="C85" s="123" t="s">
        <v>125</v>
      </c>
      <c r="D85" s="113">
        <v>4</v>
      </c>
      <c r="E85" s="113">
        <v>4.5</v>
      </c>
      <c r="F85" s="113">
        <v>6</v>
      </c>
      <c r="G85" s="113">
        <v>8</v>
      </c>
      <c r="H85" s="113">
        <v>9</v>
      </c>
      <c r="I85" s="113">
        <f t="shared" si="11"/>
        <v>31.5</v>
      </c>
      <c r="J85" s="113">
        <f t="shared" si="12"/>
        <v>4.7249999999999996</v>
      </c>
      <c r="K85" s="114">
        <v>1.5</v>
      </c>
      <c r="L85" s="114">
        <v>2</v>
      </c>
      <c r="M85" s="114">
        <v>1</v>
      </c>
      <c r="N85" s="114">
        <v>3</v>
      </c>
      <c r="O85" s="114">
        <v>2</v>
      </c>
      <c r="P85" s="114">
        <f t="shared" si="13"/>
        <v>9.5</v>
      </c>
      <c r="Q85" s="114">
        <f t="shared" si="14"/>
        <v>0.47500000000000003</v>
      </c>
      <c r="R85" s="115">
        <f t="shared" si="8"/>
        <v>5.5</v>
      </c>
      <c r="S85" s="115">
        <f t="shared" si="8"/>
        <v>6.5</v>
      </c>
      <c r="T85" s="115">
        <f t="shared" si="8"/>
        <v>7</v>
      </c>
      <c r="U85" s="115">
        <f t="shared" si="8"/>
        <v>11</v>
      </c>
      <c r="V85" s="115">
        <f t="shared" si="8"/>
        <v>11</v>
      </c>
      <c r="W85" s="29">
        <f t="shared" si="8"/>
        <v>41</v>
      </c>
      <c r="X85" s="116">
        <f t="shared" si="9"/>
        <v>8.2000000000000011</v>
      </c>
      <c r="Y85" s="122">
        <v>32</v>
      </c>
      <c r="Z85" s="118">
        <f t="shared" si="10"/>
        <v>25.6</v>
      </c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19"/>
    </row>
    <row r="86" spans="1:44" s="117" customFormat="1" ht="21" thickBot="1" x14ac:dyDescent="0.35">
      <c r="A86" s="112">
        <v>80</v>
      </c>
      <c r="B86" s="121">
        <v>674834</v>
      </c>
      <c r="C86" s="123" t="s">
        <v>197</v>
      </c>
      <c r="D86" s="113">
        <v>1</v>
      </c>
      <c r="E86" s="113">
        <v>0</v>
      </c>
      <c r="F86" s="113">
        <v>0</v>
      </c>
      <c r="G86" s="113">
        <v>0</v>
      </c>
      <c r="H86" s="113">
        <v>2</v>
      </c>
      <c r="I86" s="113">
        <f t="shared" si="11"/>
        <v>3</v>
      </c>
      <c r="J86" s="113">
        <f t="shared" si="12"/>
        <v>0.44999999999999996</v>
      </c>
      <c r="K86" s="114">
        <v>1</v>
      </c>
      <c r="L86" s="114">
        <v>0</v>
      </c>
      <c r="M86" s="114">
        <v>0</v>
      </c>
      <c r="N86" s="114">
        <v>1</v>
      </c>
      <c r="O86" s="114">
        <v>0</v>
      </c>
      <c r="P86" s="114">
        <f t="shared" si="13"/>
        <v>2</v>
      </c>
      <c r="Q86" s="114">
        <f t="shared" si="14"/>
        <v>0.1</v>
      </c>
      <c r="R86" s="115">
        <f t="shared" si="8"/>
        <v>2</v>
      </c>
      <c r="S86" s="115">
        <f t="shared" si="8"/>
        <v>0</v>
      </c>
      <c r="T86" s="115">
        <f t="shared" si="8"/>
        <v>0</v>
      </c>
      <c r="U86" s="115">
        <f t="shared" si="8"/>
        <v>1</v>
      </c>
      <c r="V86" s="115">
        <f t="shared" si="8"/>
        <v>2</v>
      </c>
      <c r="W86" s="29">
        <f t="shared" si="8"/>
        <v>5</v>
      </c>
      <c r="X86" s="116">
        <f t="shared" si="9"/>
        <v>1</v>
      </c>
      <c r="Y86" s="122">
        <v>2</v>
      </c>
      <c r="Z86" s="118">
        <f t="shared" si="10"/>
        <v>1.6</v>
      </c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19"/>
    </row>
    <row r="87" spans="1:44" s="117" customFormat="1" ht="21" thickBot="1" x14ac:dyDescent="0.35">
      <c r="A87" s="112">
        <v>81</v>
      </c>
      <c r="B87" s="121">
        <v>674835</v>
      </c>
      <c r="C87" s="123" t="s">
        <v>198</v>
      </c>
      <c r="D87" s="113">
        <v>8</v>
      </c>
      <c r="E87" s="113">
        <v>9</v>
      </c>
      <c r="F87" s="113">
        <v>7</v>
      </c>
      <c r="G87" s="113">
        <v>9</v>
      </c>
      <c r="H87" s="113">
        <v>8</v>
      </c>
      <c r="I87" s="113">
        <f t="shared" si="11"/>
        <v>41</v>
      </c>
      <c r="J87" s="113">
        <f t="shared" si="12"/>
        <v>6.1499999999999995</v>
      </c>
      <c r="K87" s="114">
        <v>2</v>
      </c>
      <c r="L87" s="114">
        <v>2.5</v>
      </c>
      <c r="M87" s="114">
        <v>2</v>
      </c>
      <c r="N87" s="114">
        <v>1</v>
      </c>
      <c r="O87" s="114">
        <v>2</v>
      </c>
      <c r="P87" s="114">
        <f t="shared" si="13"/>
        <v>9.5</v>
      </c>
      <c r="Q87" s="114">
        <f t="shared" si="14"/>
        <v>0.47500000000000003</v>
      </c>
      <c r="R87" s="115">
        <f t="shared" si="8"/>
        <v>10</v>
      </c>
      <c r="S87" s="115">
        <f t="shared" si="8"/>
        <v>11.5</v>
      </c>
      <c r="T87" s="115">
        <f t="shared" si="8"/>
        <v>9</v>
      </c>
      <c r="U87" s="115">
        <f t="shared" si="8"/>
        <v>10</v>
      </c>
      <c r="V87" s="115">
        <f t="shared" si="8"/>
        <v>10</v>
      </c>
      <c r="W87" s="29">
        <f t="shared" si="8"/>
        <v>50.5</v>
      </c>
      <c r="X87" s="116">
        <f t="shared" si="9"/>
        <v>10.100000000000001</v>
      </c>
      <c r="Y87" s="122">
        <v>44</v>
      </c>
      <c r="Z87" s="118">
        <f t="shared" si="10"/>
        <v>35.200000000000003</v>
      </c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19"/>
    </row>
    <row r="88" spans="1:44" s="117" customFormat="1" ht="21" thickBot="1" x14ac:dyDescent="0.35">
      <c r="A88" s="112">
        <v>82</v>
      </c>
      <c r="B88" s="121">
        <v>674836</v>
      </c>
      <c r="C88" s="123" t="s">
        <v>126</v>
      </c>
      <c r="D88" s="113">
        <v>5</v>
      </c>
      <c r="E88" s="113">
        <v>6</v>
      </c>
      <c r="F88" s="113">
        <v>8</v>
      </c>
      <c r="G88" s="113">
        <v>9</v>
      </c>
      <c r="H88" s="113">
        <v>8</v>
      </c>
      <c r="I88" s="113">
        <f t="shared" si="11"/>
        <v>36</v>
      </c>
      <c r="J88" s="113">
        <f t="shared" si="12"/>
        <v>5.3999999999999995</v>
      </c>
      <c r="K88" s="114">
        <v>1.5</v>
      </c>
      <c r="L88" s="114">
        <v>2</v>
      </c>
      <c r="M88" s="114">
        <v>3</v>
      </c>
      <c r="N88" s="114">
        <v>2</v>
      </c>
      <c r="O88" s="114">
        <v>1</v>
      </c>
      <c r="P88" s="114">
        <f t="shared" si="13"/>
        <v>9.5</v>
      </c>
      <c r="Q88" s="114">
        <f t="shared" si="14"/>
        <v>0.47500000000000003</v>
      </c>
      <c r="R88" s="115">
        <f t="shared" si="8"/>
        <v>6.5</v>
      </c>
      <c r="S88" s="115">
        <f t="shared" si="8"/>
        <v>8</v>
      </c>
      <c r="T88" s="115">
        <f t="shared" si="8"/>
        <v>11</v>
      </c>
      <c r="U88" s="115">
        <f t="shared" si="8"/>
        <v>11</v>
      </c>
      <c r="V88" s="115">
        <f t="shared" si="8"/>
        <v>9</v>
      </c>
      <c r="W88" s="29">
        <f t="shared" si="8"/>
        <v>45.5</v>
      </c>
      <c r="X88" s="116">
        <f t="shared" si="9"/>
        <v>9.1</v>
      </c>
      <c r="Y88" s="122">
        <v>28</v>
      </c>
      <c r="Z88" s="118">
        <f t="shared" si="10"/>
        <v>22.400000000000002</v>
      </c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19"/>
    </row>
    <row r="89" spans="1:44" s="117" customFormat="1" ht="21" thickBot="1" x14ac:dyDescent="0.35">
      <c r="A89" s="112">
        <v>83</v>
      </c>
      <c r="B89" s="121">
        <v>674837</v>
      </c>
      <c r="C89" s="123" t="s">
        <v>199</v>
      </c>
      <c r="D89" s="113">
        <v>12</v>
      </c>
      <c r="E89" s="113">
        <v>12.5</v>
      </c>
      <c r="F89" s="113">
        <v>14</v>
      </c>
      <c r="G89" s="113">
        <v>14</v>
      </c>
      <c r="H89" s="113">
        <v>12</v>
      </c>
      <c r="I89" s="113">
        <f t="shared" si="11"/>
        <v>64.5</v>
      </c>
      <c r="J89" s="113">
        <f t="shared" si="12"/>
        <v>9.6749999999999989</v>
      </c>
      <c r="K89" s="114">
        <v>4</v>
      </c>
      <c r="L89" s="114">
        <v>3.5</v>
      </c>
      <c r="M89" s="114">
        <v>2.5</v>
      </c>
      <c r="N89" s="114">
        <v>3.5</v>
      </c>
      <c r="O89" s="114">
        <v>2</v>
      </c>
      <c r="P89" s="114">
        <f t="shared" si="13"/>
        <v>15.5</v>
      </c>
      <c r="Q89" s="114">
        <f t="shared" si="14"/>
        <v>0.77500000000000002</v>
      </c>
      <c r="R89" s="115">
        <f t="shared" si="8"/>
        <v>16</v>
      </c>
      <c r="S89" s="115">
        <f t="shared" si="8"/>
        <v>16</v>
      </c>
      <c r="T89" s="115">
        <f t="shared" si="8"/>
        <v>16.5</v>
      </c>
      <c r="U89" s="115">
        <f t="shared" si="8"/>
        <v>17.5</v>
      </c>
      <c r="V89" s="115">
        <f t="shared" si="8"/>
        <v>14</v>
      </c>
      <c r="W89" s="29">
        <f t="shared" si="8"/>
        <v>80</v>
      </c>
      <c r="X89" s="116">
        <f t="shared" si="9"/>
        <v>16</v>
      </c>
      <c r="Y89" s="122">
        <v>68</v>
      </c>
      <c r="Z89" s="118">
        <f t="shared" si="10"/>
        <v>54.400000000000006</v>
      </c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19"/>
    </row>
    <row r="90" spans="1:44" s="117" customFormat="1" ht="21" thickBot="1" x14ac:dyDescent="0.35">
      <c r="A90" s="112">
        <v>84</v>
      </c>
      <c r="B90" s="121">
        <v>674838</v>
      </c>
      <c r="C90" s="123" t="s">
        <v>200</v>
      </c>
      <c r="D90" s="113">
        <v>2</v>
      </c>
      <c r="E90" s="113">
        <v>3</v>
      </c>
      <c r="F90" s="113">
        <v>2</v>
      </c>
      <c r="G90" s="113">
        <v>1</v>
      </c>
      <c r="H90" s="113">
        <v>2</v>
      </c>
      <c r="I90" s="113">
        <f t="shared" si="11"/>
        <v>10</v>
      </c>
      <c r="J90" s="113">
        <f t="shared" si="12"/>
        <v>1.5</v>
      </c>
      <c r="K90" s="114">
        <v>0.5</v>
      </c>
      <c r="L90" s="114">
        <v>2</v>
      </c>
      <c r="M90" s="114">
        <v>1</v>
      </c>
      <c r="N90" s="114">
        <v>2</v>
      </c>
      <c r="O90" s="114">
        <v>1</v>
      </c>
      <c r="P90" s="114">
        <f t="shared" si="13"/>
        <v>6.5</v>
      </c>
      <c r="Q90" s="114">
        <f t="shared" si="14"/>
        <v>0.32500000000000001</v>
      </c>
      <c r="R90" s="115">
        <f t="shared" si="8"/>
        <v>2.5</v>
      </c>
      <c r="S90" s="115">
        <f t="shared" si="8"/>
        <v>5</v>
      </c>
      <c r="T90" s="115">
        <f t="shared" si="8"/>
        <v>3</v>
      </c>
      <c r="U90" s="115">
        <f t="shared" si="8"/>
        <v>3</v>
      </c>
      <c r="V90" s="115">
        <f t="shared" si="8"/>
        <v>3</v>
      </c>
      <c r="W90" s="29">
        <f t="shared" si="8"/>
        <v>16.5</v>
      </c>
      <c r="X90" s="116">
        <f t="shared" si="9"/>
        <v>3.3000000000000003</v>
      </c>
      <c r="Y90" s="122">
        <v>13</v>
      </c>
      <c r="Z90" s="118">
        <f t="shared" si="10"/>
        <v>10.4</v>
      </c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19"/>
    </row>
    <row r="91" spans="1:44" s="117" customFormat="1" ht="21" thickBot="1" x14ac:dyDescent="0.35">
      <c r="A91" s="112">
        <v>85</v>
      </c>
      <c r="B91" s="121">
        <v>674839</v>
      </c>
      <c r="C91" s="123" t="s">
        <v>127</v>
      </c>
      <c r="D91" s="113">
        <v>8</v>
      </c>
      <c r="E91" s="113">
        <v>9</v>
      </c>
      <c r="F91" s="113">
        <v>8</v>
      </c>
      <c r="G91" s="113">
        <v>7</v>
      </c>
      <c r="H91" s="113">
        <v>9</v>
      </c>
      <c r="I91" s="113">
        <f t="shared" si="11"/>
        <v>41</v>
      </c>
      <c r="J91" s="113">
        <f t="shared" si="12"/>
        <v>6.1499999999999995</v>
      </c>
      <c r="K91" s="114">
        <v>2.5</v>
      </c>
      <c r="L91" s="114">
        <v>3</v>
      </c>
      <c r="M91" s="114">
        <v>4</v>
      </c>
      <c r="N91" s="114">
        <v>3</v>
      </c>
      <c r="O91" s="114">
        <v>4</v>
      </c>
      <c r="P91" s="114">
        <f t="shared" si="13"/>
        <v>16.5</v>
      </c>
      <c r="Q91" s="114">
        <f t="shared" si="14"/>
        <v>0.82500000000000007</v>
      </c>
      <c r="R91" s="115">
        <f t="shared" si="8"/>
        <v>10.5</v>
      </c>
      <c r="S91" s="115">
        <f t="shared" si="8"/>
        <v>12</v>
      </c>
      <c r="T91" s="115">
        <f t="shared" si="8"/>
        <v>12</v>
      </c>
      <c r="U91" s="115">
        <f t="shared" si="8"/>
        <v>10</v>
      </c>
      <c r="V91" s="115">
        <f t="shared" si="8"/>
        <v>13</v>
      </c>
      <c r="W91" s="29">
        <f t="shared" si="8"/>
        <v>57.5</v>
      </c>
      <c r="X91" s="116">
        <f t="shared" si="9"/>
        <v>11.5</v>
      </c>
      <c r="Y91" s="122">
        <v>40</v>
      </c>
      <c r="Z91" s="118">
        <f t="shared" si="10"/>
        <v>32</v>
      </c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19"/>
    </row>
    <row r="92" spans="1:44" s="117" customFormat="1" ht="21" thickBot="1" x14ac:dyDescent="0.35">
      <c r="A92" s="112">
        <v>86</v>
      </c>
      <c r="B92" s="124">
        <v>674840</v>
      </c>
      <c r="C92" s="126" t="s">
        <v>201</v>
      </c>
      <c r="D92" s="113"/>
      <c r="E92" s="113"/>
      <c r="F92" s="113"/>
      <c r="G92" s="113"/>
      <c r="H92" s="113"/>
      <c r="I92" s="113"/>
      <c r="J92" s="113"/>
      <c r="K92" s="114"/>
      <c r="L92" s="114"/>
      <c r="M92" s="114"/>
      <c r="N92" s="114"/>
      <c r="O92" s="114"/>
      <c r="P92" s="114"/>
      <c r="Q92" s="114"/>
      <c r="R92" s="115">
        <f t="shared" si="8"/>
        <v>0</v>
      </c>
      <c r="S92" s="115">
        <f t="shared" si="8"/>
        <v>0</v>
      </c>
      <c r="T92" s="115">
        <f t="shared" si="8"/>
        <v>0</v>
      </c>
      <c r="U92" s="115">
        <f t="shared" si="8"/>
        <v>0</v>
      </c>
      <c r="V92" s="115">
        <f t="shared" si="8"/>
        <v>0</v>
      </c>
      <c r="W92" s="29">
        <f t="shared" si="8"/>
        <v>0</v>
      </c>
      <c r="X92" s="116">
        <f t="shared" si="9"/>
        <v>0</v>
      </c>
      <c r="Y92" s="125" t="s">
        <v>138</v>
      </c>
      <c r="Z92" s="118" t="e">
        <f t="shared" si="10"/>
        <v>#VALUE!</v>
      </c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19"/>
    </row>
    <row r="93" spans="1:44" s="117" customFormat="1" ht="21" thickBot="1" x14ac:dyDescent="0.35">
      <c r="A93" s="112">
        <v>87</v>
      </c>
      <c r="B93" s="121">
        <v>674841</v>
      </c>
      <c r="C93" s="123" t="s">
        <v>201</v>
      </c>
      <c r="D93" s="113">
        <v>9</v>
      </c>
      <c r="E93" s="113">
        <v>8</v>
      </c>
      <c r="F93" s="113">
        <v>9</v>
      </c>
      <c r="G93" s="113">
        <v>8</v>
      </c>
      <c r="H93" s="113">
        <v>9</v>
      </c>
      <c r="I93" s="113">
        <f t="shared" si="11"/>
        <v>43</v>
      </c>
      <c r="J93" s="113">
        <f t="shared" si="12"/>
        <v>6.45</v>
      </c>
      <c r="K93" s="114">
        <v>2.5</v>
      </c>
      <c r="L93" s="114">
        <v>3</v>
      </c>
      <c r="M93" s="114">
        <v>2</v>
      </c>
      <c r="N93" s="114">
        <v>4</v>
      </c>
      <c r="O93" s="114">
        <v>3</v>
      </c>
      <c r="P93" s="114">
        <f t="shared" si="13"/>
        <v>14.5</v>
      </c>
      <c r="Q93" s="114">
        <f t="shared" si="14"/>
        <v>0.72500000000000009</v>
      </c>
      <c r="R93" s="115">
        <f t="shared" si="8"/>
        <v>11.5</v>
      </c>
      <c r="S93" s="115">
        <f t="shared" si="8"/>
        <v>11</v>
      </c>
      <c r="T93" s="115">
        <f t="shared" si="8"/>
        <v>11</v>
      </c>
      <c r="U93" s="115">
        <f t="shared" si="8"/>
        <v>12</v>
      </c>
      <c r="V93" s="115">
        <f t="shared" si="8"/>
        <v>12</v>
      </c>
      <c r="W93" s="29">
        <f t="shared" si="8"/>
        <v>57.5</v>
      </c>
      <c r="X93" s="116">
        <f t="shared" si="9"/>
        <v>11.5</v>
      </c>
      <c r="Y93" s="122">
        <v>44</v>
      </c>
      <c r="Z93" s="118">
        <f t="shared" si="10"/>
        <v>35.200000000000003</v>
      </c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19"/>
    </row>
    <row r="94" spans="1:44" s="117" customFormat="1" ht="21" thickBot="1" x14ac:dyDescent="0.35">
      <c r="A94" s="112">
        <v>88</v>
      </c>
      <c r="B94" s="121">
        <v>674842</v>
      </c>
      <c r="C94" s="123" t="s">
        <v>128</v>
      </c>
      <c r="D94" s="113">
        <v>2</v>
      </c>
      <c r="E94" s="113">
        <v>0</v>
      </c>
      <c r="F94" s="113">
        <v>3</v>
      </c>
      <c r="G94" s="113">
        <v>2</v>
      </c>
      <c r="H94" s="113">
        <v>1</v>
      </c>
      <c r="I94" s="113">
        <f t="shared" si="11"/>
        <v>8</v>
      </c>
      <c r="J94" s="113">
        <f t="shared" si="12"/>
        <v>1.2</v>
      </c>
      <c r="K94" s="114">
        <v>1</v>
      </c>
      <c r="L94" s="114">
        <v>1</v>
      </c>
      <c r="M94" s="114">
        <v>2</v>
      </c>
      <c r="N94" s="114">
        <v>2</v>
      </c>
      <c r="O94" s="114">
        <v>1</v>
      </c>
      <c r="P94" s="114">
        <f t="shared" si="13"/>
        <v>7</v>
      </c>
      <c r="Q94" s="114">
        <f t="shared" si="14"/>
        <v>0.35000000000000003</v>
      </c>
      <c r="R94" s="115">
        <f t="shared" si="8"/>
        <v>3</v>
      </c>
      <c r="S94" s="115">
        <f t="shared" si="8"/>
        <v>1</v>
      </c>
      <c r="T94" s="115">
        <f t="shared" si="8"/>
        <v>5</v>
      </c>
      <c r="U94" s="115">
        <f t="shared" si="8"/>
        <v>4</v>
      </c>
      <c r="V94" s="115">
        <f t="shared" si="8"/>
        <v>2</v>
      </c>
      <c r="W94" s="29">
        <f t="shared" si="8"/>
        <v>15</v>
      </c>
      <c r="X94" s="116">
        <f t="shared" si="9"/>
        <v>3</v>
      </c>
      <c r="Y94" s="122">
        <v>4</v>
      </c>
      <c r="Z94" s="118">
        <f t="shared" si="10"/>
        <v>3.2</v>
      </c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19"/>
    </row>
    <row r="95" spans="1:44" s="117" customFormat="1" ht="21" thickBot="1" x14ac:dyDescent="0.35">
      <c r="A95" s="112">
        <v>89</v>
      </c>
      <c r="B95" s="121">
        <v>674843</v>
      </c>
      <c r="C95" s="123" t="s">
        <v>202</v>
      </c>
      <c r="D95" s="113">
        <v>2</v>
      </c>
      <c r="E95" s="113">
        <v>3</v>
      </c>
      <c r="F95" s="113">
        <v>2</v>
      </c>
      <c r="G95" s="113">
        <v>2</v>
      </c>
      <c r="H95" s="113">
        <v>4</v>
      </c>
      <c r="I95" s="113">
        <f t="shared" si="11"/>
        <v>13</v>
      </c>
      <c r="J95" s="113">
        <f t="shared" si="12"/>
        <v>1.95</v>
      </c>
      <c r="K95" s="114">
        <v>1.5</v>
      </c>
      <c r="L95" s="114">
        <v>2</v>
      </c>
      <c r="M95" s="114">
        <v>1</v>
      </c>
      <c r="N95" s="114">
        <v>1</v>
      </c>
      <c r="O95" s="114">
        <v>1</v>
      </c>
      <c r="P95" s="114">
        <f t="shared" si="13"/>
        <v>6.5</v>
      </c>
      <c r="Q95" s="114">
        <f t="shared" si="14"/>
        <v>0.32500000000000001</v>
      </c>
      <c r="R95" s="115">
        <f t="shared" si="8"/>
        <v>3.5</v>
      </c>
      <c r="S95" s="115">
        <f t="shared" si="8"/>
        <v>5</v>
      </c>
      <c r="T95" s="115">
        <f t="shared" si="8"/>
        <v>3</v>
      </c>
      <c r="U95" s="115">
        <f t="shared" si="8"/>
        <v>3</v>
      </c>
      <c r="V95" s="115">
        <f t="shared" si="8"/>
        <v>5</v>
      </c>
      <c r="W95" s="29">
        <f t="shared" si="8"/>
        <v>19.5</v>
      </c>
      <c r="X95" s="116">
        <f t="shared" si="9"/>
        <v>3.9000000000000004</v>
      </c>
      <c r="Y95" s="122">
        <v>19</v>
      </c>
      <c r="Z95" s="118">
        <f t="shared" si="10"/>
        <v>15.200000000000001</v>
      </c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19"/>
    </row>
    <row r="96" spans="1:44" s="117" customFormat="1" ht="21" thickBot="1" x14ac:dyDescent="0.35">
      <c r="A96" s="112">
        <v>90</v>
      </c>
      <c r="B96" s="121">
        <v>674844</v>
      </c>
      <c r="C96" s="123" t="s">
        <v>203</v>
      </c>
      <c r="D96" s="113">
        <v>2</v>
      </c>
      <c r="E96" s="113">
        <v>0</v>
      </c>
      <c r="F96" s="113">
        <v>1</v>
      </c>
      <c r="G96" s="113">
        <v>0</v>
      </c>
      <c r="H96" s="113">
        <v>0</v>
      </c>
      <c r="I96" s="113">
        <f t="shared" si="11"/>
        <v>3</v>
      </c>
      <c r="J96" s="113">
        <f t="shared" si="12"/>
        <v>0.44999999999999996</v>
      </c>
      <c r="K96" s="114">
        <v>1</v>
      </c>
      <c r="L96" s="114">
        <v>0</v>
      </c>
      <c r="M96" s="114">
        <v>1</v>
      </c>
      <c r="N96" s="114">
        <v>1</v>
      </c>
      <c r="O96" s="114">
        <v>0</v>
      </c>
      <c r="P96" s="114">
        <f t="shared" si="13"/>
        <v>3</v>
      </c>
      <c r="Q96" s="114">
        <f t="shared" si="14"/>
        <v>0.15000000000000002</v>
      </c>
      <c r="R96" s="115">
        <f t="shared" si="8"/>
        <v>3</v>
      </c>
      <c r="S96" s="115">
        <f t="shared" si="8"/>
        <v>0</v>
      </c>
      <c r="T96" s="115">
        <f t="shared" si="8"/>
        <v>2</v>
      </c>
      <c r="U96" s="115">
        <f t="shared" si="8"/>
        <v>1</v>
      </c>
      <c r="V96" s="115">
        <f t="shared" si="8"/>
        <v>0</v>
      </c>
      <c r="W96" s="29">
        <f t="shared" si="8"/>
        <v>6</v>
      </c>
      <c r="X96" s="116">
        <f t="shared" si="9"/>
        <v>1.2000000000000002</v>
      </c>
      <c r="Y96" s="122">
        <v>5</v>
      </c>
      <c r="Z96" s="118">
        <f t="shared" si="10"/>
        <v>4</v>
      </c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19"/>
    </row>
    <row r="97" spans="1:44" s="117" customFormat="1" ht="21" thickBot="1" x14ac:dyDescent="0.35">
      <c r="A97" s="112">
        <v>91</v>
      </c>
      <c r="B97" s="121">
        <v>674845</v>
      </c>
      <c r="C97" s="123" t="s">
        <v>129</v>
      </c>
      <c r="D97" s="113">
        <v>1</v>
      </c>
      <c r="E97" s="113">
        <v>2</v>
      </c>
      <c r="F97" s="113">
        <v>3</v>
      </c>
      <c r="G97" s="113">
        <v>4</v>
      </c>
      <c r="H97" s="113">
        <v>5</v>
      </c>
      <c r="I97" s="113">
        <f t="shared" si="11"/>
        <v>15</v>
      </c>
      <c r="J97" s="113">
        <f t="shared" si="12"/>
        <v>2.25</v>
      </c>
      <c r="K97" s="114">
        <v>1</v>
      </c>
      <c r="L97" s="114">
        <v>1.5</v>
      </c>
      <c r="M97" s="114">
        <v>2</v>
      </c>
      <c r="N97" s="114">
        <v>3</v>
      </c>
      <c r="O97" s="114">
        <v>2</v>
      </c>
      <c r="P97" s="114">
        <f t="shared" si="13"/>
        <v>9.5</v>
      </c>
      <c r="Q97" s="114">
        <f t="shared" si="14"/>
        <v>0.47500000000000003</v>
      </c>
      <c r="R97" s="115">
        <f t="shared" si="8"/>
        <v>2</v>
      </c>
      <c r="S97" s="115">
        <f t="shared" si="8"/>
        <v>3.5</v>
      </c>
      <c r="T97" s="115">
        <f t="shared" si="8"/>
        <v>5</v>
      </c>
      <c r="U97" s="115">
        <f t="shared" si="8"/>
        <v>7</v>
      </c>
      <c r="V97" s="115">
        <f t="shared" si="8"/>
        <v>7</v>
      </c>
      <c r="W97" s="29">
        <f t="shared" si="8"/>
        <v>24.5</v>
      </c>
      <c r="X97" s="116">
        <f t="shared" si="9"/>
        <v>4.9000000000000004</v>
      </c>
      <c r="Y97" s="122">
        <v>20</v>
      </c>
      <c r="Z97" s="118">
        <f t="shared" si="10"/>
        <v>16</v>
      </c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19"/>
    </row>
    <row r="98" spans="1:44" s="117" customFormat="1" ht="21" thickBot="1" x14ac:dyDescent="0.35">
      <c r="A98" s="112">
        <v>92</v>
      </c>
      <c r="B98" s="121">
        <v>674846</v>
      </c>
      <c r="C98" s="123" t="s">
        <v>130</v>
      </c>
      <c r="D98" s="113">
        <v>4</v>
      </c>
      <c r="E98" s="113">
        <v>4.5</v>
      </c>
      <c r="F98" s="113">
        <v>3</v>
      </c>
      <c r="G98" s="113">
        <v>4</v>
      </c>
      <c r="H98" s="113">
        <v>3</v>
      </c>
      <c r="I98" s="113">
        <f t="shared" si="11"/>
        <v>18.5</v>
      </c>
      <c r="J98" s="113">
        <f t="shared" si="12"/>
        <v>2.7749999999999999</v>
      </c>
      <c r="K98" s="114">
        <v>2</v>
      </c>
      <c r="L98" s="114">
        <v>0</v>
      </c>
      <c r="M98" s="114">
        <v>2</v>
      </c>
      <c r="N98" s="114">
        <v>1</v>
      </c>
      <c r="O98" s="114">
        <v>0</v>
      </c>
      <c r="P98" s="114">
        <f t="shared" si="13"/>
        <v>5</v>
      </c>
      <c r="Q98" s="114">
        <f t="shared" si="14"/>
        <v>0.25</v>
      </c>
      <c r="R98" s="115">
        <f t="shared" si="8"/>
        <v>6</v>
      </c>
      <c r="S98" s="115">
        <f t="shared" si="8"/>
        <v>4.5</v>
      </c>
      <c r="T98" s="115">
        <f t="shared" si="8"/>
        <v>5</v>
      </c>
      <c r="U98" s="115">
        <f t="shared" si="8"/>
        <v>5</v>
      </c>
      <c r="V98" s="115">
        <f t="shared" si="8"/>
        <v>3</v>
      </c>
      <c r="W98" s="29">
        <f t="shared" si="8"/>
        <v>23.5</v>
      </c>
      <c r="X98" s="116">
        <f t="shared" si="9"/>
        <v>4.7</v>
      </c>
      <c r="Y98" s="122">
        <v>40</v>
      </c>
      <c r="Z98" s="118">
        <f t="shared" si="10"/>
        <v>32</v>
      </c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19"/>
    </row>
    <row r="99" spans="1:44" s="117" customFormat="1" ht="21" thickBot="1" x14ac:dyDescent="0.35">
      <c r="A99" s="112">
        <v>93</v>
      </c>
      <c r="B99" s="121">
        <v>674847</v>
      </c>
      <c r="C99" s="123" t="s">
        <v>131</v>
      </c>
      <c r="D99" s="113">
        <v>12</v>
      </c>
      <c r="E99" s="113">
        <v>9</v>
      </c>
      <c r="F99" s="113">
        <v>12</v>
      </c>
      <c r="G99" s="113">
        <v>9</v>
      </c>
      <c r="H99" s="113">
        <v>8</v>
      </c>
      <c r="I99" s="113">
        <f t="shared" si="11"/>
        <v>50</v>
      </c>
      <c r="J99" s="113">
        <f t="shared" si="12"/>
        <v>7.5</v>
      </c>
      <c r="K99" s="114">
        <v>1.5</v>
      </c>
      <c r="L99" s="114">
        <v>3</v>
      </c>
      <c r="M99" s="114">
        <v>4</v>
      </c>
      <c r="N99" s="114">
        <v>2</v>
      </c>
      <c r="O99" s="114">
        <v>4</v>
      </c>
      <c r="P99" s="114">
        <f t="shared" si="13"/>
        <v>14.5</v>
      </c>
      <c r="Q99" s="114">
        <f t="shared" si="14"/>
        <v>0.72500000000000009</v>
      </c>
      <c r="R99" s="115">
        <f t="shared" si="8"/>
        <v>13.5</v>
      </c>
      <c r="S99" s="115">
        <f t="shared" si="8"/>
        <v>12</v>
      </c>
      <c r="T99" s="115">
        <f t="shared" si="8"/>
        <v>16</v>
      </c>
      <c r="U99" s="115">
        <f t="shared" si="8"/>
        <v>11</v>
      </c>
      <c r="V99" s="115">
        <f t="shared" si="8"/>
        <v>12</v>
      </c>
      <c r="W99" s="29">
        <f t="shared" si="8"/>
        <v>64.5</v>
      </c>
      <c r="X99" s="116">
        <f t="shared" si="9"/>
        <v>12.9</v>
      </c>
      <c r="Y99" s="122">
        <v>56</v>
      </c>
      <c r="Z99" s="118">
        <f t="shared" si="10"/>
        <v>44.800000000000004</v>
      </c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19"/>
    </row>
    <row r="100" spans="1:44" s="117" customFormat="1" ht="21" thickBot="1" x14ac:dyDescent="0.35">
      <c r="A100" s="112">
        <v>94</v>
      </c>
      <c r="B100" s="121">
        <v>674848</v>
      </c>
      <c r="C100" s="123" t="s">
        <v>204</v>
      </c>
      <c r="D100" s="113">
        <v>4</v>
      </c>
      <c r="E100" s="113">
        <v>4</v>
      </c>
      <c r="F100" s="113">
        <v>4</v>
      </c>
      <c r="G100" s="113">
        <v>4</v>
      </c>
      <c r="H100" s="113">
        <v>4</v>
      </c>
      <c r="I100" s="113">
        <f t="shared" si="11"/>
        <v>20</v>
      </c>
      <c r="J100" s="113">
        <f t="shared" si="12"/>
        <v>3</v>
      </c>
      <c r="K100" s="114">
        <v>1</v>
      </c>
      <c r="L100" s="114">
        <v>0</v>
      </c>
      <c r="M100" s="114">
        <v>1</v>
      </c>
      <c r="N100" s="114">
        <v>2</v>
      </c>
      <c r="O100" s="114">
        <v>1</v>
      </c>
      <c r="P100" s="114">
        <f t="shared" si="13"/>
        <v>5</v>
      </c>
      <c r="Q100" s="114">
        <f t="shared" si="14"/>
        <v>0.25</v>
      </c>
      <c r="R100" s="115">
        <f t="shared" si="8"/>
        <v>5</v>
      </c>
      <c r="S100" s="115">
        <f t="shared" si="8"/>
        <v>4</v>
      </c>
      <c r="T100" s="115">
        <f t="shared" si="8"/>
        <v>5</v>
      </c>
      <c r="U100" s="115">
        <f t="shared" si="8"/>
        <v>6</v>
      </c>
      <c r="V100" s="115">
        <f t="shared" si="8"/>
        <v>5</v>
      </c>
      <c r="W100" s="29">
        <f t="shared" si="8"/>
        <v>25</v>
      </c>
      <c r="X100" s="116">
        <f t="shared" si="9"/>
        <v>5</v>
      </c>
      <c r="Y100" s="122">
        <v>20</v>
      </c>
      <c r="Z100" s="118">
        <f t="shared" si="10"/>
        <v>16</v>
      </c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19"/>
    </row>
    <row r="101" spans="1:44" s="117" customFormat="1" ht="21" thickBot="1" x14ac:dyDescent="0.35">
      <c r="A101" s="112">
        <v>95</v>
      </c>
      <c r="B101" s="121">
        <v>674849</v>
      </c>
      <c r="C101" s="123" t="s">
        <v>205</v>
      </c>
      <c r="D101" s="113">
        <v>1</v>
      </c>
      <c r="E101" s="113">
        <v>2</v>
      </c>
      <c r="F101" s="113">
        <v>3</v>
      </c>
      <c r="G101" s="113">
        <v>2</v>
      </c>
      <c r="H101" s="113">
        <v>1</v>
      </c>
      <c r="I101" s="113">
        <f t="shared" si="11"/>
        <v>9</v>
      </c>
      <c r="J101" s="113">
        <f t="shared" si="12"/>
        <v>1.3499999999999999</v>
      </c>
      <c r="K101" s="114">
        <v>1</v>
      </c>
      <c r="L101" s="114">
        <v>2</v>
      </c>
      <c r="M101" s="114">
        <v>1</v>
      </c>
      <c r="N101" s="114">
        <v>0</v>
      </c>
      <c r="O101" s="114">
        <v>0</v>
      </c>
      <c r="P101" s="114">
        <f t="shared" si="13"/>
        <v>4</v>
      </c>
      <c r="Q101" s="114">
        <f t="shared" si="14"/>
        <v>0.2</v>
      </c>
      <c r="R101" s="115">
        <f t="shared" si="8"/>
        <v>2</v>
      </c>
      <c r="S101" s="115">
        <f t="shared" si="8"/>
        <v>4</v>
      </c>
      <c r="T101" s="115">
        <f t="shared" si="8"/>
        <v>4</v>
      </c>
      <c r="U101" s="115">
        <f t="shared" si="8"/>
        <v>2</v>
      </c>
      <c r="V101" s="115">
        <f t="shared" si="8"/>
        <v>1</v>
      </c>
      <c r="W101" s="29">
        <f t="shared" si="8"/>
        <v>13</v>
      </c>
      <c r="X101" s="116">
        <f t="shared" si="9"/>
        <v>2.6</v>
      </c>
      <c r="Y101" s="122">
        <v>9</v>
      </c>
      <c r="Z101" s="118">
        <f t="shared" si="10"/>
        <v>7.2</v>
      </c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19"/>
    </row>
    <row r="102" spans="1:44" s="117" customFormat="1" ht="21" thickBot="1" x14ac:dyDescent="0.35">
      <c r="A102" s="112">
        <v>96</v>
      </c>
      <c r="B102" s="121">
        <v>674850</v>
      </c>
      <c r="C102" s="123" t="s">
        <v>206</v>
      </c>
      <c r="D102" s="113">
        <v>2</v>
      </c>
      <c r="E102" s="113">
        <v>3</v>
      </c>
      <c r="F102" s="113">
        <v>4</v>
      </c>
      <c r="G102" s="113">
        <v>4</v>
      </c>
      <c r="H102" s="113">
        <v>3</v>
      </c>
      <c r="I102" s="113">
        <f t="shared" si="11"/>
        <v>16</v>
      </c>
      <c r="J102" s="113">
        <f t="shared" si="12"/>
        <v>2.4</v>
      </c>
      <c r="K102" s="114">
        <v>1</v>
      </c>
      <c r="L102" s="114">
        <v>4</v>
      </c>
      <c r="M102" s="114">
        <v>2.5</v>
      </c>
      <c r="N102" s="114">
        <v>1</v>
      </c>
      <c r="O102" s="114">
        <v>2</v>
      </c>
      <c r="P102" s="114">
        <f t="shared" si="13"/>
        <v>10.5</v>
      </c>
      <c r="Q102" s="114">
        <f t="shared" si="14"/>
        <v>0.52500000000000002</v>
      </c>
      <c r="R102" s="115">
        <f t="shared" si="8"/>
        <v>3</v>
      </c>
      <c r="S102" s="115">
        <f t="shared" si="8"/>
        <v>7</v>
      </c>
      <c r="T102" s="115">
        <f t="shared" si="8"/>
        <v>6.5</v>
      </c>
      <c r="U102" s="115">
        <f t="shared" si="8"/>
        <v>5</v>
      </c>
      <c r="V102" s="115">
        <f t="shared" si="8"/>
        <v>5</v>
      </c>
      <c r="W102" s="29">
        <f t="shared" si="8"/>
        <v>26.5</v>
      </c>
      <c r="X102" s="116">
        <f t="shared" si="9"/>
        <v>5.3000000000000007</v>
      </c>
      <c r="Y102" s="122">
        <v>14</v>
      </c>
      <c r="Z102" s="118">
        <f t="shared" si="10"/>
        <v>11.200000000000001</v>
      </c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19"/>
    </row>
    <row r="103" spans="1:44" s="117" customFormat="1" ht="21" thickBot="1" x14ac:dyDescent="0.35">
      <c r="A103" s="112">
        <v>97</v>
      </c>
      <c r="B103" s="121">
        <v>674851</v>
      </c>
      <c r="C103" s="123" t="s">
        <v>207</v>
      </c>
      <c r="D103" s="113">
        <v>1</v>
      </c>
      <c r="E103" s="113">
        <v>2</v>
      </c>
      <c r="F103" s="113">
        <v>3</v>
      </c>
      <c r="G103" s="113">
        <v>4</v>
      </c>
      <c r="H103" s="113">
        <v>3</v>
      </c>
      <c r="I103" s="113">
        <f t="shared" si="11"/>
        <v>13</v>
      </c>
      <c r="J103" s="113">
        <f t="shared" si="12"/>
        <v>1.95</v>
      </c>
      <c r="K103" s="114">
        <v>1.5</v>
      </c>
      <c r="L103" s="114">
        <v>2</v>
      </c>
      <c r="M103" s="114">
        <v>1</v>
      </c>
      <c r="N103" s="114">
        <v>1</v>
      </c>
      <c r="O103" s="114">
        <v>1</v>
      </c>
      <c r="P103" s="114">
        <f t="shared" si="13"/>
        <v>6.5</v>
      </c>
      <c r="Q103" s="114">
        <f t="shared" si="14"/>
        <v>0.32500000000000001</v>
      </c>
      <c r="R103" s="115">
        <f t="shared" si="8"/>
        <v>2.5</v>
      </c>
      <c r="S103" s="115">
        <f t="shared" si="8"/>
        <v>4</v>
      </c>
      <c r="T103" s="115">
        <f t="shared" si="8"/>
        <v>4</v>
      </c>
      <c r="U103" s="115">
        <f t="shared" si="8"/>
        <v>5</v>
      </c>
      <c r="V103" s="115">
        <f t="shared" si="8"/>
        <v>4</v>
      </c>
      <c r="W103" s="29">
        <f t="shared" si="8"/>
        <v>19.5</v>
      </c>
      <c r="X103" s="116">
        <f t="shared" si="9"/>
        <v>3.9000000000000004</v>
      </c>
      <c r="Y103" s="122">
        <v>12</v>
      </c>
      <c r="Z103" s="118">
        <f t="shared" si="10"/>
        <v>9.6000000000000014</v>
      </c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19"/>
    </row>
    <row r="104" spans="1:44" s="117" customFormat="1" ht="21" thickBot="1" x14ac:dyDescent="0.35">
      <c r="A104" s="112">
        <v>98</v>
      </c>
      <c r="B104" s="121">
        <v>674852</v>
      </c>
      <c r="C104" s="123" t="s">
        <v>132</v>
      </c>
      <c r="D104" s="113">
        <v>4</v>
      </c>
      <c r="E104" s="113">
        <v>6</v>
      </c>
      <c r="F104" s="113">
        <v>12</v>
      </c>
      <c r="G104" s="113">
        <v>6</v>
      </c>
      <c r="H104" s="113">
        <v>5</v>
      </c>
      <c r="I104" s="113">
        <f t="shared" si="11"/>
        <v>33</v>
      </c>
      <c r="J104" s="113">
        <f t="shared" si="12"/>
        <v>4.95</v>
      </c>
      <c r="K104" s="114">
        <v>2.5</v>
      </c>
      <c r="L104" s="114">
        <v>1.5</v>
      </c>
      <c r="M104" s="114">
        <v>2.5</v>
      </c>
      <c r="N104" s="114">
        <v>1</v>
      </c>
      <c r="O104" s="114">
        <v>2</v>
      </c>
      <c r="P104" s="114">
        <f t="shared" si="13"/>
        <v>9.5</v>
      </c>
      <c r="Q104" s="114">
        <f t="shared" si="14"/>
        <v>0.47500000000000003</v>
      </c>
      <c r="R104" s="115">
        <f t="shared" si="8"/>
        <v>6.5</v>
      </c>
      <c r="S104" s="115">
        <f t="shared" si="8"/>
        <v>7.5</v>
      </c>
      <c r="T104" s="115">
        <f t="shared" si="8"/>
        <v>14.5</v>
      </c>
      <c r="U104" s="115">
        <f t="shared" si="8"/>
        <v>7</v>
      </c>
      <c r="V104" s="115">
        <f t="shared" si="8"/>
        <v>7</v>
      </c>
      <c r="W104" s="29">
        <f t="shared" si="8"/>
        <v>42.5</v>
      </c>
      <c r="X104" s="116">
        <f t="shared" si="9"/>
        <v>8.5</v>
      </c>
      <c r="Y104" s="122">
        <v>40</v>
      </c>
      <c r="Z104" s="118">
        <f t="shared" si="10"/>
        <v>32</v>
      </c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19"/>
    </row>
    <row r="105" spans="1:44" s="117" customFormat="1" ht="21" thickBot="1" x14ac:dyDescent="0.35">
      <c r="A105" s="112">
        <v>99</v>
      </c>
      <c r="B105" s="124">
        <v>674853</v>
      </c>
      <c r="C105" s="126" t="s">
        <v>208</v>
      </c>
      <c r="D105" s="113">
        <v>2.5</v>
      </c>
      <c r="E105" s="113">
        <v>3</v>
      </c>
      <c r="F105" s="113">
        <v>2</v>
      </c>
      <c r="G105" s="113">
        <v>2</v>
      </c>
      <c r="H105" s="113">
        <v>3</v>
      </c>
      <c r="I105" s="113">
        <f t="shared" si="11"/>
        <v>12.5</v>
      </c>
      <c r="J105" s="113">
        <f t="shared" si="12"/>
        <v>1.875</v>
      </c>
      <c r="K105" s="114">
        <v>1.5</v>
      </c>
      <c r="L105" s="114">
        <v>0.5</v>
      </c>
      <c r="M105" s="114">
        <v>0.5</v>
      </c>
      <c r="N105" s="114">
        <v>2.5</v>
      </c>
      <c r="O105" s="114">
        <v>2</v>
      </c>
      <c r="P105" s="114">
        <f t="shared" si="13"/>
        <v>7</v>
      </c>
      <c r="Q105" s="114">
        <f t="shared" si="14"/>
        <v>0.35000000000000003</v>
      </c>
      <c r="R105" s="115">
        <f t="shared" si="8"/>
        <v>4</v>
      </c>
      <c r="S105" s="115">
        <f t="shared" si="8"/>
        <v>3.5</v>
      </c>
      <c r="T105" s="115">
        <f t="shared" si="8"/>
        <v>2.5</v>
      </c>
      <c r="U105" s="115">
        <f t="shared" ref="U105:W130" si="17">G105+N105</f>
        <v>4.5</v>
      </c>
      <c r="V105" s="115">
        <f t="shared" si="17"/>
        <v>5</v>
      </c>
      <c r="W105" s="29">
        <f t="shared" si="17"/>
        <v>19.5</v>
      </c>
      <c r="X105" s="116">
        <f t="shared" si="9"/>
        <v>3.9000000000000004</v>
      </c>
      <c r="Y105" s="125">
        <v>16</v>
      </c>
      <c r="Z105" s="118">
        <f t="shared" si="10"/>
        <v>12.8</v>
      </c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19"/>
    </row>
    <row r="106" spans="1:44" s="117" customFormat="1" ht="21" thickBot="1" x14ac:dyDescent="0.35">
      <c r="A106" s="112">
        <v>100</v>
      </c>
      <c r="B106" s="121">
        <v>674854</v>
      </c>
      <c r="C106" s="123" t="s">
        <v>209</v>
      </c>
      <c r="D106" s="113">
        <v>8</v>
      </c>
      <c r="E106" s="113">
        <v>6</v>
      </c>
      <c r="F106" s="113">
        <v>5</v>
      </c>
      <c r="G106" s="113">
        <v>3</v>
      </c>
      <c r="H106" s="113">
        <v>4</v>
      </c>
      <c r="I106" s="113">
        <f t="shared" si="11"/>
        <v>26</v>
      </c>
      <c r="J106" s="113">
        <f t="shared" si="12"/>
        <v>3.9</v>
      </c>
      <c r="K106" s="114">
        <v>2</v>
      </c>
      <c r="L106" s="114">
        <v>4.5</v>
      </c>
      <c r="M106" s="114">
        <v>2.5</v>
      </c>
      <c r="N106" s="114">
        <v>3</v>
      </c>
      <c r="O106" s="114">
        <v>2.5</v>
      </c>
      <c r="P106" s="114">
        <f t="shared" si="13"/>
        <v>14.5</v>
      </c>
      <c r="Q106" s="114">
        <f t="shared" si="14"/>
        <v>0.72500000000000009</v>
      </c>
      <c r="R106" s="115">
        <f t="shared" ref="R106:T130" si="18">D106+K106</f>
        <v>10</v>
      </c>
      <c r="S106" s="115">
        <f t="shared" si="18"/>
        <v>10.5</v>
      </c>
      <c r="T106" s="115">
        <f t="shared" si="18"/>
        <v>7.5</v>
      </c>
      <c r="U106" s="115">
        <f t="shared" si="17"/>
        <v>6</v>
      </c>
      <c r="V106" s="115">
        <f t="shared" si="17"/>
        <v>6.5</v>
      </c>
      <c r="W106" s="29">
        <f t="shared" si="17"/>
        <v>40.5</v>
      </c>
      <c r="X106" s="116">
        <f t="shared" si="9"/>
        <v>8.1</v>
      </c>
      <c r="Y106" s="122">
        <v>26</v>
      </c>
      <c r="Z106" s="118">
        <f t="shared" si="10"/>
        <v>20.8</v>
      </c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19"/>
    </row>
    <row r="107" spans="1:44" s="117" customFormat="1" ht="21" thickBot="1" x14ac:dyDescent="0.35">
      <c r="A107" s="112">
        <v>101</v>
      </c>
      <c r="B107" s="121">
        <v>674855</v>
      </c>
      <c r="C107" s="123" t="s">
        <v>210</v>
      </c>
      <c r="D107" s="113">
        <v>8</v>
      </c>
      <c r="E107" s="113">
        <v>10</v>
      </c>
      <c r="F107" s="113">
        <v>8</v>
      </c>
      <c r="G107" s="113">
        <v>9</v>
      </c>
      <c r="H107" s="113">
        <v>8</v>
      </c>
      <c r="I107" s="113">
        <f t="shared" si="11"/>
        <v>43</v>
      </c>
      <c r="J107" s="113">
        <f t="shared" si="12"/>
        <v>6.45</v>
      </c>
      <c r="K107" s="114">
        <v>2.5</v>
      </c>
      <c r="L107" s="114">
        <v>2</v>
      </c>
      <c r="M107" s="114">
        <v>1</v>
      </c>
      <c r="N107" s="114">
        <v>2</v>
      </c>
      <c r="O107" s="114">
        <v>3</v>
      </c>
      <c r="P107" s="114">
        <f t="shared" si="13"/>
        <v>10.5</v>
      </c>
      <c r="Q107" s="114">
        <f t="shared" si="14"/>
        <v>0.52500000000000002</v>
      </c>
      <c r="R107" s="115">
        <f t="shared" si="18"/>
        <v>10.5</v>
      </c>
      <c r="S107" s="115">
        <f t="shared" si="18"/>
        <v>12</v>
      </c>
      <c r="T107" s="115">
        <f t="shared" si="18"/>
        <v>9</v>
      </c>
      <c r="U107" s="115">
        <f t="shared" si="17"/>
        <v>11</v>
      </c>
      <c r="V107" s="115">
        <f t="shared" si="17"/>
        <v>11</v>
      </c>
      <c r="W107" s="29">
        <f t="shared" si="17"/>
        <v>53.5</v>
      </c>
      <c r="X107" s="116">
        <f t="shared" si="9"/>
        <v>10.700000000000001</v>
      </c>
      <c r="Y107" s="122">
        <v>45</v>
      </c>
      <c r="Z107" s="118">
        <f t="shared" si="10"/>
        <v>36</v>
      </c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19"/>
    </row>
    <row r="108" spans="1:44" s="117" customFormat="1" ht="21" thickBot="1" x14ac:dyDescent="0.35">
      <c r="A108" s="112">
        <v>102</v>
      </c>
      <c r="B108" s="121">
        <v>674856</v>
      </c>
      <c r="C108" s="123" t="s">
        <v>211</v>
      </c>
      <c r="D108" s="113">
        <v>12</v>
      </c>
      <c r="E108" s="113">
        <v>12.5</v>
      </c>
      <c r="F108" s="113">
        <v>13</v>
      </c>
      <c r="G108" s="113">
        <v>14</v>
      </c>
      <c r="H108" s="113">
        <v>12</v>
      </c>
      <c r="I108" s="113">
        <f t="shared" si="11"/>
        <v>63.5</v>
      </c>
      <c r="J108" s="113">
        <f t="shared" si="12"/>
        <v>9.5250000000000004</v>
      </c>
      <c r="K108" s="114">
        <v>5</v>
      </c>
      <c r="L108" s="114">
        <v>3</v>
      </c>
      <c r="M108" s="114">
        <v>4</v>
      </c>
      <c r="N108" s="114">
        <v>3</v>
      </c>
      <c r="O108" s="114">
        <v>5</v>
      </c>
      <c r="P108" s="114">
        <f t="shared" si="13"/>
        <v>20</v>
      </c>
      <c r="Q108" s="114">
        <f t="shared" si="14"/>
        <v>1</v>
      </c>
      <c r="R108" s="115">
        <f t="shared" si="18"/>
        <v>17</v>
      </c>
      <c r="S108" s="115">
        <f t="shared" si="18"/>
        <v>15.5</v>
      </c>
      <c r="T108" s="115">
        <f t="shared" si="18"/>
        <v>17</v>
      </c>
      <c r="U108" s="115">
        <f t="shared" si="17"/>
        <v>17</v>
      </c>
      <c r="V108" s="115">
        <f t="shared" si="17"/>
        <v>17</v>
      </c>
      <c r="W108" s="29">
        <f t="shared" si="17"/>
        <v>83.5</v>
      </c>
      <c r="X108" s="116">
        <f t="shared" si="9"/>
        <v>16.7</v>
      </c>
      <c r="Y108" s="122">
        <v>64</v>
      </c>
      <c r="Z108" s="118">
        <f t="shared" si="10"/>
        <v>51.2</v>
      </c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19"/>
    </row>
    <row r="109" spans="1:44" s="117" customFormat="1" ht="21" thickBot="1" x14ac:dyDescent="0.35">
      <c r="A109" s="112">
        <v>103</v>
      </c>
      <c r="B109" s="121">
        <v>674857</v>
      </c>
      <c r="C109" s="123" t="s">
        <v>212</v>
      </c>
      <c r="D109" s="113">
        <v>8</v>
      </c>
      <c r="E109" s="113">
        <v>9</v>
      </c>
      <c r="F109" s="113">
        <v>8</v>
      </c>
      <c r="G109" s="113">
        <v>9</v>
      </c>
      <c r="H109" s="113">
        <v>8</v>
      </c>
      <c r="I109" s="113">
        <f t="shared" si="11"/>
        <v>42</v>
      </c>
      <c r="J109" s="113">
        <f t="shared" si="12"/>
        <v>6.3</v>
      </c>
      <c r="K109" s="114">
        <v>2.5</v>
      </c>
      <c r="L109" s="114">
        <v>4</v>
      </c>
      <c r="M109" s="114">
        <v>2</v>
      </c>
      <c r="N109" s="114">
        <v>2.5</v>
      </c>
      <c r="O109" s="114">
        <v>3.5</v>
      </c>
      <c r="P109" s="114">
        <f t="shared" si="13"/>
        <v>14.5</v>
      </c>
      <c r="Q109" s="114">
        <f t="shared" si="14"/>
        <v>0.72500000000000009</v>
      </c>
      <c r="R109" s="115">
        <f t="shared" si="18"/>
        <v>10.5</v>
      </c>
      <c r="S109" s="115">
        <f t="shared" si="18"/>
        <v>13</v>
      </c>
      <c r="T109" s="115">
        <f t="shared" si="18"/>
        <v>10</v>
      </c>
      <c r="U109" s="115">
        <f t="shared" si="17"/>
        <v>11.5</v>
      </c>
      <c r="V109" s="115">
        <f t="shared" si="17"/>
        <v>11.5</v>
      </c>
      <c r="W109" s="29">
        <f t="shared" si="17"/>
        <v>56.5</v>
      </c>
      <c r="X109" s="116">
        <f t="shared" si="9"/>
        <v>11.3</v>
      </c>
      <c r="Y109" s="122">
        <v>40</v>
      </c>
      <c r="Z109" s="118">
        <f t="shared" si="10"/>
        <v>32</v>
      </c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19"/>
    </row>
    <row r="110" spans="1:44" s="117" customFormat="1" ht="21" thickBot="1" x14ac:dyDescent="0.35">
      <c r="A110" s="112">
        <v>104</v>
      </c>
      <c r="B110" s="121">
        <v>674858</v>
      </c>
      <c r="C110" s="123" t="s">
        <v>133</v>
      </c>
      <c r="D110" s="113">
        <v>6</v>
      </c>
      <c r="E110" s="113">
        <v>8</v>
      </c>
      <c r="F110" s="113">
        <v>9</v>
      </c>
      <c r="G110" s="113">
        <v>8</v>
      </c>
      <c r="H110" s="113">
        <v>9</v>
      </c>
      <c r="I110" s="113">
        <f t="shared" si="11"/>
        <v>40</v>
      </c>
      <c r="J110" s="113">
        <f t="shared" si="12"/>
        <v>6</v>
      </c>
      <c r="K110" s="114">
        <v>2.5</v>
      </c>
      <c r="L110" s="114">
        <v>3</v>
      </c>
      <c r="M110" s="114">
        <v>4</v>
      </c>
      <c r="N110" s="114">
        <v>3</v>
      </c>
      <c r="O110" s="114">
        <v>4</v>
      </c>
      <c r="P110" s="114">
        <f t="shared" si="13"/>
        <v>16.5</v>
      </c>
      <c r="Q110" s="114">
        <f t="shared" si="14"/>
        <v>0.82500000000000007</v>
      </c>
      <c r="R110" s="115">
        <f t="shared" si="18"/>
        <v>8.5</v>
      </c>
      <c r="S110" s="115">
        <f t="shared" si="18"/>
        <v>11</v>
      </c>
      <c r="T110" s="115">
        <f t="shared" si="18"/>
        <v>13</v>
      </c>
      <c r="U110" s="115">
        <f t="shared" si="17"/>
        <v>11</v>
      </c>
      <c r="V110" s="115">
        <f t="shared" si="17"/>
        <v>13</v>
      </c>
      <c r="W110" s="29">
        <f t="shared" si="17"/>
        <v>56.5</v>
      </c>
      <c r="X110" s="116">
        <f t="shared" si="9"/>
        <v>11.3</v>
      </c>
      <c r="Y110" s="122">
        <v>42</v>
      </c>
      <c r="Z110" s="118">
        <f t="shared" si="10"/>
        <v>33.6</v>
      </c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19"/>
    </row>
    <row r="111" spans="1:44" s="117" customFormat="1" ht="21" thickBot="1" x14ac:dyDescent="0.35">
      <c r="A111" s="112">
        <v>105</v>
      </c>
      <c r="B111" s="121">
        <v>674859</v>
      </c>
      <c r="C111" s="123" t="s">
        <v>134</v>
      </c>
      <c r="D111" s="113">
        <v>8</v>
      </c>
      <c r="E111" s="113">
        <v>9</v>
      </c>
      <c r="F111" s="113">
        <v>9</v>
      </c>
      <c r="G111" s="113">
        <v>8</v>
      </c>
      <c r="H111" s="113">
        <v>9</v>
      </c>
      <c r="I111" s="113">
        <f t="shared" si="11"/>
        <v>43</v>
      </c>
      <c r="J111" s="113">
        <f t="shared" si="12"/>
        <v>6.45</v>
      </c>
      <c r="K111" s="114">
        <v>2.5</v>
      </c>
      <c r="L111" s="114">
        <v>3</v>
      </c>
      <c r="M111" s="114">
        <v>4</v>
      </c>
      <c r="N111" s="114">
        <v>2</v>
      </c>
      <c r="O111" s="114">
        <v>4</v>
      </c>
      <c r="P111" s="114">
        <f t="shared" si="13"/>
        <v>15.5</v>
      </c>
      <c r="Q111" s="114">
        <f t="shared" si="14"/>
        <v>0.77500000000000002</v>
      </c>
      <c r="R111" s="115">
        <f t="shared" si="18"/>
        <v>10.5</v>
      </c>
      <c r="S111" s="115">
        <f t="shared" si="18"/>
        <v>12</v>
      </c>
      <c r="T111" s="115">
        <f t="shared" si="18"/>
        <v>13</v>
      </c>
      <c r="U111" s="115">
        <f t="shared" si="17"/>
        <v>10</v>
      </c>
      <c r="V111" s="115">
        <f t="shared" si="17"/>
        <v>13</v>
      </c>
      <c r="W111" s="29">
        <f t="shared" si="17"/>
        <v>58.5</v>
      </c>
      <c r="X111" s="116">
        <f t="shared" si="9"/>
        <v>11.700000000000001</v>
      </c>
      <c r="Y111" s="122">
        <v>62</v>
      </c>
      <c r="Z111" s="118">
        <f t="shared" si="10"/>
        <v>49.6</v>
      </c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19"/>
    </row>
    <row r="112" spans="1:44" s="117" customFormat="1" ht="21" thickBot="1" x14ac:dyDescent="0.35">
      <c r="A112" s="112">
        <v>106</v>
      </c>
      <c r="B112" s="121">
        <v>674860</v>
      </c>
      <c r="C112" s="123" t="s">
        <v>213</v>
      </c>
      <c r="D112" s="113">
        <v>1</v>
      </c>
      <c r="E112" s="113">
        <v>2</v>
      </c>
      <c r="F112" s="113">
        <v>2</v>
      </c>
      <c r="G112" s="113">
        <v>2</v>
      </c>
      <c r="H112" s="113">
        <v>0</v>
      </c>
      <c r="I112" s="113">
        <f t="shared" si="11"/>
        <v>7</v>
      </c>
      <c r="J112" s="113">
        <f t="shared" si="12"/>
        <v>1.05</v>
      </c>
      <c r="K112" s="114">
        <v>1</v>
      </c>
      <c r="L112" s="114">
        <v>0</v>
      </c>
      <c r="M112" s="114">
        <v>1</v>
      </c>
      <c r="N112" s="114">
        <v>2</v>
      </c>
      <c r="O112" s="114">
        <v>1</v>
      </c>
      <c r="P112" s="114">
        <f t="shared" si="13"/>
        <v>5</v>
      </c>
      <c r="Q112" s="114">
        <f t="shared" si="14"/>
        <v>0.25</v>
      </c>
      <c r="R112" s="115">
        <f t="shared" si="18"/>
        <v>2</v>
      </c>
      <c r="S112" s="115">
        <f t="shared" si="18"/>
        <v>2</v>
      </c>
      <c r="T112" s="115">
        <f t="shared" si="18"/>
        <v>3</v>
      </c>
      <c r="U112" s="115">
        <f t="shared" si="17"/>
        <v>4</v>
      </c>
      <c r="V112" s="115">
        <f t="shared" si="17"/>
        <v>1</v>
      </c>
      <c r="W112" s="29">
        <f t="shared" si="17"/>
        <v>12</v>
      </c>
      <c r="X112" s="116">
        <f t="shared" si="9"/>
        <v>2.4000000000000004</v>
      </c>
      <c r="Y112" s="122">
        <v>5</v>
      </c>
      <c r="Z112" s="118">
        <f t="shared" si="10"/>
        <v>4</v>
      </c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19"/>
    </row>
    <row r="113" spans="1:44" s="117" customFormat="1" ht="21" thickBot="1" x14ac:dyDescent="0.35">
      <c r="A113" s="112">
        <v>107</v>
      </c>
      <c r="B113" s="121">
        <v>674861</v>
      </c>
      <c r="C113" s="123" t="s">
        <v>135</v>
      </c>
      <c r="D113" s="113">
        <v>2</v>
      </c>
      <c r="E113" s="113">
        <v>0</v>
      </c>
      <c r="F113" s="113">
        <v>3</v>
      </c>
      <c r="G113" s="113">
        <v>2</v>
      </c>
      <c r="H113" s="113">
        <v>3</v>
      </c>
      <c r="I113" s="113">
        <f t="shared" si="11"/>
        <v>10</v>
      </c>
      <c r="J113" s="113">
        <f t="shared" si="12"/>
        <v>1.5</v>
      </c>
      <c r="K113" s="114">
        <v>1</v>
      </c>
      <c r="L113" s="114">
        <v>1</v>
      </c>
      <c r="M113" s="114">
        <v>0</v>
      </c>
      <c r="N113" s="114">
        <v>1</v>
      </c>
      <c r="O113" s="114">
        <v>0</v>
      </c>
      <c r="P113" s="114">
        <f t="shared" si="13"/>
        <v>3</v>
      </c>
      <c r="Q113" s="114">
        <f t="shared" si="14"/>
        <v>0.15000000000000002</v>
      </c>
      <c r="R113" s="115">
        <f t="shared" si="18"/>
        <v>3</v>
      </c>
      <c r="S113" s="115">
        <f t="shared" si="18"/>
        <v>1</v>
      </c>
      <c r="T113" s="115">
        <f t="shared" si="18"/>
        <v>3</v>
      </c>
      <c r="U113" s="115">
        <f t="shared" si="17"/>
        <v>3</v>
      </c>
      <c r="V113" s="115">
        <f t="shared" si="17"/>
        <v>3</v>
      </c>
      <c r="W113" s="29">
        <f t="shared" si="17"/>
        <v>13</v>
      </c>
      <c r="X113" s="116">
        <f t="shared" si="9"/>
        <v>2.6</v>
      </c>
      <c r="Y113" s="122">
        <v>3</v>
      </c>
      <c r="Z113" s="118">
        <f t="shared" si="10"/>
        <v>2.4000000000000004</v>
      </c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19"/>
    </row>
    <row r="114" spans="1:44" s="117" customFormat="1" ht="21" thickBot="1" x14ac:dyDescent="0.35">
      <c r="A114" s="112">
        <v>108</v>
      </c>
      <c r="B114" s="121">
        <v>674862</v>
      </c>
      <c r="C114" s="123" t="s">
        <v>214</v>
      </c>
      <c r="D114" s="113">
        <v>8</v>
      </c>
      <c r="E114" s="113">
        <v>9</v>
      </c>
      <c r="F114" s="113">
        <v>8</v>
      </c>
      <c r="G114" s="113">
        <v>9</v>
      </c>
      <c r="H114" s="113">
        <v>9</v>
      </c>
      <c r="I114" s="113">
        <f t="shared" si="11"/>
        <v>43</v>
      </c>
      <c r="J114" s="113">
        <f t="shared" si="12"/>
        <v>6.45</v>
      </c>
      <c r="K114" s="114">
        <v>3</v>
      </c>
      <c r="L114" s="114">
        <v>4</v>
      </c>
      <c r="M114" s="114">
        <v>3</v>
      </c>
      <c r="N114" s="114">
        <v>2</v>
      </c>
      <c r="O114" s="114">
        <v>5</v>
      </c>
      <c r="P114" s="114">
        <f t="shared" si="13"/>
        <v>17</v>
      </c>
      <c r="Q114" s="114">
        <f t="shared" si="14"/>
        <v>0.85000000000000009</v>
      </c>
      <c r="R114" s="115">
        <f t="shared" si="18"/>
        <v>11</v>
      </c>
      <c r="S114" s="115">
        <f t="shared" si="18"/>
        <v>13</v>
      </c>
      <c r="T114" s="115">
        <f t="shared" si="18"/>
        <v>11</v>
      </c>
      <c r="U114" s="115">
        <f t="shared" si="17"/>
        <v>11</v>
      </c>
      <c r="V114" s="115">
        <f t="shared" si="17"/>
        <v>14</v>
      </c>
      <c r="W114" s="29">
        <f t="shared" si="17"/>
        <v>60</v>
      </c>
      <c r="X114" s="116">
        <f t="shared" si="9"/>
        <v>12</v>
      </c>
      <c r="Y114" s="122">
        <v>43</v>
      </c>
      <c r="Z114" s="118">
        <f t="shared" si="10"/>
        <v>34.4</v>
      </c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19"/>
    </row>
    <row r="115" spans="1:44" s="117" customFormat="1" ht="21" thickBot="1" x14ac:dyDescent="0.35">
      <c r="A115" s="112">
        <v>109</v>
      </c>
      <c r="B115" s="121">
        <v>674863</v>
      </c>
      <c r="C115" s="123" t="s">
        <v>215</v>
      </c>
      <c r="D115" s="113">
        <v>1</v>
      </c>
      <c r="E115" s="113">
        <v>2</v>
      </c>
      <c r="F115" s="113">
        <v>3</v>
      </c>
      <c r="G115" s="113">
        <v>2</v>
      </c>
      <c r="H115" s="113">
        <v>1</v>
      </c>
      <c r="I115" s="113">
        <f t="shared" si="11"/>
        <v>9</v>
      </c>
      <c r="J115" s="113">
        <f t="shared" si="12"/>
        <v>1.3499999999999999</v>
      </c>
      <c r="K115" s="114">
        <v>1</v>
      </c>
      <c r="L115" s="114">
        <v>1.5</v>
      </c>
      <c r="M115" s="114">
        <v>2</v>
      </c>
      <c r="N115" s="114">
        <v>2.5</v>
      </c>
      <c r="O115" s="114">
        <v>2</v>
      </c>
      <c r="P115" s="114">
        <f t="shared" si="13"/>
        <v>9</v>
      </c>
      <c r="Q115" s="114">
        <f t="shared" si="14"/>
        <v>0.45</v>
      </c>
      <c r="R115" s="115">
        <f t="shared" si="18"/>
        <v>2</v>
      </c>
      <c r="S115" s="115">
        <f t="shared" si="18"/>
        <v>3.5</v>
      </c>
      <c r="T115" s="115">
        <f t="shared" si="18"/>
        <v>5</v>
      </c>
      <c r="U115" s="115">
        <f t="shared" si="17"/>
        <v>4.5</v>
      </c>
      <c r="V115" s="115">
        <f t="shared" si="17"/>
        <v>3</v>
      </c>
      <c r="W115" s="29">
        <f t="shared" si="17"/>
        <v>18</v>
      </c>
      <c r="X115" s="116">
        <f t="shared" si="9"/>
        <v>3.6</v>
      </c>
      <c r="Y115" s="122">
        <v>11</v>
      </c>
      <c r="Z115" s="118">
        <f t="shared" si="10"/>
        <v>8.8000000000000007</v>
      </c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19"/>
    </row>
    <row r="116" spans="1:44" s="117" customFormat="1" ht="21" thickBot="1" x14ac:dyDescent="0.35">
      <c r="A116" s="112">
        <v>110</v>
      </c>
      <c r="B116" s="121">
        <v>674864</v>
      </c>
      <c r="C116" s="123" t="s">
        <v>136</v>
      </c>
      <c r="D116" s="113">
        <v>12</v>
      </c>
      <c r="E116" s="113">
        <v>12.5</v>
      </c>
      <c r="F116" s="113">
        <v>13</v>
      </c>
      <c r="G116" s="113">
        <v>10</v>
      </c>
      <c r="H116" s="113">
        <v>10.5</v>
      </c>
      <c r="I116" s="113">
        <f t="shared" si="11"/>
        <v>58</v>
      </c>
      <c r="J116" s="113">
        <f t="shared" si="12"/>
        <v>8.6999999999999993</v>
      </c>
      <c r="K116" s="114">
        <v>2.5</v>
      </c>
      <c r="L116" s="114">
        <v>3</v>
      </c>
      <c r="M116" s="114">
        <v>2</v>
      </c>
      <c r="N116" s="114">
        <v>2.5</v>
      </c>
      <c r="O116" s="114">
        <v>2</v>
      </c>
      <c r="P116" s="114">
        <f t="shared" si="13"/>
        <v>12</v>
      </c>
      <c r="Q116" s="114">
        <f t="shared" si="14"/>
        <v>0.60000000000000009</v>
      </c>
      <c r="R116" s="115">
        <f t="shared" si="18"/>
        <v>14.5</v>
      </c>
      <c r="S116" s="115">
        <f t="shared" si="18"/>
        <v>15.5</v>
      </c>
      <c r="T116" s="115">
        <f t="shared" si="18"/>
        <v>15</v>
      </c>
      <c r="U116" s="115">
        <f t="shared" si="17"/>
        <v>12.5</v>
      </c>
      <c r="V116" s="115">
        <f t="shared" si="17"/>
        <v>12.5</v>
      </c>
      <c r="W116" s="29">
        <f t="shared" si="17"/>
        <v>70</v>
      </c>
      <c r="X116" s="116">
        <f t="shared" si="9"/>
        <v>14</v>
      </c>
      <c r="Y116" s="122">
        <v>62</v>
      </c>
      <c r="Z116" s="118">
        <f t="shared" si="10"/>
        <v>49.6</v>
      </c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19"/>
    </row>
    <row r="117" spans="1:44" s="117" customFormat="1" ht="21" thickBot="1" x14ac:dyDescent="0.35">
      <c r="A117" s="112">
        <v>111</v>
      </c>
      <c r="B117" s="121">
        <v>674865</v>
      </c>
      <c r="C117" s="123" t="s">
        <v>216</v>
      </c>
      <c r="D117" s="113">
        <v>3</v>
      </c>
      <c r="E117" s="113">
        <v>2</v>
      </c>
      <c r="F117" s="113">
        <v>0</v>
      </c>
      <c r="G117" s="113">
        <v>0</v>
      </c>
      <c r="H117" s="113">
        <v>0</v>
      </c>
      <c r="I117" s="113">
        <f t="shared" si="11"/>
        <v>5</v>
      </c>
      <c r="J117" s="113">
        <f t="shared" si="12"/>
        <v>0.75</v>
      </c>
      <c r="K117" s="114">
        <v>1.5</v>
      </c>
      <c r="L117" s="114">
        <v>2</v>
      </c>
      <c r="M117" s="114">
        <v>3</v>
      </c>
      <c r="N117" s="114">
        <v>2</v>
      </c>
      <c r="O117" s="114">
        <v>1</v>
      </c>
      <c r="P117" s="114">
        <f t="shared" si="13"/>
        <v>9.5</v>
      </c>
      <c r="Q117" s="114">
        <f t="shared" si="14"/>
        <v>0.47500000000000003</v>
      </c>
      <c r="R117" s="115">
        <f t="shared" si="18"/>
        <v>4.5</v>
      </c>
      <c r="S117" s="115">
        <f t="shared" si="18"/>
        <v>4</v>
      </c>
      <c r="T117" s="115">
        <f t="shared" si="18"/>
        <v>3</v>
      </c>
      <c r="U117" s="115">
        <f t="shared" si="17"/>
        <v>2</v>
      </c>
      <c r="V117" s="115">
        <f t="shared" si="17"/>
        <v>1</v>
      </c>
      <c r="W117" s="29">
        <f t="shared" si="17"/>
        <v>14.5</v>
      </c>
      <c r="X117" s="116">
        <f t="shared" si="9"/>
        <v>2.9000000000000004</v>
      </c>
      <c r="Y117" s="122">
        <v>1</v>
      </c>
      <c r="Z117" s="118">
        <f t="shared" si="10"/>
        <v>0.8</v>
      </c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19"/>
    </row>
    <row r="118" spans="1:44" s="117" customFormat="1" ht="21" thickBot="1" x14ac:dyDescent="0.35">
      <c r="A118" s="112">
        <v>112</v>
      </c>
      <c r="B118" s="121">
        <v>674866</v>
      </c>
      <c r="C118" s="123" t="s">
        <v>137</v>
      </c>
      <c r="D118" s="113">
        <v>0</v>
      </c>
      <c r="E118" s="113">
        <v>0</v>
      </c>
      <c r="F118" s="113">
        <v>2</v>
      </c>
      <c r="G118" s="113">
        <v>3</v>
      </c>
      <c r="H118" s="113">
        <v>2</v>
      </c>
      <c r="I118" s="113">
        <f t="shared" si="11"/>
        <v>7</v>
      </c>
      <c r="J118" s="113">
        <f t="shared" si="12"/>
        <v>1.05</v>
      </c>
      <c r="K118" s="114">
        <v>1</v>
      </c>
      <c r="L118" s="114">
        <v>1.5</v>
      </c>
      <c r="M118" s="114">
        <v>2</v>
      </c>
      <c r="N118" s="114">
        <v>1</v>
      </c>
      <c r="O118" s="114">
        <v>2</v>
      </c>
      <c r="P118" s="114">
        <f t="shared" si="13"/>
        <v>7.5</v>
      </c>
      <c r="Q118" s="114">
        <f t="shared" si="14"/>
        <v>0.375</v>
      </c>
      <c r="R118" s="115">
        <f t="shared" si="18"/>
        <v>1</v>
      </c>
      <c r="S118" s="115">
        <f t="shared" si="18"/>
        <v>1.5</v>
      </c>
      <c r="T118" s="115">
        <f t="shared" si="18"/>
        <v>4</v>
      </c>
      <c r="U118" s="115">
        <f t="shared" si="17"/>
        <v>4</v>
      </c>
      <c r="V118" s="115">
        <f t="shared" si="17"/>
        <v>4</v>
      </c>
      <c r="W118" s="29">
        <f t="shared" si="17"/>
        <v>14.5</v>
      </c>
      <c r="X118" s="116">
        <f t="shared" si="9"/>
        <v>2.9000000000000004</v>
      </c>
      <c r="Y118" s="122">
        <v>1</v>
      </c>
      <c r="Z118" s="118">
        <f t="shared" si="10"/>
        <v>0.8</v>
      </c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19"/>
    </row>
    <row r="119" spans="1:44" s="117" customFormat="1" ht="21" thickBot="1" x14ac:dyDescent="0.35">
      <c r="A119" s="112">
        <v>113</v>
      </c>
      <c r="B119" s="121">
        <v>674867</v>
      </c>
      <c r="C119" s="123" t="s">
        <v>217</v>
      </c>
      <c r="D119" s="113">
        <v>4</v>
      </c>
      <c r="E119" s="113">
        <v>4.5</v>
      </c>
      <c r="F119" s="113">
        <v>3</v>
      </c>
      <c r="G119" s="113">
        <v>4</v>
      </c>
      <c r="H119" s="113">
        <v>3</v>
      </c>
      <c r="I119" s="113">
        <f t="shared" si="11"/>
        <v>18.5</v>
      </c>
      <c r="J119" s="113">
        <f t="shared" si="12"/>
        <v>2.7749999999999999</v>
      </c>
      <c r="K119" s="114">
        <v>1</v>
      </c>
      <c r="L119" s="114">
        <v>1</v>
      </c>
      <c r="M119" s="114">
        <v>1</v>
      </c>
      <c r="N119" s="114">
        <v>3</v>
      </c>
      <c r="O119" s="114">
        <v>2</v>
      </c>
      <c r="P119" s="114">
        <f t="shared" si="13"/>
        <v>8</v>
      </c>
      <c r="Q119" s="114">
        <f t="shared" si="14"/>
        <v>0.4</v>
      </c>
      <c r="R119" s="115">
        <f t="shared" si="18"/>
        <v>5</v>
      </c>
      <c r="S119" s="115">
        <f t="shared" si="18"/>
        <v>5.5</v>
      </c>
      <c r="T119" s="115">
        <f t="shared" si="18"/>
        <v>4</v>
      </c>
      <c r="U119" s="115">
        <f t="shared" si="17"/>
        <v>7</v>
      </c>
      <c r="V119" s="115">
        <f t="shared" si="17"/>
        <v>5</v>
      </c>
      <c r="W119" s="29">
        <f t="shared" si="17"/>
        <v>26.5</v>
      </c>
      <c r="X119" s="116">
        <f t="shared" si="9"/>
        <v>5.3000000000000007</v>
      </c>
      <c r="Y119" s="122">
        <v>19</v>
      </c>
      <c r="Z119" s="118">
        <f t="shared" si="10"/>
        <v>15.200000000000001</v>
      </c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19"/>
    </row>
    <row r="120" spans="1:44" s="117" customFormat="1" ht="21" thickBot="1" x14ac:dyDescent="0.35">
      <c r="A120" s="112">
        <v>114</v>
      </c>
      <c r="B120" s="121">
        <v>674868</v>
      </c>
      <c r="C120" s="123" t="s">
        <v>218</v>
      </c>
      <c r="D120" s="113">
        <v>8</v>
      </c>
      <c r="E120" s="113">
        <v>8.5</v>
      </c>
      <c r="F120" s="113">
        <v>9</v>
      </c>
      <c r="G120" s="113">
        <v>8</v>
      </c>
      <c r="H120" s="113">
        <v>9</v>
      </c>
      <c r="I120" s="113">
        <f t="shared" si="11"/>
        <v>42.5</v>
      </c>
      <c r="J120" s="113">
        <f t="shared" si="12"/>
        <v>6.375</v>
      </c>
      <c r="K120" s="114">
        <v>2.5</v>
      </c>
      <c r="L120" s="114">
        <v>1</v>
      </c>
      <c r="M120" s="114">
        <v>2</v>
      </c>
      <c r="N120" s="114">
        <v>3</v>
      </c>
      <c r="O120" s="114">
        <v>2</v>
      </c>
      <c r="P120" s="114">
        <f t="shared" si="13"/>
        <v>10.5</v>
      </c>
      <c r="Q120" s="114">
        <f t="shared" si="14"/>
        <v>0.52500000000000002</v>
      </c>
      <c r="R120" s="115">
        <f t="shared" si="18"/>
        <v>10.5</v>
      </c>
      <c r="S120" s="115">
        <f t="shared" si="18"/>
        <v>9.5</v>
      </c>
      <c r="T120" s="115">
        <f t="shared" si="18"/>
        <v>11</v>
      </c>
      <c r="U120" s="115">
        <f t="shared" si="17"/>
        <v>11</v>
      </c>
      <c r="V120" s="115">
        <f t="shared" si="17"/>
        <v>11</v>
      </c>
      <c r="W120" s="29">
        <f t="shared" si="17"/>
        <v>53</v>
      </c>
      <c r="X120" s="116">
        <f t="shared" si="9"/>
        <v>10.600000000000001</v>
      </c>
      <c r="Y120" s="122">
        <v>43</v>
      </c>
      <c r="Z120" s="118">
        <f t="shared" si="10"/>
        <v>34.4</v>
      </c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19"/>
    </row>
    <row r="121" spans="1:44" s="117" customFormat="1" ht="21" thickBot="1" x14ac:dyDescent="0.35">
      <c r="A121" s="112">
        <v>115</v>
      </c>
      <c r="B121" s="121">
        <v>674869</v>
      </c>
      <c r="C121" s="123" t="s">
        <v>219</v>
      </c>
      <c r="D121" s="113">
        <v>9</v>
      </c>
      <c r="E121" s="113">
        <v>8</v>
      </c>
      <c r="F121" s="113">
        <v>9</v>
      </c>
      <c r="G121" s="113">
        <v>9</v>
      </c>
      <c r="H121" s="113">
        <v>8</v>
      </c>
      <c r="I121" s="113">
        <f t="shared" si="11"/>
        <v>43</v>
      </c>
      <c r="J121" s="113">
        <f t="shared" si="12"/>
        <v>6.45</v>
      </c>
      <c r="K121" s="114">
        <v>2.5</v>
      </c>
      <c r="L121" s="114">
        <v>3</v>
      </c>
      <c r="M121" s="114">
        <v>2</v>
      </c>
      <c r="N121" s="114">
        <v>4</v>
      </c>
      <c r="O121" s="114">
        <v>5</v>
      </c>
      <c r="P121" s="114">
        <f t="shared" si="13"/>
        <v>16.5</v>
      </c>
      <c r="Q121" s="114">
        <f t="shared" si="14"/>
        <v>0.82500000000000007</v>
      </c>
      <c r="R121" s="115">
        <f t="shared" si="18"/>
        <v>11.5</v>
      </c>
      <c r="S121" s="115">
        <f t="shared" si="18"/>
        <v>11</v>
      </c>
      <c r="T121" s="115">
        <f t="shared" si="18"/>
        <v>11</v>
      </c>
      <c r="U121" s="115">
        <f t="shared" si="17"/>
        <v>13</v>
      </c>
      <c r="V121" s="115">
        <f t="shared" si="17"/>
        <v>13</v>
      </c>
      <c r="W121" s="29">
        <f t="shared" si="17"/>
        <v>59.5</v>
      </c>
      <c r="X121" s="116">
        <f t="shared" si="9"/>
        <v>11.9</v>
      </c>
      <c r="Y121" s="122">
        <v>40</v>
      </c>
      <c r="Z121" s="118">
        <f t="shared" si="10"/>
        <v>32</v>
      </c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19"/>
    </row>
    <row r="122" spans="1:44" s="117" customFormat="1" ht="21" thickBot="1" x14ac:dyDescent="0.35">
      <c r="A122" s="112">
        <v>116</v>
      </c>
      <c r="B122" s="121">
        <v>674870</v>
      </c>
      <c r="C122" s="123" t="s">
        <v>220</v>
      </c>
      <c r="D122" s="113">
        <v>10</v>
      </c>
      <c r="E122" s="113">
        <v>10.5</v>
      </c>
      <c r="F122" s="113">
        <v>11</v>
      </c>
      <c r="G122" s="113">
        <v>12</v>
      </c>
      <c r="H122" s="113">
        <v>10</v>
      </c>
      <c r="I122" s="113">
        <f t="shared" si="11"/>
        <v>53.5</v>
      </c>
      <c r="J122" s="113">
        <f t="shared" si="12"/>
        <v>8.0250000000000004</v>
      </c>
      <c r="K122" s="114">
        <v>2.5</v>
      </c>
      <c r="L122" s="114">
        <v>3</v>
      </c>
      <c r="M122" s="114">
        <v>3</v>
      </c>
      <c r="N122" s="114">
        <v>4</v>
      </c>
      <c r="O122" s="114">
        <v>4</v>
      </c>
      <c r="P122" s="114">
        <f t="shared" si="13"/>
        <v>16.5</v>
      </c>
      <c r="Q122" s="114">
        <f t="shared" si="14"/>
        <v>0.82500000000000007</v>
      </c>
      <c r="R122" s="115">
        <f t="shared" si="18"/>
        <v>12.5</v>
      </c>
      <c r="S122" s="115">
        <f t="shared" si="18"/>
        <v>13.5</v>
      </c>
      <c r="T122" s="115">
        <f t="shared" si="18"/>
        <v>14</v>
      </c>
      <c r="U122" s="115">
        <f t="shared" si="17"/>
        <v>16</v>
      </c>
      <c r="V122" s="115">
        <f t="shared" si="17"/>
        <v>14</v>
      </c>
      <c r="W122" s="29">
        <f t="shared" si="17"/>
        <v>70</v>
      </c>
      <c r="X122" s="116">
        <f t="shared" si="9"/>
        <v>14</v>
      </c>
      <c r="Y122" s="122">
        <v>53</v>
      </c>
      <c r="Z122" s="118">
        <f t="shared" si="10"/>
        <v>42.400000000000006</v>
      </c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19"/>
    </row>
    <row r="123" spans="1:44" s="117" customFormat="1" ht="21" thickBot="1" x14ac:dyDescent="0.35">
      <c r="A123" s="112">
        <v>117</v>
      </c>
      <c r="B123" s="121">
        <v>674871</v>
      </c>
      <c r="C123" s="123" t="s">
        <v>221</v>
      </c>
      <c r="D123" s="113">
        <v>8</v>
      </c>
      <c r="E123" s="113">
        <v>8</v>
      </c>
      <c r="F123" s="113">
        <v>8</v>
      </c>
      <c r="G123" s="113">
        <v>8</v>
      </c>
      <c r="H123" s="113">
        <v>8</v>
      </c>
      <c r="I123" s="113">
        <f t="shared" si="11"/>
        <v>40</v>
      </c>
      <c r="J123" s="113">
        <f t="shared" si="12"/>
        <v>6</v>
      </c>
      <c r="K123" s="114">
        <v>3</v>
      </c>
      <c r="L123" s="114">
        <v>4</v>
      </c>
      <c r="M123" s="114">
        <v>5</v>
      </c>
      <c r="N123" s="114">
        <v>2</v>
      </c>
      <c r="O123" s="114">
        <v>1</v>
      </c>
      <c r="P123" s="114">
        <f t="shared" si="13"/>
        <v>15</v>
      </c>
      <c r="Q123" s="114">
        <f t="shared" si="14"/>
        <v>0.75</v>
      </c>
      <c r="R123" s="115">
        <f t="shared" si="18"/>
        <v>11</v>
      </c>
      <c r="S123" s="115">
        <f t="shared" si="18"/>
        <v>12</v>
      </c>
      <c r="T123" s="115">
        <f t="shared" si="18"/>
        <v>13</v>
      </c>
      <c r="U123" s="115">
        <f t="shared" si="17"/>
        <v>10</v>
      </c>
      <c r="V123" s="115">
        <f t="shared" si="17"/>
        <v>9</v>
      </c>
      <c r="W123" s="29">
        <f t="shared" si="17"/>
        <v>55</v>
      </c>
      <c r="X123" s="116">
        <f t="shared" si="9"/>
        <v>11</v>
      </c>
      <c r="Y123" s="122">
        <v>40</v>
      </c>
      <c r="Z123" s="118">
        <f t="shared" si="10"/>
        <v>32</v>
      </c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19"/>
    </row>
    <row r="124" spans="1:44" s="117" customFormat="1" ht="21" thickBot="1" x14ac:dyDescent="0.35">
      <c r="A124" s="112">
        <v>118</v>
      </c>
      <c r="B124" s="121">
        <v>674872</v>
      </c>
      <c r="C124" s="123" t="s">
        <v>222</v>
      </c>
      <c r="D124" s="113">
        <v>12</v>
      </c>
      <c r="E124" s="113">
        <v>12.5</v>
      </c>
      <c r="F124" s="113">
        <v>10</v>
      </c>
      <c r="G124" s="113">
        <v>10.5</v>
      </c>
      <c r="H124" s="113">
        <v>13</v>
      </c>
      <c r="I124" s="113">
        <f t="shared" si="11"/>
        <v>58</v>
      </c>
      <c r="J124" s="113">
        <f t="shared" si="12"/>
        <v>8.6999999999999993</v>
      </c>
      <c r="K124" s="114">
        <v>2</v>
      </c>
      <c r="L124" s="114">
        <v>2</v>
      </c>
      <c r="M124" s="114">
        <v>2</v>
      </c>
      <c r="N124" s="114">
        <v>4</v>
      </c>
      <c r="O124" s="114">
        <v>1</v>
      </c>
      <c r="P124" s="114">
        <f t="shared" si="13"/>
        <v>11</v>
      </c>
      <c r="Q124" s="114">
        <f t="shared" si="14"/>
        <v>0.55000000000000004</v>
      </c>
      <c r="R124" s="115">
        <f t="shared" si="18"/>
        <v>14</v>
      </c>
      <c r="S124" s="115">
        <f t="shared" si="18"/>
        <v>14.5</v>
      </c>
      <c r="T124" s="115">
        <f t="shared" si="18"/>
        <v>12</v>
      </c>
      <c r="U124" s="115">
        <f t="shared" si="17"/>
        <v>14.5</v>
      </c>
      <c r="V124" s="115">
        <f t="shared" si="17"/>
        <v>14</v>
      </c>
      <c r="W124" s="29">
        <f t="shared" si="17"/>
        <v>69</v>
      </c>
      <c r="X124" s="116">
        <f t="shared" si="9"/>
        <v>13.8</v>
      </c>
      <c r="Y124" s="122">
        <v>50</v>
      </c>
      <c r="Z124" s="118">
        <f t="shared" si="10"/>
        <v>40</v>
      </c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19"/>
    </row>
    <row r="125" spans="1:44" s="117" customFormat="1" ht="21" thickBot="1" x14ac:dyDescent="0.35">
      <c r="A125" s="112">
        <v>119</v>
      </c>
      <c r="B125" s="121">
        <v>674873</v>
      </c>
      <c r="C125" s="123" t="s">
        <v>223</v>
      </c>
      <c r="D125" s="113">
        <v>9</v>
      </c>
      <c r="E125" s="113">
        <v>8</v>
      </c>
      <c r="F125" s="113">
        <v>9</v>
      </c>
      <c r="G125" s="113">
        <v>9</v>
      </c>
      <c r="H125" s="113">
        <v>8</v>
      </c>
      <c r="I125" s="113">
        <f t="shared" si="11"/>
        <v>43</v>
      </c>
      <c r="J125" s="113">
        <f t="shared" si="12"/>
        <v>6.45</v>
      </c>
      <c r="K125" s="114">
        <v>1.5</v>
      </c>
      <c r="L125" s="114">
        <v>3</v>
      </c>
      <c r="M125" s="114">
        <v>2</v>
      </c>
      <c r="N125" s="114">
        <v>4</v>
      </c>
      <c r="O125" s="114">
        <v>2</v>
      </c>
      <c r="P125" s="114">
        <f t="shared" si="13"/>
        <v>12.5</v>
      </c>
      <c r="Q125" s="114">
        <f t="shared" si="14"/>
        <v>0.625</v>
      </c>
      <c r="R125" s="115">
        <f t="shared" si="18"/>
        <v>10.5</v>
      </c>
      <c r="S125" s="115">
        <f t="shared" si="18"/>
        <v>11</v>
      </c>
      <c r="T125" s="115">
        <f t="shared" si="18"/>
        <v>11</v>
      </c>
      <c r="U125" s="115">
        <f t="shared" si="17"/>
        <v>13</v>
      </c>
      <c r="V125" s="115">
        <f t="shared" si="17"/>
        <v>10</v>
      </c>
      <c r="W125" s="29">
        <f t="shared" si="17"/>
        <v>55.5</v>
      </c>
      <c r="X125" s="116">
        <f t="shared" si="9"/>
        <v>11.100000000000001</v>
      </c>
      <c r="Y125" s="122">
        <v>53</v>
      </c>
      <c r="Z125" s="118">
        <f t="shared" si="10"/>
        <v>42.400000000000006</v>
      </c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19"/>
    </row>
    <row r="126" spans="1:44" s="117" customFormat="1" ht="21" thickBot="1" x14ac:dyDescent="0.35">
      <c r="A126" s="112">
        <v>120</v>
      </c>
      <c r="B126" s="121">
        <v>674874</v>
      </c>
      <c r="C126" s="123" t="s">
        <v>224</v>
      </c>
      <c r="D126" s="113">
        <v>10</v>
      </c>
      <c r="E126" s="113">
        <v>8</v>
      </c>
      <c r="F126" s="113">
        <v>9</v>
      </c>
      <c r="G126" s="113">
        <v>8</v>
      </c>
      <c r="H126" s="113">
        <v>7</v>
      </c>
      <c r="I126" s="113">
        <f t="shared" si="11"/>
        <v>42</v>
      </c>
      <c r="J126" s="113">
        <f t="shared" si="12"/>
        <v>6.3</v>
      </c>
      <c r="K126" s="114">
        <v>2.5</v>
      </c>
      <c r="L126" s="114">
        <v>2</v>
      </c>
      <c r="M126" s="114">
        <v>3</v>
      </c>
      <c r="N126" s="114">
        <v>2</v>
      </c>
      <c r="O126" s="114">
        <v>1</v>
      </c>
      <c r="P126" s="114">
        <f t="shared" si="13"/>
        <v>10.5</v>
      </c>
      <c r="Q126" s="114">
        <f t="shared" si="14"/>
        <v>0.52500000000000002</v>
      </c>
      <c r="R126" s="115">
        <f t="shared" si="18"/>
        <v>12.5</v>
      </c>
      <c r="S126" s="115">
        <f t="shared" si="18"/>
        <v>10</v>
      </c>
      <c r="T126" s="115">
        <f t="shared" si="18"/>
        <v>12</v>
      </c>
      <c r="U126" s="115">
        <f t="shared" si="17"/>
        <v>10</v>
      </c>
      <c r="V126" s="115">
        <f t="shared" si="17"/>
        <v>8</v>
      </c>
      <c r="W126" s="29">
        <f t="shared" si="17"/>
        <v>52.5</v>
      </c>
      <c r="X126" s="116">
        <f t="shared" si="9"/>
        <v>10.5</v>
      </c>
      <c r="Y126" s="122">
        <v>47</v>
      </c>
      <c r="Z126" s="118">
        <f t="shared" si="10"/>
        <v>37.6</v>
      </c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19"/>
    </row>
    <row r="127" spans="1:44" s="117" customFormat="1" ht="21" thickBot="1" x14ac:dyDescent="0.35">
      <c r="A127" s="112">
        <v>121</v>
      </c>
      <c r="B127" s="121">
        <v>674875</v>
      </c>
      <c r="C127" s="123" t="s">
        <v>225</v>
      </c>
      <c r="D127" s="113">
        <v>7</v>
      </c>
      <c r="E127" s="113">
        <v>6</v>
      </c>
      <c r="F127" s="113">
        <v>8</v>
      </c>
      <c r="G127" s="113">
        <v>6</v>
      </c>
      <c r="H127" s="113">
        <v>7</v>
      </c>
      <c r="I127" s="113">
        <f t="shared" si="11"/>
        <v>34</v>
      </c>
      <c r="J127" s="113">
        <f t="shared" si="12"/>
        <v>5.0999999999999996</v>
      </c>
      <c r="K127" s="114">
        <v>2</v>
      </c>
      <c r="L127" s="114">
        <v>1</v>
      </c>
      <c r="M127" s="114">
        <v>1</v>
      </c>
      <c r="N127" s="114">
        <v>3</v>
      </c>
      <c r="O127" s="114">
        <v>2</v>
      </c>
      <c r="P127" s="114">
        <f t="shared" si="13"/>
        <v>9</v>
      </c>
      <c r="Q127" s="114">
        <f t="shared" si="14"/>
        <v>0.45</v>
      </c>
      <c r="R127" s="115">
        <f t="shared" si="18"/>
        <v>9</v>
      </c>
      <c r="S127" s="115">
        <f t="shared" si="18"/>
        <v>7</v>
      </c>
      <c r="T127" s="115">
        <f t="shared" si="18"/>
        <v>9</v>
      </c>
      <c r="U127" s="115">
        <f t="shared" si="17"/>
        <v>9</v>
      </c>
      <c r="V127" s="115">
        <f t="shared" si="17"/>
        <v>9</v>
      </c>
      <c r="W127" s="29">
        <f t="shared" si="17"/>
        <v>43</v>
      </c>
      <c r="X127" s="116">
        <f t="shared" si="9"/>
        <v>8.6</v>
      </c>
      <c r="Y127" s="122">
        <v>34</v>
      </c>
      <c r="Z127" s="118">
        <f t="shared" si="10"/>
        <v>27.200000000000003</v>
      </c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19"/>
    </row>
    <row r="128" spans="1:44" s="117" customFormat="1" ht="21" thickBot="1" x14ac:dyDescent="0.35">
      <c r="A128" s="112">
        <v>122</v>
      </c>
      <c r="B128" s="121">
        <v>674876</v>
      </c>
      <c r="C128" s="123" t="s">
        <v>226</v>
      </c>
      <c r="D128" s="113">
        <v>8</v>
      </c>
      <c r="E128" s="113">
        <v>9</v>
      </c>
      <c r="F128" s="113">
        <v>8</v>
      </c>
      <c r="G128" s="113">
        <v>9</v>
      </c>
      <c r="H128" s="113">
        <v>9</v>
      </c>
      <c r="I128" s="113">
        <f t="shared" si="11"/>
        <v>43</v>
      </c>
      <c r="J128" s="113">
        <f t="shared" si="12"/>
        <v>6.45</v>
      </c>
      <c r="K128" s="114">
        <v>2.5</v>
      </c>
      <c r="L128" s="114">
        <v>2</v>
      </c>
      <c r="M128" s="114">
        <v>4</v>
      </c>
      <c r="N128" s="114">
        <v>3</v>
      </c>
      <c r="O128" s="114">
        <v>2</v>
      </c>
      <c r="P128" s="114">
        <f t="shared" si="13"/>
        <v>13.5</v>
      </c>
      <c r="Q128" s="114">
        <f t="shared" si="14"/>
        <v>0.67500000000000004</v>
      </c>
      <c r="R128" s="115">
        <f t="shared" si="18"/>
        <v>10.5</v>
      </c>
      <c r="S128" s="115">
        <f t="shared" si="18"/>
        <v>11</v>
      </c>
      <c r="T128" s="115">
        <f t="shared" si="18"/>
        <v>12</v>
      </c>
      <c r="U128" s="115">
        <f t="shared" si="17"/>
        <v>12</v>
      </c>
      <c r="V128" s="115">
        <f t="shared" si="17"/>
        <v>11</v>
      </c>
      <c r="W128" s="29">
        <f t="shared" si="17"/>
        <v>56.5</v>
      </c>
      <c r="X128" s="116">
        <f t="shared" si="9"/>
        <v>11.3</v>
      </c>
      <c r="Y128" s="122">
        <v>53</v>
      </c>
      <c r="Z128" s="118">
        <f t="shared" si="10"/>
        <v>42.400000000000006</v>
      </c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19"/>
    </row>
    <row r="129" spans="1:44" s="117" customFormat="1" ht="21" thickBot="1" x14ac:dyDescent="0.35">
      <c r="A129" s="112">
        <v>123</v>
      </c>
      <c r="B129" s="121">
        <v>674877</v>
      </c>
      <c r="C129" s="123" t="s">
        <v>227</v>
      </c>
      <c r="D129" s="113">
        <v>8</v>
      </c>
      <c r="E129" s="113">
        <v>6</v>
      </c>
      <c r="F129" s="113">
        <v>8</v>
      </c>
      <c r="G129" s="113">
        <v>9</v>
      </c>
      <c r="H129" s="113">
        <v>8</v>
      </c>
      <c r="I129" s="113">
        <f t="shared" si="11"/>
        <v>39</v>
      </c>
      <c r="J129" s="113">
        <f t="shared" si="12"/>
        <v>5.85</v>
      </c>
      <c r="K129" s="114">
        <v>2</v>
      </c>
      <c r="L129" s="114">
        <v>3</v>
      </c>
      <c r="M129" s="114">
        <v>2</v>
      </c>
      <c r="N129" s="114">
        <v>2</v>
      </c>
      <c r="O129" s="114">
        <v>4</v>
      </c>
      <c r="P129" s="114">
        <f t="shared" si="13"/>
        <v>13</v>
      </c>
      <c r="Q129" s="114">
        <f t="shared" si="14"/>
        <v>0.65</v>
      </c>
      <c r="R129" s="115">
        <f t="shared" si="18"/>
        <v>10</v>
      </c>
      <c r="S129" s="115">
        <f t="shared" si="18"/>
        <v>9</v>
      </c>
      <c r="T129" s="115">
        <f t="shared" si="18"/>
        <v>10</v>
      </c>
      <c r="U129" s="115">
        <f t="shared" si="17"/>
        <v>11</v>
      </c>
      <c r="V129" s="115">
        <f t="shared" si="17"/>
        <v>12</v>
      </c>
      <c r="W129" s="29">
        <f t="shared" si="17"/>
        <v>52</v>
      </c>
      <c r="X129" s="116">
        <f t="shared" si="9"/>
        <v>10.4</v>
      </c>
      <c r="Y129" s="122">
        <v>40</v>
      </c>
      <c r="Z129" s="118">
        <f t="shared" si="10"/>
        <v>32</v>
      </c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19"/>
    </row>
    <row r="130" spans="1:44" s="117" customFormat="1" ht="21" thickBot="1" x14ac:dyDescent="0.35">
      <c r="A130" s="112">
        <v>124</v>
      </c>
      <c r="B130" s="121">
        <v>674878</v>
      </c>
      <c r="C130" s="123" t="s">
        <v>228</v>
      </c>
      <c r="D130" s="113">
        <v>8</v>
      </c>
      <c r="E130" s="113">
        <v>9</v>
      </c>
      <c r="F130" s="113">
        <v>9</v>
      </c>
      <c r="G130" s="113">
        <v>8</v>
      </c>
      <c r="H130" s="113">
        <v>6</v>
      </c>
      <c r="I130" s="113">
        <f t="shared" si="11"/>
        <v>40</v>
      </c>
      <c r="J130" s="113">
        <f t="shared" si="12"/>
        <v>6</v>
      </c>
      <c r="K130" s="114">
        <v>3</v>
      </c>
      <c r="L130" s="114">
        <v>2</v>
      </c>
      <c r="M130" s="114">
        <v>4</v>
      </c>
      <c r="N130" s="114">
        <v>3</v>
      </c>
      <c r="O130" s="114">
        <v>1</v>
      </c>
      <c r="P130" s="114">
        <f t="shared" si="13"/>
        <v>13</v>
      </c>
      <c r="Q130" s="114">
        <f t="shared" si="14"/>
        <v>0.65</v>
      </c>
      <c r="R130" s="115">
        <f t="shared" si="18"/>
        <v>11</v>
      </c>
      <c r="S130" s="115">
        <f t="shared" si="18"/>
        <v>11</v>
      </c>
      <c r="T130" s="115">
        <f t="shared" si="18"/>
        <v>13</v>
      </c>
      <c r="U130" s="115">
        <f t="shared" si="17"/>
        <v>11</v>
      </c>
      <c r="V130" s="115">
        <f t="shared" si="17"/>
        <v>7</v>
      </c>
      <c r="W130" s="29">
        <f t="shared" si="17"/>
        <v>53</v>
      </c>
      <c r="X130" s="116">
        <f t="shared" si="9"/>
        <v>10.600000000000001</v>
      </c>
      <c r="Y130" s="122">
        <v>40</v>
      </c>
      <c r="Z130" s="118">
        <f t="shared" si="10"/>
        <v>32</v>
      </c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19"/>
    </row>
    <row r="131" spans="1:44" ht="21" thickBot="1" x14ac:dyDescent="0.35"/>
    <row r="132" spans="1:44" x14ac:dyDescent="0.3">
      <c r="A132" s="139" t="s">
        <v>16</v>
      </c>
      <c r="B132" s="140"/>
      <c r="C132" s="141"/>
      <c r="D132" s="6">
        <f t="shared" ref="D132:V132" si="19">COUNT(D7:D130)</f>
        <v>118</v>
      </c>
      <c r="E132" s="6">
        <f t="shared" si="19"/>
        <v>118</v>
      </c>
      <c r="F132" s="6">
        <f t="shared" si="19"/>
        <v>118</v>
      </c>
      <c r="G132" s="6">
        <f t="shared" si="19"/>
        <v>118</v>
      </c>
      <c r="H132" s="6">
        <f t="shared" si="19"/>
        <v>118</v>
      </c>
      <c r="I132" s="7">
        <f t="shared" si="19"/>
        <v>121</v>
      </c>
      <c r="J132" s="7">
        <f t="shared" si="19"/>
        <v>121</v>
      </c>
      <c r="K132" s="79">
        <f t="shared" si="19"/>
        <v>118</v>
      </c>
      <c r="L132" s="79">
        <f t="shared" si="19"/>
        <v>118</v>
      </c>
      <c r="M132" s="79">
        <f t="shared" si="19"/>
        <v>118</v>
      </c>
      <c r="N132" s="79">
        <f t="shared" si="19"/>
        <v>118</v>
      </c>
      <c r="O132" s="79">
        <f t="shared" si="19"/>
        <v>118</v>
      </c>
      <c r="P132" s="76">
        <f t="shared" si="19"/>
        <v>122</v>
      </c>
      <c r="Q132" s="76">
        <f t="shared" si="19"/>
        <v>122</v>
      </c>
      <c r="R132" s="89">
        <f t="shared" si="19"/>
        <v>124</v>
      </c>
      <c r="S132" s="89">
        <f t="shared" si="19"/>
        <v>124</v>
      </c>
      <c r="T132" s="89">
        <f t="shared" si="19"/>
        <v>124</v>
      </c>
      <c r="U132" s="89">
        <f t="shared" si="19"/>
        <v>124</v>
      </c>
      <c r="V132" s="89">
        <f t="shared" si="19"/>
        <v>124</v>
      </c>
      <c r="W132" s="92">
        <f>COUNT(W6:W130)</f>
        <v>124</v>
      </c>
      <c r="X132" s="92">
        <f>COUNT(X6:X130)</f>
        <v>124</v>
      </c>
      <c r="Y132" s="12">
        <f>COUNT(#REF!)</f>
        <v>0</v>
      </c>
      <c r="Z132" s="76">
        <f>COUNT(#REF!)</f>
        <v>0</v>
      </c>
    </row>
    <row r="133" spans="1:44" ht="21" customHeight="1" x14ac:dyDescent="0.3">
      <c r="A133" s="142" t="s">
        <v>17</v>
      </c>
      <c r="B133" s="143"/>
      <c r="C133" s="144"/>
      <c r="D133" s="8">
        <v>20</v>
      </c>
      <c r="E133" s="9">
        <v>20</v>
      </c>
      <c r="F133" s="9">
        <v>20</v>
      </c>
      <c r="G133" s="9">
        <v>20</v>
      </c>
      <c r="H133" s="82">
        <v>20</v>
      </c>
      <c r="I133" s="10">
        <f>SUM(D133:H133)</f>
        <v>100</v>
      </c>
      <c r="J133" s="83">
        <f>I133*0.15</f>
        <v>15</v>
      </c>
      <c r="K133" s="80">
        <v>6</v>
      </c>
      <c r="L133" s="14">
        <v>6</v>
      </c>
      <c r="M133" s="14">
        <v>6</v>
      </c>
      <c r="N133" s="14">
        <v>6</v>
      </c>
      <c r="O133" s="81">
        <v>6</v>
      </c>
      <c r="P133" s="77">
        <f>SUM(K133:O133)</f>
        <v>30</v>
      </c>
      <c r="Q133" s="88">
        <f>P133*0.05</f>
        <v>1.5</v>
      </c>
      <c r="R133" s="90">
        <f>(D133*0.15+K133*0.05)</f>
        <v>3.3</v>
      </c>
      <c r="S133" s="16">
        <f>((E133*0.15+L133*0.05))</f>
        <v>3.3</v>
      </c>
      <c r="T133" s="16">
        <f t="shared" ref="T133:U133" si="20">((F133*0.15+M133*0.05))</f>
        <v>3.3</v>
      </c>
      <c r="U133" s="16">
        <f t="shared" si="20"/>
        <v>3.3</v>
      </c>
      <c r="V133" s="17">
        <f>((H133*0.15+O133*0.05))</f>
        <v>3.3</v>
      </c>
      <c r="W133" s="93">
        <v>130</v>
      </c>
      <c r="X133" s="91">
        <f>W133*0.2</f>
        <v>26</v>
      </c>
      <c r="Y133" s="15">
        <v>100</v>
      </c>
      <c r="Z133" s="77">
        <f>Y133*0.8</f>
        <v>80</v>
      </c>
    </row>
    <row r="134" spans="1:44" x14ac:dyDescent="0.3">
      <c r="A134" s="142" t="s">
        <v>79</v>
      </c>
      <c r="B134" s="143"/>
      <c r="C134" s="144"/>
      <c r="D134" s="8">
        <f>D133*0.4</f>
        <v>8</v>
      </c>
      <c r="E134" s="9">
        <f>E133*0.4</f>
        <v>8</v>
      </c>
      <c r="F134" s="9">
        <f t="shared" ref="F134:J134" si="21">F133*0.4</f>
        <v>8</v>
      </c>
      <c r="G134" s="9">
        <f t="shared" si="21"/>
        <v>8</v>
      </c>
      <c r="H134" s="82">
        <f t="shared" si="21"/>
        <v>8</v>
      </c>
      <c r="I134" s="10">
        <f t="shared" si="21"/>
        <v>40</v>
      </c>
      <c r="J134" s="83">
        <f t="shared" si="21"/>
        <v>6</v>
      </c>
      <c r="K134" s="80">
        <f>K133*0.4</f>
        <v>2.4000000000000004</v>
      </c>
      <c r="L134" s="14">
        <f>L133*0.4</f>
        <v>2.4000000000000004</v>
      </c>
      <c r="M134" s="14">
        <f t="shared" ref="M134:Z134" si="22">M133*0.4</f>
        <v>2.4000000000000004</v>
      </c>
      <c r="N134" s="14">
        <f t="shared" si="22"/>
        <v>2.4000000000000004</v>
      </c>
      <c r="O134" s="81">
        <f t="shared" si="22"/>
        <v>2.4000000000000004</v>
      </c>
      <c r="P134" s="77">
        <f t="shared" si="22"/>
        <v>12</v>
      </c>
      <c r="Q134" s="88">
        <f t="shared" si="22"/>
        <v>0.60000000000000009</v>
      </c>
      <c r="R134" s="90">
        <f t="shared" si="22"/>
        <v>1.32</v>
      </c>
      <c r="S134" s="16">
        <f t="shared" si="22"/>
        <v>1.32</v>
      </c>
      <c r="T134" s="16">
        <f t="shared" si="22"/>
        <v>1.32</v>
      </c>
      <c r="U134" s="16">
        <f t="shared" si="22"/>
        <v>1.32</v>
      </c>
      <c r="V134" s="17">
        <f t="shared" si="22"/>
        <v>1.32</v>
      </c>
      <c r="W134" s="93">
        <f t="shared" si="22"/>
        <v>52</v>
      </c>
      <c r="X134" s="91">
        <f t="shared" si="22"/>
        <v>10.4</v>
      </c>
      <c r="Y134" s="15">
        <f t="shared" si="22"/>
        <v>40</v>
      </c>
      <c r="Z134" s="77">
        <f t="shared" si="22"/>
        <v>32</v>
      </c>
    </row>
    <row r="135" spans="1:44" ht="21" customHeight="1" x14ac:dyDescent="0.3">
      <c r="A135" s="142" t="s">
        <v>18</v>
      </c>
      <c r="B135" s="143"/>
      <c r="C135" s="144"/>
      <c r="D135" s="8">
        <f>COUNTIF(D7:D130, "&gt;=8")</f>
        <v>47</v>
      </c>
      <c r="E135" s="8">
        <f t="shared" ref="E135:H135" si="23">COUNTIF(E7:E130, "&gt;=8")</f>
        <v>45</v>
      </c>
      <c r="F135" s="8">
        <f t="shared" si="23"/>
        <v>49</v>
      </c>
      <c r="G135" s="8">
        <f t="shared" si="23"/>
        <v>50</v>
      </c>
      <c r="H135" s="8">
        <f t="shared" si="23"/>
        <v>47</v>
      </c>
      <c r="I135" s="8">
        <f>COUNTIF(I7:I130, "&gt;=40")</f>
        <v>42</v>
      </c>
      <c r="J135" s="8">
        <f>COUNTIF(J7:J130, "&gt;=6")</f>
        <v>42</v>
      </c>
      <c r="K135" s="8">
        <f>COUNTIF(K7:K130, "&gt;=2.4")</f>
        <v>39</v>
      </c>
      <c r="L135" s="8">
        <f t="shared" ref="L135:O135" si="24">COUNTIF(L7:L130, "&gt;=2.4")</f>
        <v>46</v>
      </c>
      <c r="M135" s="8">
        <f t="shared" si="24"/>
        <v>41</v>
      </c>
      <c r="N135" s="8">
        <f t="shared" si="24"/>
        <v>44</v>
      </c>
      <c r="O135" s="8">
        <f t="shared" si="24"/>
        <v>37</v>
      </c>
      <c r="P135" s="8">
        <f>COUNTIF(P7:P130, "&gt;=12")</f>
        <v>37</v>
      </c>
      <c r="Q135" s="8">
        <f>COUNTIF(Q7:Q130, "&gt;=.6")</f>
        <v>37</v>
      </c>
      <c r="R135" s="8">
        <f>COUNTIF(R7:R130, "&gt;=1.32")</f>
        <v>115</v>
      </c>
      <c r="S135" s="8">
        <f t="shared" ref="S135:V135" si="25">COUNTIF(S7:S130, "&gt;=1.32")</f>
        <v>112</v>
      </c>
      <c r="T135" s="8">
        <f t="shared" si="25"/>
        <v>114</v>
      </c>
      <c r="U135" s="8">
        <f t="shared" si="25"/>
        <v>113</v>
      </c>
      <c r="V135" s="8">
        <f t="shared" si="25"/>
        <v>111</v>
      </c>
      <c r="W135" s="8">
        <f>COUNTIF(W7:W130, "&gt;=52")</f>
        <v>38</v>
      </c>
      <c r="X135" s="8">
        <f>COUNTIF(X7:X130, "&gt;=10.4")</f>
        <v>38</v>
      </c>
      <c r="Y135" s="8">
        <f>COUNTIF(Y7:Y130, "&gt;=40")</f>
        <v>53</v>
      </c>
      <c r="Z135" s="8">
        <f>COUNTIF(Z7:Z130, "&gt;=32")</f>
        <v>53</v>
      </c>
    </row>
    <row r="136" spans="1:44" x14ac:dyDescent="0.3">
      <c r="A136" s="142" t="s">
        <v>19</v>
      </c>
      <c r="B136" s="143"/>
      <c r="C136" s="144"/>
      <c r="D136" s="84" t="str">
        <f xml:space="preserve"> IF(((D135/COUNT(D7:D130))*100)&gt;=60,"3", IF(AND(((D135/COUNT(D7:D130))*100)&lt;60, ((D135/COUNT(D7:D130))*100)&gt;=50),"2", IF( AND(((D135/COUNT(D7:D130))*100)&lt;50, ((D135/COUNT(D7:D130))*100)&gt;=40),"1","0")))</f>
        <v>0</v>
      </c>
      <c r="E136" s="84" t="str">
        <f t="shared" ref="E136:Z136" si="26" xml:space="preserve"> IF(((E135/COUNT(E7:E130))*100)&gt;=60,"3", IF(AND(((E135/COUNT(E7:E130))*100)&lt;60, ((E135/COUNT(E7:E130))*100)&gt;=50),"2", IF( AND(((E135/COUNT(E7:E130))*100)&lt;50, ((E135/COUNT(E7:E130))*100)&gt;=40),"1","0")))</f>
        <v>0</v>
      </c>
      <c r="F136" s="84" t="str">
        <f t="shared" si="26"/>
        <v>1</v>
      </c>
      <c r="G136" s="84" t="str">
        <f t="shared" si="26"/>
        <v>1</v>
      </c>
      <c r="H136" s="84" t="str">
        <f t="shared" si="26"/>
        <v>0</v>
      </c>
      <c r="I136" s="84" t="str">
        <f t="shared" si="26"/>
        <v>0</v>
      </c>
      <c r="J136" s="84" t="str">
        <f t="shared" si="26"/>
        <v>0</v>
      </c>
      <c r="K136" s="84" t="str">
        <f t="shared" si="26"/>
        <v>0</v>
      </c>
      <c r="L136" s="84" t="str">
        <f t="shared" si="26"/>
        <v>0</v>
      </c>
      <c r="M136" s="84" t="str">
        <f t="shared" si="26"/>
        <v>0</v>
      </c>
      <c r="N136" s="84" t="str">
        <f t="shared" si="26"/>
        <v>0</v>
      </c>
      <c r="O136" s="84" t="str">
        <f t="shared" si="26"/>
        <v>0</v>
      </c>
      <c r="P136" s="84" t="str">
        <f t="shared" si="26"/>
        <v>0</v>
      </c>
      <c r="Q136" s="84" t="str">
        <f t="shared" si="26"/>
        <v>0</v>
      </c>
      <c r="R136" s="84" t="str">
        <f t="shared" si="26"/>
        <v>3</v>
      </c>
      <c r="S136" s="84" t="str">
        <f t="shared" si="26"/>
        <v>3</v>
      </c>
      <c r="T136" s="84" t="str">
        <f t="shared" si="26"/>
        <v>3</v>
      </c>
      <c r="U136" s="84" t="str">
        <f t="shared" si="26"/>
        <v>3</v>
      </c>
      <c r="V136" s="84" t="str">
        <f t="shared" si="26"/>
        <v>3</v>
      </c>
      <c r="W136" s="84" t="str">
        <f t="shared" si="26"/>
        <v>0</v>
      </c>
      <c r="X136" s="84" t="str">
        <f t="shared" si="26"/>
        <v>0</v>
      </c>
      <c r="Y136" s="84" t="str">
        <f t="shared" si="26"/>
        <v>1</v>
      </c>
      <c r="Z136" s="84" t="str">
        <f t="shared" si="26"/>
        <v>1</v>
      </c>
    </row>
    <row r="137" spans="1:44" ht="21" thickBot="1" x14ac:dyDescent="0.35">
      <c r="A137" s="187" t="s">
        <v>20</v>
      </c>
      <c r="B137" s="188"/>
      <c r="C137" s="189"/>
      <c r="D137" s="11">
        <f>((D135/COUNT(D7:D130))*D136)</f>
        <v>0</v>
      </c>
      <c r="E137" s="11">
        <f t="shared" ref="E137:Z137" si="27">((E135/COUNT(E7:E130))*E136)</f>
        <v>0</v>
      </c>
      <c r="F137" s="11">
        <f t="shared" si="27"/>
        <v>0.4152542372881356</v>
      </c>
      <c r="G137" s="11">
        <f t="shared" si="27"/>
        <v>0.42372881355932202</v>
      </c>
      <c r="H137" s="11">
        <f t="shared" si="27"/>
        <v>0</v>
      </c>
      <c r="I137" s="11">
        <f t="shared" si="27"/>
        <v>0</v>
      </c>
      <c r="J137" s="11">
        <f t="shared" si="27"/>
        <v>0</v>
      </c>
      <c r="K137" s="11">
        <f t="shared" si="27"/>
        <v>0</v>
      </c>
      <c r="L137" s="11">
        <f t="shared" si="27"/>
        <v>0</v>
      </c>
      <c r="M137" s="11">
        <f>((M135/COUNT(M7:M130))*M136)</f>
        <v>0</v>
      </c>
      <c r="N137" s="11">
        <f t="shared" si="27"/>
        <v>0</v>
      </c>
      <c r="O137" s="11">
        <f t="shared" si="27"/>
        <v>0</v>
      </c>
      <c r="P137" s="11">
        <f t="shared" si="27"/>
        <v>0</v>
      </c>
      <c r="Q137" s="11">
        <f t="shared" si="27"/>
        <v>0</v>
      </c>
      <c r="R137" s="11">
        <f t="shared" si="27"/>
        <v>2.782258064516129</v>
      </c>
      <c r="S137" s="11">
        <f t="shared" si="27"/>
        <v>2.7096774193548385</v>
      </c>
      <c r="T137" s="11">
        <f t="shared" si="27"/>
        <v>2.758064516129032</v>
      </c>
      <c r="U137" s="11">
        <f t="shared" si="27"/>
        <v>2.7338709677419355</v>
      </c>
      <c r="V137" s="11">
        <f t="shared" si="27"/>
        <v>2.685483870967742</v>
      </c>
      <c r="W137" s="11">
        <f t="shared" si="27"/>
        <v>0</v>
      </c>
      <c r="X137" s="11">
        <f t="shared" si="27"/>
        <v>0</v>
      </c>
      <c r="Y137" s="11">
        <f t="shared" si="27"/>
        <v>0.44537815126050423</v>
      </c>
      <c r="Z137" s="11">
        <f t="shared" si="27"/>
        <v>0.44537815126050423</v>
      </c>
    </row>
    <row r="138" spans="1:44" ht="21" thickBot="1" x14ac:dyDescent="0.35">
      <c r="A138" s="2"/>
      <c r="B138" s="2"/>
      <c r="C138" s="2"/>
      <c r="D138" s="2"/>
    </row>
    <row r="139" spans="1:44" x14ac:dyDescent="0.3">
      <c r="A139" s="190" t="s">
        <v>21</v>
      </c>
      <c r="B139" s="191"/>
      <c r="C139" s="192"/>
      <c r="D139" s="2"/>
      <c r="E139" s="169" t="s">
        <v>22</v>
      </c>
      <c r="F139" s="170"/>
      <c r="G139" s="170"/>
      <c r="H139" s="170"/>
      <c r="I139" s="170"/>
      <c r="J139" s="170"/>
      <c r="K139" s="170"/>
      <c r="L139" s="170"/>
      <c r="M139" s="170"/>
      <c r="N139" s="171"/>
      <c r="O139" s="78" t="s">
        <v>12</v>
      </c>
      <c r="P139" s="20" t="s">
        <v>3</v>
      </c>
      <c r="Q139" s="20" t="s">
        <v>4</v>
      </c>
      <c r="R139" s="20" t="s">
        <v>5</v>
      </c>
      <c r="S139" s="21" t="s">
        <v>6</v>
      </c>
    </row>
    <row r="140" spans="1:44" ht="21" thickBot="1" x14ac:dyDescent="0.35">
      <c r="A140" s="22" t="s">
        <v>80</v>
      </c>
      <c r="B140" s="3"/>
      <c r="C140" s="23"/>
      <c r="D140" s="2"/>
      <c r="E140" s="172"/>
      <c r="F140" s="173"/>
      <c r="G140" s="173"/>
      <c r="H140" s="173"/>
      <c r="I140" s="173"/>
      <c r="J140" s="173"/>
      <c r="K140" s="173"/>
      <c r="L140" s="173"/>
      <c r="M140" s="173"/>
      <c r="N140" s="174"/>
      <c r="O140" s="4">
        <f>(R137*0.2+Z137*0.8)</f>
        <v>0.9127541339116293</v>
      </c>
      <c r="P140" s="4">
        <f>(S137*0.2+Z137*0.8)</f>
        <v>0.89823800487937111</v>
      </c>
      <c r="Q140" s="4">
        <f>(T137*0.2+Z137*0.8)</f>
        <v>0.9079154242342099</v>
      </c>
      <c r="R140" s="4">
        <f>(U137*0.2+Z137*0.8)</f>
        <v>0.90307671455679051</v>
      </c>
      <c r="S140" s="5">
        <f>(V137*0.2+Z137*0.8)</f>
        <v>0.89339929520195183</v>
      </c>
    </row>
    <row r="141" spans="1:44" x14ac:dyDescent="0.3">
      <c r="A141" s="22" t="s">
        <v>81</v>
      </c>
      <c r="B141" s="3"/>
      <c r="C141" s="23"/>
      <c r="D141" s="2"/>
    </row>
    <row r="142" spans="1:44" ht="21" thickBot="1" x14ac:dyDescent="0.35">
      <c r="A142" s="24" t="s">
        <v>82</v>
      </c>
      <c r="B142" s="25"/>
      <c r="C142" s="26"/>
      <c r="D142" s="2"/>
    </row>
  </sheetData>
  <mergeCells count="22">
    <mergeCell ref="A134:C134"/>
    <mergeCell ref="A135:C135"/>
    <mergeCell ref="A136:C136"/>
    <mergeCell ref="A137:C137"/>
    <mergeCell ref="A139:C139"/>
    <mergeCell ref="E139:N140"/>
    <mergeCell ref="Y4:Y6"/>
    <mergeCell ref="Z4:Z6"/>
    <mergeCell ref="D5:J5"/>
    <mergeCell ref="K5:Q5"/>
    <mergeCell ref="A132:C132"/>
    <mergeCell ref="A133:C133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42"/>
  <sheetViews>
    <sheetView topLeftCell="N1" zoomScale="80" zoomScaleNormal="80" workbookViewId="0">
      <selection activeCell="W16" sqref="W16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5" t="s">
        <v>103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44" ht="21" thickBot="1" x14ac:dyDescent="0.35">
      <c r="A2" s="145" t="s">
        <v>104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44" ht="21" thickBot="1" x14ac:dyDescent="0.35">
      <c r="A3" s="146" t="s">
        <v>85</v>
      </c>
      <c r="B3" s="147"/>
      <c r="C3" s="94" t="str">
        <f>'CO (All Subjects)'!D6</f>
        <v>SOFTWARE ENGINEERING</v>
      </c>
      <c r="D3" s="95" t="s">
        <v>100</v>
      </c>
      <c r="E3" s="94"/>
      <c r="F3" s="148" t="s">
        <v>229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44" ht="21" customHeight="1" thickBot="1" x14ac:dyDescent="0.35">
      <c r="A4" s="149" t="s">
        <v>0</v>
      </c>
      <c r="B4" s="151" t="s">
        <v>1</v>
      </c>
      <c r="C4" s="154" t="s">
        <v>2</v>
      </c>
      <c r="D4" s="157" t="s">
        <v>101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R4" s="160" t="s">
        <v>102</v>
      </c>
      <c r="S4" s="161"/>
      <c r="T4" s="161"/>
      <c r="U4" s="161"/>
      <c r="V4" s="162"/>
      <c r="W4" s="18" t="s">
        <v>15</v>
      </c>
      <c r="X4" s="166" t="s">
        <v>14</v>
      </c>
      <c r="Y4" s="175" t="s">
        <v>83</v>
      </c>
      <c r="Z4" s="178" t="s">
        <v>84</v>
      </c>
    </row>
    <row r="5" spans="1:44" x14ac:dyDescent="0.3">
      <c r="A5" s="150"/>
      <c r="B5" s="152"/>
      <c r="C5" s="155"/>
      <c r="D5" s="181" t="s">
        <v>11</v>
      </c>
      <c r="E5" s="182"/>
      <c r="F5" s="182"/>
      <c r="G5" s="182"/>
      <c r="H5" s="182"/>
      <c r="I5" s="182"/>
      <c r="J5" s="183"/>
      <c r="K5" s="184" t="s">
        <v>89</v>
      </c>
      <c r="L5" s="185"/>
      <c r="M5" s="185"/>
      <c r="N5" s="185"/>
      <c r="O5" s="185"/>
      <c r="P5" s="185"/>
      <c r="Q5" s="186"/>
      <c r="R5" s="163"/>
      <c r="S5" s="164"/>
      <c r="T5" s="164"/>
      <c r="U5" s="164"/>
      <c r="V5" s="165"/>
      <c r="W5" s="19" t="s">
        <v>13</v>
      </c>
      <c r="X5" s="167"/>
      <c r="Y5" s="176"/>
      <c r="Z5" s="179"/>
    </row>
    <row r="6" spans="1:44" ht="21" thickBot="1" x14ac:dyDescent="0.35">
      <c r="A6" s="150"/>
      <c r="B6" s="153"/>
      <c r="C6" s="156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1" t="s">
        <v>96</v>
      </c>
      <c r="X6" s="168"/>
      <c r="Y6" s="177"/>
      <c r="Z6" s="180"/>
    </row>
    <row r="7" spans="1:44" s="117" customFormat="1" ht="21" thickBot="1" x14ac:dyDescent="0.35">
      <c r="A7" s="112">
        <v>1</v>
      </c>
      <c r="B7" s="121">
        <v>674755</v>
      </c>
      <c r="C7" s="123" t="s">
        <v>139</v>
      </c>
      <c r="D7" s="113">
        <v>4</v>
      </c>
      <c r="E7" s="113">
        <v>5</v>
      </c>
      <c r="F7" s="113">
        <v>2</v>
      </c>
      <c r="G7" s="113">
        <v>6</v>
      </c>
      <c r="H7" s="113">
        <v>5</v>
      </c>
      <c r="I7" s="113">
        <f>SUM(D7:H7)</f>
        <v>22</v>
      </c>
      <c r="J7" s="113">
        <f>I7*0.15</f>
        <v>3.3</v>
      </c>
      <c r="K7" s="114">
        <v>4.5</v>
      </c>
      <c r="L7" s="114">
        <v>4</v>
      </c>
      <c r="M7" s="114">
        <v>2</v>
      </c>
      <c r="N7" s="114">
        <v>2.5</v>
      </c>
      <c r="O7" s="114">
        <v>3</v>
      </c>
      <c r="P7" s="114">
        <f>SUM(K7:O7)</f>
        <v>16</v>
      </c>
      <c r="Q7" s="114">
        <f>P7*0.05</f>
        <v>0.8</v>
      </c>
      <c r="R7" s="115">
        <f>D7+K7</f>
        <v>8.5</v>
      </c>
      <c r="S7" s="115">
        <f t="shared" ref="S7:W22" si="0">E7+L7</f>
        <v>9</v>
      </c>
      <c r="T7" s="115">
        <f t="shared" si="0"/>
        <v>4</v>
      </c>
      <c r="U7" s="115">
        <f t="shared" si="0"/>
        <v>8.5</v>
      </c>
      <c r="V7" s="115">
        <f t="shared" si="0"/>
        <v>8</v>
      </c>
      <c r="W7" s="29">
        <f>I7+P7</f>
        <v>38</v>
      </c>
      <c r="X7" s="116">
        <f>W7*0.2</f>
        <v>7.6000000000000005</v>
      </c>
      <c r="Y7" s="122">
        <v>28</v>
      </c>
      <c r="Z7" s="118">
        <f>Y7*0.8</f>
        <v>22.400000000000002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ht="21" thickBot="1" x14ac:dyDescent="0.35">
      <c r="A8" s="112">
        <v>2</v>
      </c>
      <c r="B8" s="121">
        <v>674756</v>
      </c>
      <c r="C8" s="123" t="s">
        <v>105</v>
      </c>
      <c r="D8" s="113">
        <v>8</v>
      </c>
      <c r="E8" s="113">
        <v>8</v>
      </c>
      <c r="F8" s="113">
        <v>10</v>
      </c>
      <c r="G8" s="113">
        <v>8</v>
      </c>
      <c r="H8" s="113">
        <v>9</v>
      </c>
      <c r="I8" s="113">
        <f t="shared" ref="I8:I71" si="1">SUM(D8:H8)</f>
        <v>43</v>
      </c>
      <c r="J8" s="113">
        <f t="shared" ref="J8:J71" si="2">I8*0.15</f>
        <v>6.45</v>
      </c>
      <c r="K8" s="114">
        <v>3</v>
      </c>
      <c r="L8" s="114">
        <v>2.5</v>
      </c>
      <c r="M8" s="114">
        <v>1.5</v>
      </c>
      <c r="N8" s="114">
        <v>4</v>
      </c>
      <c r="O8" s="114">
        <v>2</v>
      </c>
      <c r="P8" s="114">
        <f t="shared" ref="P8:P71" si="3">SUM(K8:O8)</f>
        <v>13</v>
      </c>
      <c r="Q8" s="114">
        <f t="shared" ref="Q8:Q71" si="4">P8*0.05</f>
        <v>0.65</v>
      </c>
      <c r="R8" s="115">
        <f t="shared" ref="R8:W62" si="5">D8+K8</f>
        <v>11</v>
      </c>
      <c r="S8" s="115">
        <f t="shared" si="0"/>
        <v>10.5</v>
      </c>
      <c r="T8" s="115">
        <f t="shared" si="0"/>
        <v>11.5</v>
      </c>
      <c r="U8" s="115">
        <f t="shared" si="0"/>
        <v>12</v>
      </c>
      <c r="V8" s="115">
        <f t="shared" si="0"/>
        <v>11</v>
      </c>
      <c r="W8" s="29">
        <f t="shared" si="0"/>
        <v>56</v>
      </c>
      <c r="X8" s="116">
        <f t="shared" ref="X8:X71" si="6">W8*0.2</f>
        <v>11.200000000000001</v>
      </c>
      <c r="Y8" s="122">
        <v>49</v>
      </c>
      <c r="Z8" s="118">
        <f t="shared" ref="Z8:Z71" si="7">Y8*0.8</f>
        <v>39.200000000000003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ht="21" thickBot="1" x14ac:dyDescent="0.35">
      <c r="A9" s="112">
        <v>3</v>
      </c>
      <c r="B9" s="121">
        <v>674757</v>
      </c>
      <c r="C9" s="123" t="s">
        <v>140</v>
      </c>
      <c r="D9" s="113">
        <v>9</v>
      </c>
      <c r="E9" s="113">
        <v>12</v>
      </c>
      <c r="F9" s="113">
        <v>10</v>
      </c>
      <c r="G9" s="113">
        <v>10</v>
      </c>
      <c r="H9" s="113">
        <v>11.5</v>
      </c>
      <c r="I9" s="113">
        <f t="shared" si="1"/>
        <v>52.5</v>
      </c>
      <c r="J9" s="113">
        <f t="shared" si="2"/>
        <v>7.875</v>
      </c>
      <c r="K9" s="114">
        <v>3</v>
      </c>
      <c r="L9" s="114">
        <v>2</v>
      </c>
      <c r="M9" s="114">
        <v>4</v>
      </c>
      <c r="N9" s="114">
        <v>3</v>
      </c>
      <c r="O9" s="114">
        <v>4</v>
      </c>
      <c r="P9" s="114">
        <f t="shared" si="3"/>
        <v>16</v>
      </c>
      <c r="Q9" s="114">
        <f t="shared" si="4"/>
        <v>0.8</v>
      </c>
      <c r="R9" s="115">
        <f t="shared" si="5"/>
        <v>12</v>
      </c>
      <c r="S9" s="115">
        <f t="shared" si="0"/>
        <v>14</v>
      </c>
      <c r="T9" s="115">
        <f t="shared" si="0"/>
        <v>14</v>
      </c>
      <c r="U9" s="115">
        <f t="shared" si="0"/>
        <v>13</v>
      </c>
      <c r="V9" s="115">
        <f t="shared" si="0"/>
        <v>15.5</v>
      </c>
      <c r="W9" s="29">
        <f t="shared" si="0"/>
        <v>68.5</v>
      </c>
      <c r="X9" s="116">
        <f t="shared" si="6"/>
        <v>13.700000000000001</v>
      </c>
      <c r="Y9" s="122">
        <v>56</v>
      </c>
      <c r="Z9" s="118">
        <f t="shared" si="7"/>
        <v>44.800000000000004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ht="21" thickBot="1" x14ac:dyDescent="0.35">
      <c r="A10" s="112">
        <v>4</v>
      </c>
      <c r="B10" s="121">
        <v>674758</v>
      </c>
      <c r="C10" s="123" t="s">
        <v>141</v>
      </c>
      <c r="D10" s="113">
        <v>13</v>
      </c>
      <c r="E10" s="113">
        <v>12</v>
      </c>
      <c r="F10" s="113">
        <v>15</v>
      </c>
      <c r="G10" s="113">
        <v>14</v>
      </c>
      <c r="H10" s="113">
        <v>10</v>
      </c>
      <c r="I10" s="113">
        <f t="shared" si="1"/>
        <v>64</v>
      </c>
      <c r="J10" s="113">
        <f t="shared" si="2"/>
        <v>9.6</v>
      </c>
      <c r="K10" s="114">
        <v>3</v>
      </c>
      <c r="L10" s="114">
        <v>5</v>
      </c>
      <c r="M10" s="114">
        <v>3</v>
      </c>
      <c r="N10" s="114">
        <v>2</v>
      </c>
      <c r="O10" s="114">
        <v>5</v>
      </c>
      <c r="P10" s="114">
        <f t="shared" si="3"/>
        <v>18</v>
      </c>
      <c r="Q10" s="114">
        <f t="shared" si="4"/>
        <v>0.9</v>
      </c>
      <c r="R10" s="115">
        <f t="shared" si="5"/>
        <v>16</v>
      </c>
      <c r="S10" s="115">
        <f t="shared" si="0"/>
        <v>17</v>
      </c>
      <c r="T10" s="115">
        <f t="shared" si="0"/>
        <v>18</v>
      </c>
      <c r="U10" s="115">
        <f t="shared" si="0"/>
        <v>16</v>
      </c>
      <c r="V10" s="115">
        <f t="shared" si="0"/>
        <v>15</v>
      </c>
      <c r="W10" s="29">
        <f t="shared" si="0"/>
        <v>82</v>
      </c>
      <c r="X10" s="116">
        <f t="shared" si="6"/>
        <v>16.400000000000002</v>
      </c>
      <c r="Y10" s="122">
        <v>72</v>
      </c>
      <c r="Z10" s="118">
        <f t="shared" si="7"/>
        <v>57.6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ht="21" thickBot="1" x14ac:dyDescent="0.35">
      <c r="A11" s="112">
        <v>5</v>
      </c>
      <c r="B11" s="121">
        <v>674759</v>
      </c>
      <c r="C11" s="123" t="s">
        <v>142</v>
      </c>
      <c r="D11" s="113">
        <v>13</v>
      </c>
      <c r="E11" s="113">
        <v>9</v>
      </c>
      <c r="F11" s="113">
        <v>12</v>
      </c>
      <c r="G11" s="113">
        <v>9</v>
      </c>
      <c r="H11" s="113">
        <v>8</v>
      </c>
      <c r="I11" s="113">
        <f t="shared" si="1"/>
        <v>51</v>
      </c>
      <c r="J11" s="113">
        <f t="shared" si="2"/>
        <v>7.6499999999999995</v>
      </c>
      <c r="K11" s="114">
        <v>2</v>
      </c>
      <c r="L11" s="114">
        <v>3</v>
      </c>
      <c r="M11" s="114">
        <v>4</v>
      </c>
      <c r="N11" s="114">
        <v>2</v>
      </c>
      <c r="O11" s="114">
        <v>3</v>
      </c>
      <c r="P11" s="114">
        <f t="shared" si="3"/>
        <v>14</v>
      </c>
      <c r="Q11" s="114">
        <f t="shared" si="4"/>
        <v>0.70000000000000007</v>
      </c>
      <c r="R11" s="115">
        <f t="shared" si="5"/>
        <v>15</v>
      </c>
      <c r="S11" s="115">
        <f t="shared" si="0"/>
        <v>12</v>
      </c>
      <c r="T11" s="115">
        <f t="shared" si="0"/>
        <v>16</v>
      </c>
      <c r="U11" s="115">
        <f t="shared" si="0"/>
        <v>11</v>
      </c>
      <c r="V11" s="115">
        <f t="shared" si="0"/>
        <v>11</v>
      </c>
      <c r="W11" s="29">
        <f t="shared" si="0"/>
        <v>65</v>
      </c>
      <c r="X11" s="116">
        <f t="shared" si="6"/>
        <v>13</v>
      </c>
      <c r="Y11" s="122">
        <v>58</v>
      </c>
      <c r="Z11" s="118">
        <f t="shared" si="7"/>
        <v>46.400000000000006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ht="21" thickBot="1" x14ac:dyDescent="0.35">
      <c r="A12" s="112">
        <v>6</v>
      </c>
      <c r="B12" s="121">
        <v>674760</v>
      </c>
      <c r="C12" s="123" t="s">
        <v>106</v>
      </c>
      <c r="D12" s="113">
        <v>14</v>
      </c>
      <c r="E12" s="113">
        <v>15</v>
      </c>
      <c r="F12" s="113">
        <v>10</v>
      </c>
      <c r="G12" s="113">
        <v>12.5</v>
      </c>
      <c r="H12" s="113">
        <v>13</v>
      </c>
      <c r="I12" s="113">
        <f t="shared" si="1"/>
        <v>64.5</v>
      </c>
      <c r="J12" s="113">
        <f t="shared" si="2"/>
        <v>9.6749999999999989</v>
      </c>
      <c r="K12" s="114">
        <v>3.5</v>
      </c>
      <c r="L12" s="114">
        <v>2</v>
      </c>
      <c r="M12" s="114">
        <v>4</v>
      </c>
      <c r="N12" s="114">
        <v>5</v>
      </c>
      <c r="O12" s="114">
        <v>5</v>
      </c>
      <c r="P12" s="114">
        <f t="shared" si="3"/>
        <v>19.5</v>
      </c>
      <c r="Q12" s="114">
        <f t="shared" si="4"/>
        <v>0.97500000000000009</v>
      </c>
      <c r="R12" s="115">
        <f t="shared" si="5"/>
        <v>17.5</v>
      </c>
      <c r="S12" s="115">
        <f t="shared" si="0"/>
        <v>17</v>
      </c>
      <c r="T12" s="115">
        <f t="shared" si="0"/>
        <v>14</v>
      </c>
      <c r="U12" s="115">
        <f t="shared" si="0"/>
        <v>17.5</v>
      </c>
      <c r="V12" s="115">
        <f t="shared" si="0"/>
        <v>18</v>
      </c>
      <c r="W12" s="29">
        <f t="shared" si="0"/>
        <v>84</v>
      </c>
      <c r="X12" s="116">
        <f t="shared" si="6"/>
        <v>16.8</v>
      </c>
      <c r="Y12" s="122">
        <v>59</v>
      </c>
      <c r="Z12" s="118">
        <f t="shared" si="7"/>
        <v>47.2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ht="21" thickBot="1" x14ac:dyDescent="0.35">
      <c r="A13" s="112">
        <v>7</v>
      </c>
      <c r="B13" s="121">
        <v>674761</v>
      </c>
      <c r="C13" s="123" t="s">
        <v>143</v>
      </c>
      <c r="D13" s="113">
        <v>9</v>
      </c>
      <c r="E13" s="113">
        <v>8</v>
      </c>
      <c r="F13" s="113">
        <v>9</v>
      </c>
      <c r="G13" s="113">
        <v>8</v>
      </c>
      <c r="H13" s="113">
        <v>7</v>
      </c>
      <c r="I13" s="113">
        <f t="shared" si="1"/>
        <v>41</v>
      </c>
      <c r="J13" s="113">
        <f t="shared" si="2"/>
        <v>6.1499999999999995</v>
      </c>
      <c r="K13" s="114">
        <v>2</v>
      </c>
      <c r="L13" s="114">
        <v>2.5</v>
      </c>
      <c r="M13" s="114">
        <v>1</v>
      </c>
      <c r="N13" s="114">
        <v>1.5</v>
      </c>
      <c r="O13" s="114">
        <v>2</v>
      </c>
      <c r="P13" s="114">
        <f t="shared" si="3"/>
        <v>9</v>
      </c>
      <c r="Q13" s="114">
        <f t="shared" si="4"/>
        <v>0.45</v>
      </c>
      <c r="R13" s="115">
        <f t="shared" si="5"/>
        <v>11</v>
      </c>
      <c r="S13" s="115">
        <f t="shared" si="0"/>
        <v>10.5</v>
      </c>
      <c r="T13" s="115">
        <f t="shared" si="0"/>
        <v>10</v>
      </c>
      <c r="U13" s="115">
        <f t="shared" si="0"/>
        <v>9.5</v>
      </c>
      <c r="V13" s="115">
        <f t="shared" si="0"/>
        <v>9</v>
      </c>
      <c r="W13" s="29">
        <f t="shared" si="0"/>
        <v>50</v>
      </c>
      <c r="X13" s="116">
        <f t="shared" si="6"/>
        <v>10</v>
      </c>
      <c r="Y13" s="122">
        <v>56</v>
      </c>
      <c r="Z13" s="118">
        <f t="shared" si="7"/>
        <v>44.800000000000004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ht="21" thickBot="1" x14ac:dyDescent="0.35">
      <c r="A14" s="112">
        <v>8</v>
      </c>
      <c r="B14" s="121">
        <v>674762</v>
      </c>
      <c r="C14" s="123" t="s">
        <v>144</v>
      </c>
      <c r="D14" s="113">
        <v>11</v>
      </c>
      <c r="E14" s="113">
        <v>12</v>
      </c>
      <c r="F14" s="113">
        <v>10</v>
      </c>
      <c r="G14" s="113">
        <v>8</v>
      </c>
      <c r="H14" s="113">
        <v>9</v>
      </c>
      <c r="I14" s="113">
        <f t="shared" si="1"/>
        <v>50</v>
      </c>
      <c r="J14" s="113">
        <f t="shared" si="2"/>
        <v>7.5</v>
      </c>
      <c r="K14" s="114">
        <v>2.5</v>
      </c>
      <c r="L14" s="114">
        <v>3</v>
      </c>
      <c r="M14" s="114">
        <v>3.5</v>
      </c>
      <c r="N14" s="114">
        <v>2</v>
      </c>
      <c r="O14" s="114">
        <v>4</v>
      </c>
      <c r="P14" s="114">
        <f t="shared" si="3"/>
        <v>15</v>
      </c>
      <c r="Q14" s="114">
        <f t="shared" si="4"/>
        <v>0.75</v>
      </c>
      <c r="R14" s="115">
        <f t="shared" si="5"/>
        <v>13.5</v>
      </c>
      <c r="S14" s="115">
        <f t="shared" si="0"/>
        <v>15</v>
      </c>
      <c r="T14" s="115">
        <f t="shared" si="0"/>
        <v>13.5</v>
      </c>
      <c r="U14" s="115">
        <f t="shared" si="0"/>
        <v>10</v>
      </c>
      <c r="V14" s="115">
        <f t="shared" si="0"/>
        <v>13</v>
      </c>
      <c r="W14" s="29">
        <f t="shared" si="0"/>
        <v>65</v>
      </c>
      <c r="X14" s="116">
        <f t="shared" si="6"/>
        <v>13</v>
      </c>
      <c r="Y14" s="122">
        <v>51</v>
      </c>
      <c r="Z14" s="118">
        <f t="shared" si="7"/>
        <v>40.800000000000004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ht="21" thickBot="1" x14ac:dyDescent="0.35">
      <c r="A15" s="112">
        <v>9</v>
      </c>
      <c r="B15" s="121">
        <v>674763</v>
      </c>
      <c r="C15" s="123" t="s">
        <v>107</v>
      </c>
      <c r="D15" s="113">
        <v>8</v>
      </c>
      <c r="E15" s="113">
        <v>9</v>
      </c>
      <c r="F15" s="113">
        <v>12</v>
      </c>
      <c r="G15" s="113">
        <v>13</v>
      </c>
      <c r="H15" s="113">
        <v>14</v>
      </c>
      <c r="I15" s="113">
        <f t="shared" si="1"/>
        <v>56</v>
      </c>
      <c r="J15" s="113">
        <f t="shared" si="2"/>
        <v>8.4</v>
      </c>
      <c r="K15" s="114">
        <v>2</v>
      </c>
      <c r="L15" s="114">
        <v>3</v>
      </c>
      <c r="M15" s="114">
        <v>4</v>
      </c>
      <c r="N15" s="114">
        <v>3</v>
      </c>
      <c r="O15" s="114">
        <v>5</v>
      </c>
      <c r="P15" s="114">
        <f t="shared" si="3"/>
        <v>17</v>
      </c>
      <c r="Q15" s="114">
        <f t="shared" si="4"/>
        <v>0.85000000000000009</v>
      </c>
      <c r="R15" s="115">
        <f t="shared" si="5"/>
        <v>10</v>
      </c>
      <c r="S15" s="115">
        <f t="shared" si="0"/>
        <v>12</v>
      </c>
      <c r="T15" s="115">
        <f t="shared" si="0"/>
        <v>16</v>
      </c>
      <c r="U15" s="115">
        <f t="shared" si="0"/>
        <v>16</v>
      </c>
      <c r="V15" s="115">
        <f t="shared" si="0"/>
        <v>19</v>
      </c>
      <c r="W15" s="29">
        <f t="shared" si="0"/>
        <v>73</v>
      </c>
      <c r="X15" s="116">
        <f t="shared" si="6"/>
        <v>14.600000000000001</v>
      </c>
      <c r="Y15" s="122">
        <v>56</v>
      </c>
      <c r="Z15" s="118">
        <f t="shared" si="7"/>
        <v>44.800000000000004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ht="21" thickBot="1" x14ac:dyDescent="0.35">
      <c r="A16" s="112">
        <v>10</v>
      </c>
      <c r="B16" s="121">
        <v>674764</v>
      </c>
      <c r="C16" s="123" t="s">
        <v>145</v>
      </c>
      <c r="D16" s="113">
        <v>6</v>
      </c>
      <c r="E16" s="113">
        <v>8</v>
      </c>
      <c r="F16" s="113">
        <v>5</v>
      </c>
      <c r="G16" s="113">
        <v>7</v>
      </c>
      <c r="H16" s="113">
        <v>6</v>
      </c>
      <c r="I16" s="113">
        <f t="shared" si="1"/>
        <v>32</v>
      </c>
      <c r="J16" s="113">
        <f t="shared" si="2"/>
        <v>4.8</v>
      </c>
      <c r="K16" s="114">
        <v>1</v>
      </c>
      <c r="L16" s="114">
        <v>2</v>
      </c>
      <c r="M16" s="114">
        <v>1</v>
      </c>
      <c r="N16" s="114">
        <v>2</v>
      </c>
      <c r="O16" s="114">
        <v>2</v>
      </c>
      <c r="P16" s="114">
        <f t="shared" si="3"/>
        <v>8</v>
      </c>
      <c r="Q16" s="114">
        <f t="shared" si="4"/>
        <v>0.4</v>
      </c>
      <c r="R16" s="115">
        <f t="shared" si="5"/>
        <v>7</v>
      </c>
      <c r="S16" s="115">
        <f t="shared" si="0"/>
        <v>10</v>
      </c>
      <c r="T16" s="115">
        <f t="shared" si="0"/>
        <v>6</v>
      </c>
      <c r="U16" s="115">
        <f t="shared" si="0"/>
        <v>9</v>
      </c>
      <c r="V16" s="115">
        <f t="shared" si="0"/>
        <v>8</v>
      </c>
      <c r="W16" s="29">
        <f t="shared" si="0"/>
        <v>40</v>
      </c>
      <c r="X16" s="116">
        <f t="shared" si="6"/>
        <v>8</v>
      </c>
      <c r="Y16" s="122">
        <v>33</v>
      </c>
      <c r="Z16" s="118">
        <f t="shared" si="7"/>
        <v>26.400000000000002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ht="21" thickBot="1" x14ac:dyDescent="0.35">
      <c r="A17" s="112">
        <v>11</v>
      </c>
      <c r="B17" s="121">
        <v>674765</v>
      </c>
      <c r="C17" s="123" t="s">
        <v>108</v>
      </c>
      <c r="D17" s="113">
        <v>15</v>
      </c>
      <c r="E17" s="113">
        <v>16</v>
      </c>
      <c r="F17" s="113">
        <v>14</v>
      </c>
      <c r="G17" s="113">
        <v>15</v>
      </c>
      <c r="H17" s="113">
        <v>16</v>
      </c>
      <c r="I17" s="113">
        <f t="shared" si="1"/>
        <v>76</v>
      </c>
      <c r="J17" s="113">
        <f t="shared" si="2"/>
        <v>11.4</v>
      </c>
      <c r="K17" s="114">
        <v>5</v>
      </c>
      <c r="L17" s="114">
        <v>4</v>
      </c>
      <c r="M17" s="114">
        <v>5.5</v>
      </c>
      <c r="N17" s="114">
        <v>4.5</v>
      </c>
      <c r="O17" s="114">
        <v>5.5</v>
      </c>
      <c r="P17" s="114">
        <f t="shared" si="3"/>
        <v>24.5</v>
      </c>
      <c r="Q17" s="114">
        <f t="shared" si="4"/>
        <v>1.2250000000000001</v>
      </c>
      <c r="R17" s="115">
        <f t="shared" si="5"/>
        <v>20</v>
      </c>
      <c r="S17" s="115">
        <f t="shared" si="0"/>
        <v>20</v>
      </c>
      <c r="T17" s="115">
        <f t="shared" si="0"/>
        <v>19.5</v>
      </c>
      <c r="U17" s="115">
        <f t="shared" si="0"/>
        <v>19.5</v>
      </c>
      <c r="V17" s="115">
        <f t="shared" si="0"/>
        <v>21.5</v>
      </c>
      <c r="W17" s="29">
        <f t="shared" si="0"/>
        <v>100.5</v>
      </c>
      <c r="X17" s="116">
        <f t="shared" si="6"/>
        <v>20.100000000000001</v>
      </c>
      <c r="Y17" s="122">
        <v>79</v>
      </c>
      <c r="Z17" s="118">
        <f t="shared" si="7"/>
        <v>63.2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ht="21" thickBot="1" x14ac:dyDescent="0.35">
      <c r="A18" s="112">
        <v>12</v>
      </c>
      <c r="B18" s="121">
        <v>674766</v>
      </c>
      <c r="C18" s="123" t="s">
        <v>146</v>
      </c>
      <c r="D18" s="113">
        <v>12</v>
      </c>
      <c r="E18" s="113">
        <v>11.5</v>
      </c>
      <c r="F18" s="113">
        <v>10.5</v>
      </c>
      <c r="G18" s="113">
        <v>10</v>
      </c>
      <c r="H18" s="113">
        <v>6</v>
      </c>
      <c r="I18" s="113">
        <f t="shared" si="1"/>
        <v>50</v>
      </c>
      <c r="J18" s="113">
        <f t="shared" si="2"/>
        <v>7.5</v>
      </c>
      <c r="K18" s="114">
        <v>3</v>
      </c>
      <c r="L18" s="114">
        <v>2</v>
      </c>
      <c r="M18" s="114">
        <v>3</v>
      </c>
      <c r="N18" s="114">
        <v>4</v>
      </c>
      <c r="O18" s="114">
        <v>3</v>
      </c>
      <c r="P18" s="114">
        <f t="shared" si="3"/>
        <v>15</v>
      </c>
      <c r="Q18" s="114">
        <f t="shared" si="4"/>
        <v>0.75</v>
      </c>
      <c r="R18" s="115">
        <f t="shared" si="5"/>
        <v>15</v>
      </c>
      <c r="S18" s="115">
        <f t="shared" si="0"/>
        <v>13.5</v>
      </c>
      <c r="T18" s="115">
        <f t="shared" si="0"/>
        <v>13.5</v>
      </c>
      <c r="U18" s="115">
        <f t="shared" si="0"/>
        <v>14</v>
      </c>
      <c r="V18" s="115">
        <f t="shared" si="0"/>
        <v>9</v>
      </c>
      <c r="W18" s="29">
        <f t="shared" si="0"/>
        <v>65</v>
      </c>
      <c r="X18" s="116">
        <f t="shared" si="6"/>
        <v>13</v>
      </c>
      <c r="Y18" s="122">
        <v>55</v>
      </c>
      <c r="Z18" s="118">
        <f t="shared" si="7"/>
        <v>44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ht="21" thickBot="1" x14ac:dyDescent="0.35">
      <c r="A19" s="112">
        <v>13</v>
      </c>
      <c r="B19" s="121">
        <v>674767</v>
      </c>
      <c r="C19" s="123" t="s">
        <v>147</v>
      </c>
      <c r="D19" s="113">
        <v>8</v>
      </c>
      <c r="E19" s="113">
        <v>9</v>
      </c>
      <c r="F19" s="113">
        <v>5</v>
      </c>
      <c r="G19" s="113">
        <v>8</v>
      </c>
      <c r="H19" s="113">
        <v>9</v>
      </c>
      <c r="I19" s="113">
        <f t="shared" si="1"/>
        <v>39</v>
      </c>
      <c r="J19" s="113">
        <f t="shared" si="2"/>
        <v>5.85</v>
      </c>
      <c r="K19" s="114">
        <v>1.5</v>
      </c>
      <c r="L19" s="114">
        <v>1</v>
      </c>
      <c r="M19" s="114">
        <v>2</v>
      </c>
      <c r="N19" s="114">
        <v>1</v>
      </c>
      <c r="O19" s="114">
        <v>1</v>
      </c>
      <c r="P19" s="114">
        <f t="shared" si="3"/>
        <v>6.5</v>
      </c>
      <c r="Q19" s="114">
        <f t="shared" si="4"/>
        <v>0.32500000000000001</v>
      </c>
      <c r="R19" s="115">
        <f t="shared" si="5"/>
        <v>9.5</v>
      </c>
      <c r="S19" s="115">
        <f t="shared" si="0"/>
        <v>10</v>
      </c>
      <c r="T19" s="115">
        <f t="shared" si="0"/>
        <v>7</v>
      </c>
      <c r="U19" s="115">
        <f t="shared" si="0"/>
        <v>9</v>
      </c>
      <c r="V19" s="115">
        <f t="shared" si="0"/>
        <v>10</v>
      </c>
      <c r="W19" s="29">
        <f t="shared" si="0"/>
        <v>45.5</v>
      </c>
      <c r="X19" s="116">
        <f t="shared" si="6"/>
        <v>9.1</v>
      </c>
      <c r="Y19" s="122">
        <v>39</v>
      </c>
      <c r="Z19" s="118">
        <f t="shared" si="7"/>
        <v>31.200000000000003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ht="21" thickBot="1" x14ac:dyDescent="0.35">
      <c r="A20" s="112">
        <v>14</v>
      </c>
      <c r="B20" s="121">
        <v>674768</v>
      </c>
      <c r="C20" s="123" t="s">
        <v>148</v>
      </c>
      <c r="D20" s="113">
        <v>12</v>
      </c>
      <c r="E20" s="113">
        <v>8</v>
      </c>
      <c r="F20" s="113">
        <v>13</v>
      </c>
      <c r="G20" s="113">
        <v>10</v>
      </c>
      <c r="H20" s="113">
        <v>8</v>
      </c>
      <c r="I20" s="113">
        <f t="shared" si="1"/>
        <v>51</v>
      </c>
      <c r="J20" s="113">
        <f t="shared" si="2"/>
        <v>7.6499999999999995</v>
      </c>
      <c r="K20" s="114">
        <v>2.5</v>
      </c>
      <c r="L20" s="114">
        <v>3</v>
      </c>
      <c r="M20" s="114">
        <v>3</v>
      </c>
      <c r="N20" s="114">
        <v>4</v>
      </c>
      <c r="O20" s="114">
        <v>2.5</v>
      </c>
      <c r="P20" s="114">
        <f t="shared" si="3"/>
        <v>15</v>
      </c>
      <c r="Q20" s="114">
        <f t="shared" si="4"/>
        <v>0.75</v>
      </c>
      <c r="R20" s="115">
        <f t="shared" si="5"/>
        <v>14.5</v>
      </c>
      <c r="S20" s="115">
        <f t="shared" si="0"/>
        <v>11</v>
      </c>
      <c r="T20" s="115">
        <f t="shared" si="0"/>
        <v>16</v>
      </c>
      <c r="U20" s="115">
        <f t="shared" si="0"/>
        <v>14</v>
      </c>
      <c r="V20" s="115">
        <f t="shared" si="0"/>
        <v>10.5</v>
      </c>
      <c r="W20" s="29">
        <f t="shared" si="0"/>
        <v>66</v>
      </c>
      <c r="X20" s="116">
        <f t="shared" si="6"/>
        <v>13.200000000000001</v>
      </c>
      <c r="Y20" s="122">
        <v>54</v>
      </c>
      <c r="Z20" s="118">
        <f t="shared" si="7"/>
        <v>43.2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ht="21" thickBot="1" x14ac:dyDescent="0.35">
      <c r="A21" s="112">
        <v>15</v>
      </c>
      <c r="B21" s="121">
        <v>674769</v>
      </c>
      <c r="C21" s="123" t="s">
        <v>109</v>
      </c>
      <c r="D21" s="113">
        <v>10</v>
      </c>
      <c r="E21" s="113">
        <v>13</v>
      </c>
      <c r="F21" s="113">
        <v>15</v>
      </c>
      <c r="G21" s="113">
        <v>14</v>
      </c>
      <c r="H21" s="113">
        <v>10</v>
      </c>
      <c r="I21" s="113">
        <f t="shared" si="1"/>
        <v>62</v>
      </c>
      <c r="J21" s="113">
        <f t="shared" si="2"/>
        <v>9.2999999999999989</v>
      </c>
      <c r="K21" s="114">
        <v>3</v>
      </c>
      <c r="L21" s="114">
        <v>3</v>
      </c>
      <c r="M21" s="114">
        <v>3</v>
      </c>
      <c r="N21" s="114">
        <v>4</v>
      </c>
      <c r="O21" s="114">
        <v>3</v>
      </c>
      <c r="P21" s="114">
        <f t="shared" si="3"/>
        <v>16</v>
      </c>
      <c r="Q21" s="114">
        <f t="shared" si="4"/>
        <v>0.8</v>
      </c>
      <c r="R21" s="115">
        <f t="shared" si="5"/>
        <v>13</v>
      </c>
      <c r="S21" s="115">
        <f t="shared" si="0"/>
        <v>16</v>
      </c>
      <c r="T21" s="115">
        <f t="shared" si="0"/>
        <v>18</v>
      </c>
      <c r="U21" s="115">
        <f t="shared" si="0"/>
        <v>18</v>
      </c>
      <c r="V21" s="115">
        <f t="shared" si="0"/>
        <v>13</v>
      </c>
      <c r="W21" s="29">
        <f t="shared" si="0"/>
        <v>78</v>
      </c>
      <c r="X21" s="116">
        <f t="shared" si="6"/>
        <v>15.600000000000001</v>
      </c>
      <c r="Y21" s="122">
        <v>54</v>
      </c>
      <c r="Z21" s="118">
        <f t="shared" si="7"/>
        <v>43.2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ht="21" thickBot="1" x14ac:dyDescent="0.35">
      <c r="A22" s="112">
        <v>16</v>
      </c>
      <c r="B22" s="121">
        <v>674770</v>
      </c>
      <c r="C22" s="123" t="s">
        <v>149</v>
      </c>
      <c r="D22" s="113">
        <v>9</v>
      </c>
      <c r="E22" s="113">
        <v>9</v>
      </c>
      <c r="F22" s="113">
        <v>8</v>
      </c>
      <c r="G22" s="113">
        <v>9</v>
      </c>
      <c r="H22" s="113">
        <v>8</v>
      </c>
      <c r="I22" s="113">
        <f t="shared" si="1"/>
        <v>43</v>
      </c>
      <c r="J22" s="113">
        <f t="shared" si="2"/>
        <v>6.45</v>
      </c>
      <c r="K22" s="114">
        <v>2</v>
      </c>
      <c r="L22" s="114">
        <v>2.5</v>
      </c>
      <c r="M22" s="114">
        <v>3</v>
      </c>
      <c r="N22" s="114">
        <v>4</v>
      </c>
      <c r="O22" s="114">
        <v>3</v>
      </c>
      <c r="P22" s="114">
        <f t="shared" si="3"/>
        <v>14.5</v>
      </c>
      <c r="Q22" s="114">
        <f t="shared" si="4"/>
        <v>0.72500000000000009</v>
      </c>
      <c r="R22" s="115">
        <f t="shared" si="5"/>
        <v>11</v>
      </c>
      <c r="S22" s="115">
        <f t="shared" si="0"/>
        <v>11.5</v>
      </c>
      <c r="T22" s="115">
        <f t="shared" si="0"/>
        <v>11</v>
      </c>
      <c r="U22" s="115">
        <f t="shared" si="0"/>
        <v>13</v>
      </c>
      <c r="V22" s="115">
        <f t="shared" si="0"/>
        <v>11</v>
      </c>
      <c r="W22" s="29">
        <f t="shared" si="0"/>
        <v>57.5</v>
      </c>
      <c r="X22" s="116">
        <f t="shared" si="6"/>
        <v>11.5</v>
      </c>
      <c r="Y22" s="122">
        <v>43</v>
      </c>
      <c r="Z22" s="118">
        <f t="shared" si="7"/>
        <v>34.4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ht="21" thickBot="1" x14ac:dyDescent="0.35">
      <c r="A23" s="112">
        <v>17</v>
      </c>
      <c r="B23" s="121">
        <v>674771</v>
      </c>
      <c r="C23" s="123" t="s">
        <v>150</v>
      </c>
      <c r="D23" s="113">
        <v>9</v>
      </c>
      <c r="E23" s="113">
        <v>12</v>
      </c>
      <c r="F23" s="113">
        <v>13</v>
      </c>
      <c r="G23" s="113">
        <v>10</v>
      </c>
      <c r="H23" s="113">
        <v>12.5</v>
      </c>
      <c r="I23" s="113">
        <f t="shared" si="1"/>
        <v>56.5</v>
      </c>
      <c r="J23" s="113">
        <f t="shared" si="2"/>
        <v>8.4749999999999996</v>
      </c>
      <c r="K23" s="114">
        <v>2</v>
      </c>
      <c r="L23" s="114">
        <v>3</v>
      </c>
      <c r="M23" s="114">
        <v>5</v>
      </c>
      <c r="N23" s="114">
        <v>4</v>
      </c>
      <c r="O23" s="114">
        <v>3</v>
      </c>
      <c r="P23" s="114">
        <f t="shared" si="3"/>
        <v>17</v>
      </c>
      <c r="Q23" s="114">
        <f t="shared" si="4"/>
        <v>0.85000000000000009</v>
      </c>
      <c r="R23" s="115">
        <f t="shared" si="5"/>
        <v>11</v>
      </c>
      <c r="S23" s="115">
        <f t="shared" si="5"/>
        <v>15</v>
      </c>
      <c r="T23" s="115">
        <f t="shared" si="5"/>
        <v>18</v>
      </c>
      <c r="U23" s="115">
        <f t="shared" si="5"/>
        <v>14</v>
      </c>
      <c r="V23" s="115">
        <f t="shared" si="5"/>
        <v>15.5</v>
      </c>
      <c r="W23" s="29">
        <f t="shared" si="5"/>
        <v>73.5</v>
      </c>
      <c r="X23" s="116">
        <f t="shared" si="6"/>
        <v>14.700000000000001</v>
      </c>
      <c r="Y23" s="122">
        <v>63</v>
      </c>
      <c r="Z23" s="118">
        <f t="shared" si="7"/>
        <v>50.400000000000006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ht="21" thickBot="1" x14ac:dyDescent="0.35">
      <c r="A24" s="112">
        <v>18</v>
      </c>
      <c r="B24" s="121">
        <v>674772</v>
      </c>
      <c r="C24" s="123" t="s">
        <v>151</v>
      </c>
      <c r="D24" s="113">
        <v>14</v>
      </c>
      <c r="E24" s="113">
        <v>15</v>
      </c>
      <c r="F24" s="113">
        <v>16</v>
      </c>
      <c r="G24" s="113">
        <v>14</v>
      </c>
      <c r="H24" s="113">
        <v>15</v>
      </c>
      <c r="I24" s="113">
        <f t="shared" si="1"/>
        <v>74</v>
      </c>
      <c r="J24" s="113">
        <f t="shared" si="2"/>
        <v>11.1</v>
      </c>
      <c r="K24" s="114">
        <v>4</v>
      </c>
      <c r="L24" s="114">
        <v>4.5</v>
      </c>
      <c r="M24" s="114">
        <v>5</v>
      </c>
      <c r="N24" s="114">
        <v>3</v>
      </c>
      <c r="O24" s="114">
        <v>4</v>
      </c>
      <c r="P24" s="114">
        <f t="shared" si="3"/>
        <v>20.5</v>
      </c>
      <c r="Q24" s="114">
        <f t="shared" si="4"/>
        <v>1.0250000000000001</v>
      </c>
      <c r="R24" s="115">
        <f t="shared" si="5"/>
        <v>18</v>
      </c>
      <c r="S24" s="115">
        <f t="shared" si="5"/>
        <v>19.5</v>
      </c>
      <c r="T24" s="115">
        <f t="shared" si="5"/>
        <v>21</v>
      </c>
      <c r="U24" s="115">
        <f t="shared" si="5"/>
        <v>17</v>
      </c>
      <c r="V24" s="115">
        <f t="shared" si="5"/>
        <v>19</v>
      </c>
      <c r="W24" s="29">
        <f t="shared" si="5"/>
        <v>94.5</v>
      </c>
      <c r="X24" s="116">
        <f t="shared" si="6"/>
        <v>18.900000000000002</v>
      </c>
      <c r="Y24" s="122">
        <v>77</v>
      </c>
      <c r="Z24" s="118">
        <f t="shared" si="7"/>
        <v>61.6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ht="21" thickBot="1" x14ac:dyDescent="0.35">
      <c r="A25" s="112">
        <v>19</v>
      </c>
      <c r="B25" s="121">
        <v>674773</v>
      </c>
      <c r="C25" s="123" t="s">
        <v>152</v>
      </c>
      <c r="D25" s="113">
        <v>9</v>
      </c>
      <c r="E25" s="113">
        <v>15</v>
      </c>
      <c r="F25" s="113">
        <v>9</v>
      </c>
      <c r="G25" s="113">
        <v>12</v>
      </c>
      <c r="H25" s="113">
        <v>13</v>
      </c>
      <c r="I25" s="113">
        <f t="shared" si="1"/>
        <v>58</v>
      </c>
      <c r="J25" s="113">
        <f t="shared" si="2"/>
        <v>8.6999999999999993</v>
      </c>
      <c r="K25" s="114">
        <v>3</v>
      </c>
      <c r="L25" s="114">
        <v>5</v>
      </c>
      <c r="M25" s="114">
        <v>4</v>
      </c>
      <c r="N25" s="114">
        <v>3</v>
      </c>
      <c r="O25" s="114">
        <v>2</v>
      </c>
      <c r="P25" s="114">
        <f t="shared" si="3"/>
        <v>17</v>
      </c>
      <c r="Q25" s="114">
        <f t="shared" si="4"/>
        <v>0.85000000000000009</v>
      </c>
      <c r="R25" s="115">
        <f t="shared" si="5"/>
        <v>12</v>
      </c>
      <c r="S25" s="115">
        <f t="shared" si="5"/>
        <v>20</v>
      </c>
      <c r="T25" s="115">
        <f t="shared" si="5"/>
        <v>13</v>
      </c>
      <c r="U25" s="115">
        <f t="shared" si="5"/>
        <v>15</v>
      </c>
      <c r="V25" s="115">
        <f t="shared" si="5"/>
        <v>15</v>
      </c>
      <c r="W25" s="29">
        <f t="shared" si="5"/>
        <v>75</v>
      </c>
      <c r="X25" s="116">
        <f t="shared" si="6"/>
        <v>15</v>
      </c>
      <c r="Y25" s="122">
        <v>60</v>
      </c>
      <c r="Z25" s="118">
        <f t="shared" si="7"/>
        <v>48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ht="21" thickBot="1" x14ac:dyDescent="0.35">
      <c r="A26" s="112">
        <v>20</v>
      </c>
      <c r="B26" s="121">
        <v>674774</v>
      </c>
      <c r="C26" s="123" t="s">
        <v>153</v>
      </c>
      <c r="D26" s="113">
        <v>15</v>
      </c>
      <c r="E26" s="113">
        <v>16</v>
      </c>
      <c r="F26" s="113">
        <v>14</v>
      </c>
      <c r="G26" s="113">
        <v>13</v>
      </c>
      <c r="H26" s="113">
        <v>15</v>
      </c>
      <c r="I26" s="113">
        <f t="shared" si="1"/>
        <v>73</v>
      </c>
      <c r="J26" s="113">
        <f t="shared" si="2"/>
        <v>10.95</v>
      </c>
      <c r="K26" s="114">
        <v>4</v>
      </c>
      <c r="L26" s="114">
        <v>4</v>
      </c>
      <c r="M26" s="114">
        <v>4</v>
      </c>
      <c r="N26" s="114">
        <v>4</v>
      </c>
      <c r="O26" s="114">
        <v>4</v>
      </c>
      <c r="P26" s="114">
        <f t="shared" si="3"/>
        <v>20</v>
      </c>
      <c r="Q26" s="114">
        <f t="shared" si="4"/>
        <v>1</v>
      </c>
      <c r="R26" s="115">
        <f t="shared" si="5"/>
        <v>19</v>
      </c>
      <c r="S26" s="115">
        <f t="shared" si="5"/>
        <v>20</v>
      </c>
      <c r="T26" s="115">
        <f t="shared" si="5"/>
        <v>18</v>
      </c>
      <c r="U26" s="115">
        <f t="shared" si="5"/>
        <v>17</v>
      </c>
      <c r="V26" s="115">
        <f t="shared" si="5"/>
        <v>19</v>
      </c>
      <c r="W26" s="29">
        <f t="shared" si="5"/>
        <v>93</v>
      </c>
      <c r="X26" s="116">
        <f t="shared" si="6"/>
        <v>18.600000000000001</v>
      </c>
      <c r="Y26" s="122">
        <v>67</v>
      </c>
      <c r="Z26" s="118">
        <f t="shared" si="7"/>
        <v>53.6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ht="21" thickBot="1" x14ac:dyDescent="0.35">
      <c r="A27" s="112">
        <v>21</v>
      </c>
      <c r="B27" s="121">
        <v>674775</v>
      </c>
      <c r="C27" s="123" t="s">
        <v>154</v>
      </c>
      <c r="D27" s="113">
        <v>14</v>
      </c>
      <c r="E27" s="113">
        <v>13</v>
      </c>
      <c r="F27" s="113">
        <v>15</v>
      </c>
      <c r="G27" s="113">
        <v>12</v>
      </c>
      <c r="H27" s="113">
        <v>10</v>
      </c>
      <c r="I27" s="113">
        <f t="shared" si="1"/>
        <v>64</v>
      </c>
      <c r="J27" s="113">
        <f t="shared" si="2"/>
        <v>9.6</v>
      </c>
      <c r="K27" s="114">
        <v>2.5</v>
      </c>
      <c r="L27" s="114">
        <v>3</v>
      </c>
      <c r="M27" s="114">
        <v>4</v>
      </c>
      <c r="N27" s="114">
        <v>4.5</v>
      </c>
      <c r="O27" s="114">
        <v>3</v>
      </c>
      <c r="P27" s="114">
        <f t="shared" si="3"/>
        <v>17</v>
      </c>
      <c r="Q27" s="114">
        <f t="shared" si="4"/>
        <v>0.85000000000000009</v>
      </c>
      <c r="R27" s="115">
        <f t="shared" si="5"/>
        <v>16.5</v>
      </c>
      <c r="S27" s="115">
        <f t="shared" si="5"/>
        <v>16</v>
      </c>
      <c r="T27" s="115">
        <f t="shared" si="5"/>
        <v>19</v>
      </c>
      <c r="U27" s="115">
        <f t="shared" si="5"/>
        <v>16.5</v>
      </c>
      <c r="V27" s="115">
        <f t="shared" si="5"/>
        <v>13</v>
      </c>
      <c r="W27" s="29">
        <f t="shared" si="5"/>
        <v>81</v>
      </c>
      <c r="X27" s="116">
        <f t="shared" si="6"/>
        <v>16.2</v>
      </c>
      <c r="Y27" s="122">
        <v>71</v>
      </c>
      <c r="Z27" s="118">
        <f t="shared" si="7"/>
        <v>56.800000000000004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ht="21" thickBot="1" x14ac:dyDescent="0.35">
      <c r="A28" s="112">
        <v>22</v>
      </c>
      <c r="B28" s="121">
        <v>674776</v>
      </c>
      <c r="C28" s="123" t="s">
        <v>110</v>
      </c>
      <c r="D28" s="113">
        <v>8</v>
      </c>
      <c r="E28" s="113">
        <v>9</v>
      </c>
      <c r="F28" s="113">
        <v>8</v>
      </c>
      <c r="G28" s="113">
        <v>9</v>
      </c>
      <c r="H28" s="113">
        <v>8</v>
      </c>
      <c r="I28" s="113">
        <f t="shared" si="1"/>
        <v>42</v>
      </c>
      <c r="J28" s="113">
        <f t="shared" si="2"/>
        <v>6.3</v>
      </c>
      <c r="K28" s="114">
        <v>2.5</v>
      </c>
      <c r="L28" s="114">
        <v>3</v>
      </c>
      <c r="M28" s="114">
        <v>2</v>
      </c>
      <c r="N28" s="114">
        <v>4</v>
      </c>
      <c r="O28" s="114">
        <v>3</v>
      </c>
      <c r="P28" s="114">
        <f t="shared" si="3"/>
        <v>14.5</v>
      </c>
      <c r="Q28" s="114">
        <f t="shared" si="4"/>
        <v>0.72500000000000009</v>
      </c>
      <c r="R28" s="115">
        <f t="shared" si="5"/>
        <v>10.5</v>
      </c>
      <c r="S28" s="115">
        <f t="shared" si="5"/>
        <v>12</v>
      </c>
      <c r="T28" s="115">
        <f t="shared" si="5"/>
        <v>10</v>
      </c>
      <c r="U28" s="115">
        <f t="shared" si="5"/>
        <v>13</v>
      </c>
      <c r="V28" s="115">
        <f t="shared" si="5"/>
        <v>11</v>
      </c>
      <c r="W28" s="29">
        <f t="shared" si="5"/>
        <v>56.5</v>
      </c>
      <c r="X28" s="116">
        <f t="shared" si="6"/>
        <v>11.3</v>
      </c>
      <c r="Y28" s="122">
        <v>57</v>
      </c>
      <c r="Z28" s="118">
        <f t="shared" si="7"/>
        <v>45.6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ht="21" thickBot="1" x14ac:dyDescent="0.35">
      <c r="A29" s="112">
        <v>23</v>
      </c>
      <c r="B29" s="121">
        <v>674777</v>
      </c>
      <c r="C29" s="123" t="s">
        <v>155</v>
      </c>
      <c r="D29" s="113">
        <v>12</v>
      </c>
      <c r="E29" s="113">
        <v>13</v>
      </c>
      <c r="F29" s="113">
        <v>15</v>
      </c>
      <c r="G29" s="113">
        <v>14</v>
      </c>
      <c r="H29" s="113">
        <v>12</v>
      </c>
      <c r="I29" s="113">
        <f t="shared" si="1"/>
        <v>66</v>
      </c>
      <c r="J29" s="113">
        <f t="shared" si="2"/>
        <v>9.9</v>
      </c>
      <c r="K29" s="114">
        <v>3</v>
      </c>
      <c r="L29" s="114">
        <v>4</v>
      </c>
      <c r="M29" s="114">
        <v>3</v>
      </c>
      <c r="N29" s="114">
        <v>4</v>
      </c>
      <c r="O29" s="114">
        <v>3</v>
      </c>
      <c r="P29" s="114">
        <f t="shared" si="3"/>
        <v>17</v>
      </c>
      <c r="Q29" s="114">
        <f t="shared" si="4"/>
        <v>0.85000000000000009</v>
      </c>
      <c r="R29" s="115">
        <f t="shared" si="5"/>
        <v>15</v>
      </c>
      <c r="S29" s="115">
        <f t="shared" si="5"/>
        <v>17</v>
      </c>
      <c r="T29" s="115">
        <f t="shared" si="5"/>
        <v>18</v>
      </c>
      <c r="U29" s="115">
        <f t="shared" si="5"/>
        <v>18</v>
      </c>
      <c r="V29" s="115">
        <f t="shared" si="5"/>
        <v>15</v>
      </c>
      <c r="W29" s="29">
        <f t="shared" si="5"/>
        <v>83</v>
      </c>
      <c r="X29" s="116">
        <f t="shared" si="6"/>
        <v>16.600000000000001</v>
      </c>
      <c r="Y29" s="122">
        <v>74</v>
      </c>
      <c r="Z29" s="118">
        <f t="shared" si="7"/>
        <v>59.2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ht="21" thickBot="1" x14ac:dyDescent="0.35">
      <c r="A30" s="112">
        <v>24</v>
      </c>
      <c r="B30" s="121">
        <v>674778</v>
      </c>
      <c r="C30" s="123" t="s">
        <v>156</v>
      </c>
      <c r="D30" s="113">
        <v>8</v>
      </c>
      <c r="E30" s="113">
        <v>9</v>
      </c>
      <c r="F30" s="113">
        <v>8</v>
      </c>
      <c r="G30" s="113">
        <v>9</v>
      </c>
      <c r="H30" s="113">
        <v>8</v>
      </c>
      <c r="I30" s="113">
        <f t="shared" si="1"/>
        <v>42</v>
      </c>
      <c r="J30" s="113">
        <f t="shared" si="2"/>
        <v>6.3</v>
      </c>
      <c r="K30" s="114">
        <v>2</v>
      </c>
      <c r="L30" s="114">
        <v>2.5</v>
      </c>
      <c r="M30" s="114">
        <v>2</v>
      </c>
      <c r="N30" s="114">
        <v>1</v>
      </c>
      <c r="O30" s="114">
        <v>2</v>
      </c>
      <c r="P30" s="114">
        <f t="shared" si="3"/>
        <v>9.5</v>
      </c>
      <c r="Q30" s="114">
        <f t="shared" si="4"/>
        <v>0.47500000000000003</v>
      </c>
      <c r="R30" s="115">
        <f t="shared" si="5"/>
        <v>10</v>
      </c>
      <c r="S30" s="115">
        <f t="shared" si="5"/>
        <v>11.5</v>
      </c>
      <c r="T30" s="115">
        <f t="shared" si="5"/>
        <v>10</v>
      </c>
      <c r="U30" s="115">
        <f t="shared" si="5"/>
        <v>10</v>
      </c>
      <c r="V30" s="115">
        <f t="shared" si="5"/>
        <v>10</v>
      </c>
      <c r="W30" s="29">
        <f t="shared" si="5"/>
        <v>51.5</v>
      </c>
      <c r="X30" s="116">
        <f t="shared" si="6"/>
        <v>10.3</v>
      </c>
      <c r="Y30" s="122">
        <v>41</v>
      </c>
      <c r="Z30" s="118">
        <f t="shared" si="7"/>
        <v>32.800000000000004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ht="21" thickBot="1" x14ac:dyDescent="0.35">
      <c r="A31" s="112">
        <v>25</v>
      </c>
      <c r="B31" s="121">
        <v>674779</v>
      </c>
      <c r="C31" s="123" t="s">
        <v>157</v>
      </c>
      <c r="D31" s="113">
        <v>9</v>
      </c>
      <c r="E31" s="113">
        <v>8</v>
      </c>
      <c r="F31" s="113">
        <v>9</v>
      </c>
      <c r="G31" s="113">
        <v>9</v>
      </c>
      <c r="H31" s="113">
        <v>8</v>
      </c>
      <c r="I31" s="113">
        <f t="shared" si="1"/>
        <v>43</v>
      </c>
      <c r="J31" s="113">
        <f t="shared" si="2"/>
        <v>6.45</v>
      </c>
      <c r="K31" s="114">
        <v>2.5</v>
      </c>
      <c r="L31" s="114">
        <v>3</v>
      </c>
      <c r="M31" s="114">
        <v>2.5</v>
      </c>
      <c r="N31" s="114">
        <v>3</v>
      </c>
      <c r="O31" s="114">
        <v>2.5</v>
      </c>
      <c r="P31" s="114">
        <f t="shared" si="3"/>
        <v>13.5</v>
      </c>
      <c r="Q31" s="114">
        <f t="shared" si="4"/>
        <v>0.67500000000000004</v>
      </c>
      <c r="R31" s="115">
        <f t="shared" si="5"/>
        <v>11.5</v>
      </c>
      <c r="S31" s="115">
        <f t="shared" si="5"/>
        <v>11</v>
      </c>
      <c r="T31" s="115">
        <f t="shared" si="5"/>
        <v>11.5</v>
      </c>
      <c r="U31" s="115">
        <f t="shared" si="5"/>
        <v>12</v>
      </c>
      <c r="V31" s="115">
        <f t="shared" si="5"/>
        <v>10.5</v>
      </c>
      <c r="W31" s="29">
        <f t="shared" si="5"/>
        <v>56.5</v>
      </c>
      <c r="X31" s="116">
        <f t="shared" si="6"/>
        <v>11.3</v>
      </c>
      <c r="Y31" s="122">
        <v>52</v>
      </c>
      <c r="Z31" s="118">
        <f t="shared" si="7"/>
        <v>41.6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ht="21" thickBot="1" x14ac:dyDescent="0.35">
      <c r="A32" s="112">
        <v>26</v>
      </c>
      <c r="B32" s="121">
        <v>674780</v>
      </c>
      <c r="C32" s="123" t="s">
        <v>111</v>
      </c>
      <c r="D32" s="113">
        <v>14</v>
      </c>
      <c r="E32" s="113">
        <v>13</v>
      </c>
      <c r="F32" s="113">
        <v>12</v>
      </c>
      <c r="G32" s="113">
        <v>12.5</v>
      </c>
      <c r="H32" s="113">
        <v>14</v>
      </c>
      <c r="I32" s="113">
        <f t="shared" si="1"/>
        <v>65.5</v>
      </c>
      <c r="J32" s="113">
        <f t="shared" si="2"/>
        <v>9.8249999999999993</v>
      </c>
      <c r="K32" s="114">
        <v>2.5</v>
      </c>
      <c r="L32" s="114">
        <v>3</v>
      </c>
      <c r="M32" s="114">
        <v>4</v>
      </c>
      <c r="N32" s="114">
        <v>3</v>
      </c>
      <c r="O32" s="114">
        <v>4</v>
      </c>
      <c r="P32" s="114">
        <f t="shared" si="3"/>
        <v>16.5</v>
      </c>
      <c r="Q32" s="114">
        <f t="shared" si="4"/>
        <v>0.82500000000000007</v>
      </c>
      <c r="R32" s="115">
        <f t="shared" si="5"/>
        <v>16.5</v>
      </c>
      <c r="S32" s="115">
        <f t="shared" si="5"/>
        <v>16</v>
      </c>
      <c r="T32" s="115">
        <f t="shared" si="5"/>
        <v>16</v>
      </c>
      <c r="U32" s="115">
        <f t="shared" si="5"/>
        <v>15.5</v>
      </c>
      <c r="V32" s="115">
        <f t="shared" si="5"/>
        <v>18</v>
      </c>
      <c r="W32" s="29">
        <f t="shared" si="5"/>
        <v>82</v>
      </c>
      <c r="X32" s="116">
        <f t="shared" si="6"/>
        <v>16.400000000000002</v>
      </c>
      <c r="Y32" s="122">
        <v>69</v>
      </c>
      <c r="Z32" s="118">
        <f t="shared" si="7"/>
        <v>55.2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ht="21" thickBot="1" x14ac:dyDescent="0.35">
      <c r="A33" s="112">
        <v>27</v>
      </c>
      <c r="B33" s="121">
        <v>674781</v>
      </c>
      <c r="C33" s="123" t="s">
        <v>158</v>
      </c>
      <c r="D33" s="113">
        <v>16</v>
      </c>
      <c r="E33" s="113">
        <v>12</v>
      </c>
      <c r="F33" s="113">
        <v>12.5</v>
      </c>
      <c r="G33" s="113">
        <v>14</v>
      </c>
      <c r="H33" s="113">
        <v>13</v>
      </c>
      <c r="I33" s="113">
        <f t="shared" si="1"/>
        <v>67.5</v>
      </c>
      <c r="J33" s="113">
        <f t="shared" si="2"/>
        <v>10.125</v>
      </c>
      <c r="K33" s="114">
        <v>3</v>
      </c>
      <c r="L33" s="114">
        <v>3</v>
      </c>
      <c r="M33" s="114">
        <v>4</v>
      </c>
      <c r="N33" s="114">
        <v>3</v>
      </c>
      <c r="O33" s="114">
        <v>4</v>
      </c>
      <c r="P33" s="114">
        <f t="shared" si="3"/>
        <v>17</v>
      </c>
      <c r="Q33" s="114">
        <f t="shared" si="4"/>
        <v>0.85000000000000009</v>
      </c>
      <c r="R33" s="115">
        <f t="shared" si="5"/>
        <v>19</v>
      </c>
      <c r="S33" s="115">
        <f t="shared" si="5"/>
        <v>15</v>
      </c>
      <c r="T33" s="115">
        <f t="shared" si="5"/>
        <v>16.5</v>
      </c>
      <c r="U33" s="115">
        <f t="shared" si="5"/>
        <v>17</v>
      </c>
      <c r="V33" s="115">
        <f t="shared" si="5"/>
        <v>17</v>
      </c>
      <c r="W33" s="29">
        <f t="shared" si="5"/>
        <v>84.5</v>
      </c>
      <c r="X33" s="116">
        <f t="shared" si="6"/>
        <v>16.900000000000002</v>
      </c>
      <c r="Y33" s="122">
        <v>72</v>
      </c>
      <c r="Z33" s="118">
        <f t="shared" si="7"/>
        <v>57.6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ht="21" thickBot="1" x14ac:dyDescent="0.35">
      <c r="A34" s="112">
        <v>28</v>
      </c>
      <c r="B34" s="121">
        <v>674782</v>
      </c>
      <c r="C34" s="123" t="s">
        <v>159</v>
      </c>
      <c r="D34" s="113">
        <v>6</v>
      </c>
      <c r="E34" s="113">
        <v>9</v>
      </c>
      <c r="F34" s="113">
        <v>8</v>
      </c>
      <c r="G34" s="113">
        <v>9</v>
      </c>
      <c r="H34" s="113">
        <v>8</v>
      </c>
      <c r="I34" s="113">
        <f t="shared" si="1"/>
        <v>40</v>
      </c>
      <c r="J34" s="113">
        <f t="shared" si="2"/>
        <v>6</v>
      </c>
      <c r="K34" s="114">
        <v>1</v>
      </c>
      <c r="L34" s="114">
        <v>2</v>
      </c>
      <c r="M34" s="114">
        <v>3</v>
      </c>
      <c r="N34" s="114">
        <v>2</v>
      </c>
      <c r="O34" s="114">
        <v>1</v>
      </c>
      <c r="P34" s="114">
        <f t="shared" si="3"/>
        <v>9</v>
      </c>
      <c r="Q34" s="114">
        <f t="shared" si="4"/>
        <v>0.45</v>
      </c>
      <c r="R34" s="115">
        <f t="shared" si="5"/>
        <v>7</v>
      </c>
      <c r="S34" s="115">
        <f t="shared" si="5"/>
        <v>11</v>
      </c>
      <c r="T34" s="115">
        <f t="shared" si="5"/>
        <v>11</v>
      </c>
      <c r="U34" s="115">
        <f t="shared" si="5"/>
        <v>11</v>
      </c>
      <c r="V34" s="115">
        <f t="shared" si="5"/>
        <v>9</v>
      </c>
      <c r="W34" s="29">
        <f t="shared" si="5"/>
        <v>49</v>
      </c>
      <c r="X34" s="116">
        <f t="shared" si="6"/>
        <v>9.8000000000000007</v>
      </c>
      <c r="Y34" s="122">
        <v>41</v>
      </c>
      <c r="Z34" s="118">
        <f t="shared" si="7"/>
        <v>32.800000000000004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ht="21" thickBot="1" x14ac:dyDescent="0.35">
      <c r="A35" s="112">
        <v>29</v>
      </c>
      <c r="B35" s="121">
        <v>674783</v>
      </c>
      <c r="C35" s="123" t="s">
        <v>160</v>
      </c>
      <c r="D35" s="113">
        <v>6</v>
      </c>
      <c r="E35" s="113">
        <v>8</v>
      </c>
      <c r="F35" s="113">
        <v>6</v>
      </c>
      <c r="G35" s="113">
        <v>6</v>
      </c>
      <c r="H35" s="113">
        <v>5</v>
      </c>
      <c r="I35" s="113">
        <f t="shared" si="1"/>
        <v>31</v>
      </c>
      <c r="J35" s="113">
        <f t="shared" si="2"/>
        <v>4.6499999999999995</v>
      </c>
      <c r="K35" s="114">
        <v>2</v>
      </c>
      <c r="L35" s="114">
        <v>1</v>
      </c>
      <c r="M35" s="114">
        <v>2</v>
      </c>
      <c r="N35" s="114">
        <v>1</v>
      </c>
      <c r="O35" s="114">
        <v>2</v>
      </c>
      <c r="P35" s="114">
        <f t="shared" si="3"/>
        <v>8</v>
      </c>
      <c r="Q35" s="114">
        <f t="shared" si="4"/>
        <v>0.4</v>
      </c>
      <c r="R35" s="115">
        <f t="shared" si="5"/>
        <v>8</v>
      </c>
      <c r="S35" s="115">
        <f t="shared" si="5"/>
        <v>9</v>
      </c>
      <c r="T35" s="115">
        <f t="shared" si="5"/>
        <v>8</v>
      </c>
      <c r="U35" s="115">
        <f t="shared" si="5"/>
        <v>7</v>
      </c>
      <c r="V35" s="115">
        <f t="shared" si="5"/>
        <v>7</v>
      </c>
      <c r="W35" s="29">
        <f t="shared" si="5"/>
        <v>39</v>
      </c>
      <c r="X35" s="116">
        <f t="shared" si="6"/>
        <v>7.8000000000000007</v>
      </c>
      <c r="Y35" s="122">
        <v>34</v>
      </c>
      <c r="Z35" s="118">
        <f t="shared" si="7"/>
        <v>27.200000000000003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ht="21" thickBot="1" x14ac:dyDescent="0.35">
      <c r="A36" s="112">
        <v>30</v>
      </c>
      <c r="B36" s="121">
        <v>674784</v>
      </c>
      <c r="C36" s="123" t="s">
        <v>112</v>
      </c>
      <c r="D36" s="113">
        <v>14</v>
      </c>
      <c r="E36" s="113">
        <v>12</v>
      </c>
      <c r="F36" s="113">
        <v>10</v>
      </c>
      <c r="G36" s="113">
        <v>12</v>
      </c>
      <c r="H36" s="113">
        <v>13</v>
      </c>
      <c r="I36" s="113">
        <f t="shared" si="1"/>
        <v>61</v>
      </c>
      <c r="J36" s="113">
        <f t="shared" si="2"/>
        <v>9.15</v>
      </c>
      <c r="K36" s="114">
        <v>4</v>
      </c>
      <c r="L36" s="114">
        <v>3.5</v>
      </c>
      <c r="M36" s="114">
        <v>3.5</v>
      </c>
      <c r="N36" s="114">
        <v>4</v>
      </c>
      <c r="O36" s="114">
        <v>4</v>
      </c>
      <c r="P36" s="114">
        <f t="shared" si="3"/>
        <v>19</v>
      </c>
      <c r="Q36" s="114">
        <f t="shared" si="4"/>
        <v>0.95000000000000007</v>
      </c>
      <c r="R36" s="115">
        <f t="shared" si="5"/>
        <v>18</v>
      </c>
      <c r="S36" s="115">
        <f t="shared" si="5"/>
        <v>15.5</v>
      </c>
      <c r="T36" s="115">
        <f t="shared" si="5"/>
        <v>13.5</v>
      </c>
      <c r="U36" s="115">
        <f t="shared" si="5"/>
        <v>16</v>
      </c>
      <c r="V36" s="115">
        <f t="shared" si="5"/>
        <v>17</v>
      </c>
      <c r="W36" s="29">
        <f t="shared" si="5"/>
        <v>80</v>
      </c>
      <c r="X36" s="116">
        <f t="shared" si="6"/>
        <v>16</v>
      </c>
      <c r="Y36" s="122">
        <v>65</v>
      </c>
      <c r="Z36" s="118">
        <f t="shared" si="7"/>
        <v>52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ht="21" thickBot="1" x14ac:dyDescent="0.35">
      <c r="A37" s="112">
        <v>31</v>
      </c>
      <c r="B37" s="121">
        <v>674785</v>
      </c>
      <c r="C37" s="123" t="s">
        <v>161</v>
      </c>
      <c r="D37" s="113">
        <v>14</v>
      </c>
      <c r="E37" s="113">
        <v>13</v>
      </c>
      <c r="F37" s="113">
        <v>8</v>
      </c>
      <c r="G37" s="113">
        <v>9</v>
      </c>
      <c r="H37" s="113">
        <v>12</v>
      </c>
      <c r="I37" s="113">
        <f t="shared" si="1"/>
        <v>56</v>
      </c>
      <c r="J37" s="113">
        <f t="shared" si="2"/>
        <v>8.4</v>
      </c>
      <c r="K37" s="114">
        <v>3.5</v>
      </c>
      <c r="L37" s="114">
        <v>2</v>
      </c>
      <c r="M37" s="114">
        <v>2.5</v>
      </c>
      <c r="N37" s="114">
        <v>3</v>
      </c>
      <c r="O37" s="114">
        <v>4</v>
      </c>
      <c r="P37" s="114">
        <f t="shared" si="3"/>
        <v>15</v>
      </c>
      <c r="Q37" s="114">
        <f t="shared" si="4"/>
        <v>0.75</v>
      </c>
      <c r="R37" s="115">
        <f t="shared" si="5"/>
        <v>17.5</v>
      </c>
      <c r="S37" s="115">
        <f t="shared" si="5"/>
        <v>15</v>
      </c>
      <c r="T37" s="115">
        <f t="shared" si="5"/>
        <v>10.5</v>
      </c>
      <c r="U37" s="115">
        <f t="shared" si="5"/>
        <v>12</v>
      </c>
      <c r="V37" s="115">
        <f t="shared" si="5"/>
        <v>16</v>
      </c>
      <c r="W37" s="29">
        <f t="shared" si="5"/>
        <v>71</v>
      </c>
      <c r="X37" s="116">
        <f t="shared" si="6"/>
        <v>14.200000000000001</v>
      </c>
      <c r="Y37" s="122">
        <v>57</v>
      </c>
      <c r="Z37" s="118">
        <f t="shared" si="7"/>
        <v>45.6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ht="21" thickBot="1" x14ac:dyDescent="0.35">
      <c r="A38" s="112">
        <v>32</v>
      </c>
      <c r="B38" s="121">
        <v>674786</v>
      </c>
      <c r="C38" s="123" t="s">
        <v>113</v>
      </c>
      <c r="D38" s="113">
        <v>9</v>
      </c>
      <c r="E38" s="113">
        <v>8</v>
      </c>
      <c r="F38" s="113">
        <v>12</v>
      </c>
      <c r="G38" s="113">
        <v>10</v>
      </c>
      <c r="H38" s="113">
        <v>10.5</v>
      </c>
      <c r="I38" s="113">
        <f t="shared" si="1"/>
        <v>49.5</v>
      </c>
      <c r="J38" s="113">
        <f t="shared" si="2"/>
        <v>7.4249999999999998</v>
      </c>
      <c r="K38" s="114">
        <v>2.5</v>
      </c>
      <c r="L38" s="114">
        <v>1</v>
      </c>
      <c r="M38" s="114">
        <v>3</v>
      </c>
      <c r="N38" s="114">
        <v>2</v>
      </c>
      <c r="O38" s="114">
        <v>4</v>
      </c>
      <c r="P38" s="114">
        <f t="shared" si="3"/>
        <v>12.5</v>
      </c>
      <c r="Q38" s="114">
        <f t="shared" si="4"/>
        <v>0.625</v>
      </c>
      <c r="R38" s="115">
        <f t="shared" si="5"/>
        <v>11.5</v>
      </c>
      <c r="S38" s="115">
        <f t="shared" si="5"/>
        <v>9</v>
      </c>
      <c r="T38" s="115">
        <f t="shared" si="5"/>
        <v>15</v>
      </c>
      <c r="U38" s="115">
        <f t="shared" si="5"/>
        <v>12</v>
      </c>
      <c r="V38" s="115">
        <f t="shared" si="5"/>
        <v>14.5</v>
      </c>
      <c r="W38" s="29">
        <f t="shared" si="5"/>
        <v>62</v>
      </c>
      <c r="X38" s="116">
        <f t="shared" si="6"/>
        <v>12.4</v>
      </c>
      <c r="Y38" s="122">
        <v>56</v>
      </c>
      <c r="Z38" s="118">
        <f t="shared" si="7"/>
        <v>44.800000000000004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ht="21" thickBot="1" x14ac:dyDescent="0.35">
      <c r="A39" s="112">
        <v>33</v>
      </c>
      <c r="B39" s="121">
        <v>674787</v>
      </c>
      <c r="C39" s="123" t="s">
        <v>162</v>
      </c>
      <c r="D39" s="113">
        <v>14</v>
      </c>
      <c r="E39" s="113">
        <v>13</v>
      </c>
      <c r="F39" s="113">
        <v>12</v>
      </c>
      <c r="G39" s="113">
        <v>12</v>
      </c>
      <c r="H39" s="113">
        <v>11</v>
      </c>
      <c r="I39" s="113">
        <f t="shared" si="1"/>
        <v>62</v>
      </c>
      <c r="J39" s="113">
        <f t="shared" si="2"/>
        <v>9.2999999999999989</v>
      </c>
      <c r="K39" s="114">
        <v>4</v>
      </c>
      <c r="L39" s="114">
        <v>3</v>
      </c>
      <c r="M39" s="114">
        <v>4</v>
      </c>
      <c r="N39" s="114">
        <v>3</v>
      </c>
      <c r="O39" s="114">
        <v>4</v>
      </c>
      <c r="P39" s="114">
        <f t="shared" si="3"/>
        <v>18</v>
      </c>
      <c r="Q39" s="114">
        <f t="shared" si="4"/>
        <v>0.9</v>
      </c>
      <c r="R39" s="115">
        <f t="shared" si="5"/>
        <v>18</v>
      </c>
      <c r="S39" s="115">
        <f t="shared" si="5"/>
        <v>16</v>
      </c>
      <c r="T39" s="115">
        <f t="shared" si="5"/>
        <v>16</v>
      </c>
      <c r="U39" s="115">
        <f t="shared" si="5"/>
        <v>15</v>
      </c>
      <c r="V39" s="115">
        <f t="shared" si="5"/>
        <v>15</v>
      </c>
      <c r="W39" s="29">
        <f t="shared" si="5"/>
        <v>80</v>
      </c>
      <c r="X39" s="116">
        <f t="shared" si="6"/>
        <v>16</v>
      </c>
      <c r="Y39" s="122">
        <v>63</v>
      </c>
      <c r="Z39" s="118">
        <f t="shared" si="7"/>
        <v>50.400000000000006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ht="21" thickBot="1" x14ac:dyDescent="0.35">
      <c r="A40" s="112">
        <v>34</v>
      </c>
      <c r="B40" s="121">
        <v>674788</v>
      </c>
      <c r="C40" s="123" t="s">
        <v>163</v>
      </c>
      <c r="D40" s="113">
        <v>14</v>
      </c>
      <c r="E40" s="113">
        <v>13</v>
      </c>
      <c r="F40" s="113">
        <v>12.5</v>
      </c>
      <c r="G40" s="113">
        <v>12.5</v>
      </c>
      <c r="H40" s="113">
        <v>12.5</v>
      </c>
      <c r="I40" s="113">
        <f t="shared" si="1"/>
        <v>64.5</v>
      </c>
      <c r="J40" s="113">
        <f t="shared" si="2"/>
        <v>9.6749999999999989</v>
      </c>
      <c r="K40" s="114">
        <v>5</v>
      </c>
      <c r="L40" s="114">
        <v>4</v>
      </c>
      <c r="M40" s="114">
        <v>3</v>
      </c>
      <c r="N40" s="114">
        <v>4</v>
      </c>
      <c r="O40" s="114">
        <v>3</v>
      </c>
      <c r="P40" s="114">
        <f t="shared" si="3"/>
        <v>19</v>
      </c>
      <c r="Q40" s="114">
        <f t="shared" si="4"/>
        <v>0.95000000000000007</v>
      </c>
      <c r="R40" s="115">
        <f t="shared" si="5"/>
        <v>19</v>
      </c>
      <c r="S40" s="115">
        <f t="shared" si="5"/>
        <v>17</v>
      </c>
      <c r="T40" s="115">
        <f t="shared" si="5"/>
        <v>15.5</v>
      </c>
      <c r="U40" s="115">
        <f t="shared" si="5"/>
        <v>16.5</v>
      </c>
      <c r="V40" s="115">
        <f t="shared" si="5"/>
        <v>15.5</v>
      </c>
      <c r="W40" s="29">
        <f t="shared" si="5"/>
        <v>83.5</v>
      </c>
      <c r="X40" s="116">
        <f t="shared" si="6"/>
        <v>16.7</v>
      </c>
      <c r="Y40" s="122">
        <v>65</v>
      </c>
      <c r="Z40" s="118">
        <f t="shared" si="7"/>
        <v>52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ht="21" thickBot="1" x14ac:dyDescent="0.35">
      <c r="A41" s="112">
        <v>35</v>
      </c>
      <c r="B41" s="121">
        <v>674789</v>
      </c>
      <c r="C41" s="123" t="s">
        <v>164</v>
      </c>
      <c r="D41" s="113">
        <v>15</v>
      </c>
      <c r="E41" s="113">
        <v>14</v>
      </c>
      <c r="F41" s="113">
        <v>10</v>
      </c>
      <c r="G41" s="113">
        <v>13</v>
      </c>
      <c r="H41" s="113">
        <v>11</v>
      </c>
      <c r="I41" s="113">
        <f t="shared" si="1"/>
        <v>63</v>
      </c>
      <c r="J41" s="113">
        <f t="shared" si="2"/>
        <v>9.4499999999999993</v>
      </c>
      <c r="K41" s="114">
        <v>4.5</v>
      </c>
      <c r="L41" s="114">
        <v>3</v>
      </c>
      <c r="M41" s="114">
        <v>4</v>
      </c>
      <c r="N41" s="114">
        <v>3</v>
      </c>
      <c r="O41" s="114">
        <v>5</v>
      </c>
      <c r="P41" s="114">
        <f t="shared" si="3"/>
        <v>19.5</v>
      </c>
      <c r="Q41" s="114">
        <f t="shared" si="4"/>
        <v>0.97500000000000009</v>
      </c>
      <c r="R41" s="115">
        <f t="shared" si="5"/>
        <v>19.5</v>
      </c>
      <c r="S41" s="115">
        <f t="shared" si="5"/>
        <v>17</v>
      </c>
      <c r="T41" s="115">
        <f t="shared" si="5"/>
        <v>14</v>
      </c>
      <c r="U41" s="115">
        <f t="shared" si="5"/>
        <v>16</v>
      </c>
      <c r="V41" s="115">
        <f t="shared" si="5"/>
        <v>16</v>
      </c>
      <c r="W41" s="29">
        <f t="shared" si="5"/>
        <v>82.5</v>
      </c>
      <c r="X41" s="116">
        <f t="shared" si="6"/>
        <v>16.5</v>
      </c>
      <c r="Y41" s="122">
        <v>69</v>
      </c>
      <c r="Z41" s="118">
        <f t="shared" si="7"/>
        <v>55.2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ht="21" thickBot="1" x14ac:dyDescent="0.35">
      <c r="A42" s="112">
        <v>36</v>
      </c>
      <c r="B42" s="121">
        <v>674790</v>
      </c>
      <c r="C42" s="123" t="s">
        <v>165</v>
      </c>
      <c r="D42" s="113"/>
      <c r="E42" s="113"/>
      <c r="F42" s="113"/>
      <c r="G42" s="113"/>
      <c r="H42" s="113"/>
      <c r="I42" s="113"/>
      <c r="J42" s="113"/>
      <c r="K42" s="114"/>
      <c r="L42" s="114"/>
      <c r="M42" s="114"/>
      <c r="N42" s="114"/>
      <c r="O42" s="114"/>
      <c r="P42" s="114"/>
      <c r="Q42" s="114"/>
      <c r="R42" s="115">
        <f t="shared" si="5"/>
        <v>0</v>
      </c>
      <c r="S42" s="115">
        <f t="shared" si="5"/>
        <v>0</v>
      </c>
      <c r="T42" s="115">
        <f t="shared" si="5"/>
        <v>0</v>
      </c>
      <c r="U42" s="115">
        <f t="shared" si="5"/>
        <v>0</v>
      </c>
      <c r="V42" s="115">
        <f t="shared" si="5"/>
        <v>0</v>
      </c>
      <c r="W42" s="29">
        <f t="shared" si="5"/>
        <v>0</v>
      </c>
      <c r="X42" s="116">
        <f t="shared" si="6"/>
        <v>0</v>
      </c>
      <c r="Y42" s="122" t="s">
        <v>138</v>
      </c>
      <c r="Z42" s="118" t="e">
        <f t="shared" si="7"/>
        <v>#VALUE!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ht="21" thickBot="1" x14ac:dyDescent="0.35">
      <c r="A43" s="112">
        <v>37</v>
      </c>
      <c r="B43" s="121">
        <v>674791</v>
      </c>
      <c r="C43" s="123" t="s">
        <v>166</v>
      </c>
      <c r="D43" s="113">
        <v>9</v>
      </c>
      <c r="E43" s="113">
        <v>12</v>
      </c>
      <c r="F43" s="113">
        <v>9</v>
      </c>
      <c r="G43" s="113">
        <v>8</v>
      </c>
      <c r="H43" s="113">
        <v>12</v>
      </c>
      <c r="I43" s="113">
        <f t="shared" si="1"/>
        <v>50</v>
      </c>
      <c r="J43" s="113">
        <f t="shared" si="2"/>
        <v>7.5</v>
      </c>
      <c r="K43" s="114">
        <v>2.5</v>
      </c>
      <c r="L43" s="114">
        <v>3</v>
      </c>
      <c r="M43" s="114">
        <v>3.5</v>
      </c>
      <c r="N43" s="114">
        <v>2</v>
      </c>
      <c r="O43" s="114">
        <v>4</v>
      </c>
      <c r="P43" s="114">
        <f t="shared" si="3"/>
        <v>15</v>
      </c>
      <c r="Q43" s="114">
        <f t="shared" si="4"/>
        <v>0.75</v>
      </c>
      <c r="R43" s="115">
        <f t="shared" si="5"/>
        <v>11.5</v>
      </c>
      <c r="S43" s="115">
        <f t="shared" si="5"/>
        <v>15</v>
      </c>
      <c r="T43" s="115">
        <f t="shared" si="5"/>
        <v>12.5</v>
      </c>
      <c r="U43" s="115">
        <f t="shared" si="5"/>
        <v>10</v>
      </c>
      <c r="V43" s="115">
        <f t="shared" si="5"/>
        <v>16</v>
      </c>
      <c r="W43" s="29">
        <f t="shared" si="5"/>
        <v>65</v>
      </c>
      <c r="X43" s="116">
        <f t="shared" si="6"/>
        <v>13</v>
      </c>
      <c r="Y43" s="122">
        <v>57</v>
      </c>
      <c r="Z43" s="118">
        <f t="shared" si="7"/>
        <v>45.6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ht="21" thickBot="1" x14ac:dyDescent="0.35">
      <c r="A44" s="112">
        <v>38</v>
      </c>
      <c r="B44" s="121">
        <v>674792</v>
      </c>
      <c r="C44" s="123" t="s">
        <v>114</v>
      </c>
      <c r="D44" s="113">
        <v>15</v>
      </c>
      <c r="E44" s="113">
        <v>14</v>
      </c>
      <c r="F44" s="113">
        <v>16</v>
      </c>
      <c r="G44" s="113">
        <v>12</v>
      </c>
      <c r="H44" s="113">
        <v>13</v>
      </c>
      <c r="I44" s="113">
        <f t="shared" si="1"/>
        <v>70</v>
      </c>
      <c r="J44" s="113">
        <f t="shared" si="2"/>
        <v>10.5</v>
      </c>
      <c r="K44" s="114">
        <v>5</v>
      </c>
      <c r="L44" s="114">
        <v>6</v>
      </c>
      <c r="M44" s="114">
        <v>5</v>
      </c>
      <c r="N44" s="114">
        <v>4</v>
      </c>
      <c r="O44" s="114">
        <v>5</v>
      </c>
      <c r="P44" s="114">
        <f t="shared" si="3"/>
        <v>25</v>
      </c>
      <c r="Q44" s="114">
        <f t="shared" si="4"/>
        <v>1.25</v>
      </c>
      <c r="R44" s="115">
        <f t="shared" si="5"/>
        <v>20</v>
      </c>
      <c r="S44" s="115">
        <f t="shared" si="5"/>
        <v>20</v>
      </c>
      <c r="T44" s="115">
        <f t="shared" si="5"/>
        <v>21</v>
      </c>
      <c r="U44" s="115">
        <f t="shared" si="5"/>
        <v>16</v>
      </c>
      <c r="V44" s="115">
        <f t="shared" si="5"/>
        <v>18</v>
      </c>
      <c r="W44" s="29">
        <f t="shared" si="5"/>
        <v>95</v>
      </c>
      <c r="X44" s="116">
        <f t="shared" si="6"/>
        <v>19</v>
      </c>
      <c r="Y44" s="122">
        <v>69</v>
      </c>
      <c r="Z44" s="118">
        <f t="shared" si="7"/>
        <v>55.2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ht="21" thickBot="1" x14ac:dyDescent="0.35">
      <c r="A45" s="112">
        <v>39</v>
      </c>
      <c r="B45" s="121">
        <v>674793</v>
      </c>
      <c r="C45" s="123" t="s">
        <v>115</v>
      </c>
      <c r="D45" s="113">
        <v>14</v>
      </c>
      <c r="E45" s="113">
        <v>12.5</v>
      </c>
      <c r="F45" s="113">
        <v>13</v>
      </c>
      <c r="G45" s="113">
        <v>14</v>
      </c>
      <c r="H45" s="113">
        <v>12</v>
      </c>
      <c r="I45" s="113">
        <f t="shared" si="1"/>
        <v>65.5</v>
      </c>
      <c r="J45" s="113">
        <f t="shared" si="2"/>
        <v>9.8249999999999993</v>
      </c>
      <c r="K45" s="114">
        <v>4</v>
      </c>
      <c r="L45" s="114">
        <v>5</v>
      </c>
      <c r="M45" s="114">
        <v>6</v>
      </c>
      <c r="N45" s="114">
        <v>5</v>
      </c>
      <c r="O45" s="114">
        <v>4</v>
      </c>
      <c r="P45" s="114">
        <f t="shared" si="3"/>
        <v>24</v>
      </c>
      <c r="Q45" s="114">
        <f t="shared" si="4"/>
        <v>1.2000000000000002</v>
      </c>
      <c r="R45" s="115">
        <f t="shared" si="5"/>
        <v>18</v>
      </c>
      <c r="S45" s="115">
        <f t="shared" si="5"/>
        <v>17.5</v>
      </c>
      <c r="T45" s="115">
        <f t="shared" si="5"/>
        <v>19</v>
      </c>
      <c r="U45" s="115">
        <f t="shared" si="5"/>
        <v>19</v>
      </c>
      <c r="V45" s="115">
        <f t="shared" si="5"/>
        <v>16</v>
      </c>
      <c r="W45" s="29">
        <f t="shared" si="5"/>
        <v>89.5</v>
      </c>
      <c r="X45" s="116">
        <f t="shared" si="6"/>
        <v>17.900000000000002</v>
      </c>
      <c r="Y45" s="122">
        <v>68</v>
      </c>
      <c r="Z45" s="118">
        <f t="shared" si="7"/>
        <v>54.400000000000006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ht="21" thickBot="1" x14ac:dyDescent="0.35">
      <c r="A46" s="112">
        <v>40</v>
      </c>
      <c r="B46" s="121">
        <v>674794</v>
      </c>
      <c r="C46" s="123" t="s">
        <v>167</v>
      </c>
      <c r="D46" s="113">
        <v>12</v>
      </c>
      <c r="E46" s="113">
        <v>13</v>
      </c>
      <c r="F46" s="113">
        <v>15</v>
      </c>
      <c r="G46" s="113">
        <v>14</v>
      </c>
      <c r="H46" s="113">
        <v>10.5</v>
      </c>
      <c r="I46" s="113">
        <f t="shared" si="1"/>
        <v>64.5</v>
      </c>
      <c r="J46" s="113">
        <f t="shared" si="2"/>
        <v>9.6749999999999989</v>
      </c>
      <c r="K46" s="114">
        <v>4</v>
      </c>
      <c r="L46" s="114">
        <v>3.5</v>
      </c>
      <c r="M46" s="114">
        <v>3</v>
      </c>
      <c r="N46" s="114">
        <v>4</v>
      </c>
      <c r="O46" s="114">
        <v>5</v>
      </c>
      <c r="P46" s="114">
        <f t="shared" si="3"/>
        <v>19.5</v>
      </c>
      <c r="Q46" s="114">
        <f t="shared" si="4"/>
        <v>0.97500000000000009</v>
      </c>
      <c r="R46" s="115">
        <f t="shared" si="5"/>
        <v>16</v>
      </c>
      <c r="S46" s="115">
        <f t="shared" si="5"/>
        <v>16.5</v>
      </c>
      <c r="T46" s="115">
        <f t="shared" si="5"/>
        <v>18</v>
      </c>
      <c r="U46" s="115">
        <f t="shared" si="5"/>
        <v>18</v>
      </c>
      <c r="V46" s="115">
        <f t="shared" si="5"/>
        <v>15.5</v>
      </c>
      <c r="W46" s="29">
        <f t="shared" si="5"/>
        <v>84</v>
      </c>
      <c r="X46" s="116">
        <f t="shared" si="6"/>
        <v>16.8</v>
      </c>
      <c r="Y46" s="122">
        <v>63</v>
      </c>
      <c r="Z46" s="118">
        <f t="shared" si="7"/>
        <v>50.400000000000006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ht="21" thickBot="1" x14ac:dyDescent="0.35">
      <c r="A47" s="112">
        <v>41</v>
      </c>
      <c r="B47" s="121">
        <v>674795</v>
      </c>
      <c r="C47" s="123" t="s">
        <v>168</v>
      </c>
      <c r="D47" s="113">
        <v>14</v>
      </c>
      <c r="E47" s="113">
        <v>12</v>
      </c>
      <c r="F47" s="113">
        <v>13</v>
      </c>
      <c r="G47" s="113">
        <v>14</v>
      </c>
      <c r="H47" s="113">
        <v>14</v>
      </c>
      <c r="I47" s="113">
        <f t="shared" si="1"/>
        <v>67</v>
      </c>
      <c r="J47" s="113">
        <f t="shared" si="2"/>
        <v>10.049999999999999</v>
      </c>
      <c r="K47" s="114">
        <v>5</v>
      </c>
      <c r="L47" s="114">
        <v>4</v>
      </c>
      <c r="M47" s="114">
        <v>5.5</v>
      </c>
      <c r="N47" s="114">
        <v>4</v>
      </c>
      <c r="O47" s="114">
        <v>3</v>
      </c>
      <c r="P47" s="114">
        <f t="shared" si="3"/>
        <v>21.5</v>
      </c>
      <c r="Q47" s="114">
        <f t="shared" si="4"/>
        <v>1.075</v>
      </c>
      <c r="R47" s="115">
        <f t="shared" si="5"/>
        <v>19</v>
      </c>
      <c r="S47" s="115">
        <f t="shared" si="5"/>
        <v>16</v>
      </c>
      <c r="T47" s="115">
        <f t="shared" si="5"/>
        <v>18.5</v>
      </c>
      <c r="U47" s="115">
        <f t="shared" si="5"/>
        <v>18</v>
      </c>
      <c r="V47" s="115">
        <f t="shared" si="5"/>
        <v>17</v>
      </c>
      <c r="W47" s="29">
        <f t="shared" si="5"/>
        <v>88.5</v>
      </c>
      <c r="X47" s="116">
        <f t="shared" si="6"/>
        <v>17.7</v>
      </c>
      <c r="Y47" s="122">
        <v>75</v>
      </c>
      <c r="Z47" s="118">
        <f t="shared" si="7"/>
        <v>60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ht="21" thickBot="1" x14ac:dyDescent="0.35">
      <c r="A48" s="112">
        <v>42</v>
      </c>
      <c r="B48" s="121">
        <v>674796</v>
      </c>
      <c r="C48" s="123" t="s">
        <v>169</v>
      </c>
      <c r="D48" s="113">
        <v>13</v>
      </c>
      <c r="E48" s="113">
        <v>12</v>
      </c>
      <c r="F48" s="113">
        <v>12.5</v>
      </c>
      <c r="G48" s="113">
        <v>11</v>
      </c>
      <c r="H48" s="113">
        <v>11.5</v>
      </c>
      <c r="I48" s="113">
        <f t="shared" si="1"/>
        <v>60</v>
      </c>
      <c r="J48" s="113">
        <f t="shared" si="2"/>
        <v>9</v>
      </c>
      <c r="K48" s="114">
        <v>2</v>
      </c>
      <c r="L48" s="114">
        <v>3</v>
      </c>
      <c r="M48" s="114">
        <v>4</v>
      </c>
      <c r="N48" s="114">
        <v>5</v>
      </c>
      <c r="O48" s="114">
        <v>5</v>
      </c>
      <c r="P48" s="114">
        <f t="shared" si="3"/>
        <v>19</v>
      </c>
      <c r="Q48" s="114">
        <f t="shared" si="4"/>
        <v>0.95000000000000007</v>
      </c>
      <c r="R48" s="115">
        <f t="shared" si="5"/>
        <v>15</v>
      </c>
      <c r="S48" s="115">
        <f t="shared" si="5"/>
        <v>15</v>
      </c>
      <c r="T48" s="115">
        <f t="shared" si="5"/>
        <v>16.5</v>
      </c>
      <c r="U48" s="115">
        <f t="shared" si="5"/>
        <v>16</v>
      </c>
      <c r="V48" s="115">
        <f t="shared" si="5"/>
        <v>16.5</v>
      </c>
      <c r="W48" s="29">
        <f t="shared" si="5"/>
        <v>79</v>
      </c>
      <c r="X48" s="116">
        <f t="shared" si="6"/>
        <v>15.8</v>
      </c>
      <c r="Y48" s="122">
        <v>67</v>
      </c>
      <c r="Z48" s="118">
        <f t="shared" si="7"/>
        <v>53.6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ht="21" thickBot="1" x14ac:dyDescent="0.35">
      <c r="A49" s="112">
        <v>43</v>
      </c>
      <c r="B49" s="121">
        <v>674797</v>
      </c>
      <c r="C49" s="123" t="s">
        <v>170</v>
      </c>
      <c r="D49" s="113">
        <v>12</v>
      </c>
      <c r="E49" s="113">
        <v>13</v>
      </c>
      <c r="F49" s="113">
        <v>15</v>
      </c>
      <c r="G49" s="113">
        <v>14</v>
      </c>
      <c r="H49" s="113">
        <v>8</v>
      </c>
      <c r="I49" s="113">
        <f t="shared" si="1"/>
        <v>62</v>
      </c>
      <c r="J49" s="113">
        <f t="shared" si="2"/>
        <v>9.2999999999999989</v>
      </c>
      <c r="K49" s="114">
        <v>4.5</v>
      </c>
      <c r="L49" s="114">
        <v>3</v>
      </c>
      <c r="M49" s="114">
        <v>4</v>
      </c>
      <c r="N49" s="114">
        <v>5</v>
      </c>
      <c r="O49" s="114">
        <v>5</v>
      </c>
      <c r="P49" s="114">
        <f t="shared" si="3"/>
        <v>21.5</v>
      </c>
      <c r="Q49" s="114">
        <f t="shared" si="4"/>
        <v>1.075</v>
      </c>
      <c r="R49" s="115">
        <f t="shared" si="5"/>
        <v>16.5</v>
      </c>
      <c r="S49" s="115">
        <f t="shared" si="5"/>
        <v>16</v>
      </c>
      <c r="T49" s="115">
        <f t="shared" si="5"/>
        <v>19</v>
      </c>
      <c r="U49" s="115">
        <f t="shared" si="5"/>
        <v>19</v>
      </c>
      <c r="V49" s="115">
        <f t="shared" si="5"/>
        <v>13</v>
      </c>
      <c r="W49" s="29">
        <f t="shared" si="5"/>
        <v>83.5</v>
      </c>
      <c r="X49" s="116">
        <f t="shared" si="6"/>
        <v>16.7</v>
      </c>
      <c r="Y49" s="122">
        <v>60</v>
      </c>
      <c r="Z49" s="118">
        <f t="shared" si="7"/>
        <v>48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ht="21" thickBot="1" x14ac:dyDescent="0.35">
      <c r="A50" s="112">
        <v>44</v>
      </c>
      <c r="B50" s="121">
        <v>674798</v>
      </c>
      <c r="C50" s="123" t="s">
        <v>171</v>
      </c>
      <c r="D50" s="113">
        <v>13</v>
      </c>
      <c r="E50" s="113">
        <v>12</v>
      </c>
      <c r="F50" s="113">
        <v>12.5</v>
      </c>
      <c r="G50" s="113">
        <v>13</v>
      </c>
      <c r="H50" s="113">
        <v>14</v>
      </c>
      <c r="I50" s="113">
        <f t="shared" si="1"/>
        <v>64.5</v>
      </c>
      <c r="J50" s="113">
        <f t="shared" si="2"/>
        <v>9.6749999999999989</v>
      </c>
      <c r="K50" s="114">
        <v>4.5</v>
      </c>
      <c r="L50" s="114">
        <v>3</v>
      </c>
      <c r="M50" s="114">
        <v>4</v>
      </c>
      <c r="N50" s="114">
        <v>5</v>
      </c>
      <c r="O50" s="114">
        <v>4</v>
      </c>
      <c r="P50" s="114">
        <f t="shared" si="3"/>
        <v>20.5</v>
      </c>
      <c r="Q50" s="114">
        <f t="shared" si="4"/>
        <v>1.0250000000000001</v>
      </c>
      <c r="R50" s="115">
        <f t="shared" si="5"/>
        <v>17.5</v>
      </c>
      <c r="S50" s="115">
        <f t="shared" si="5"/>
        <v>15</v>
      </c>
      <c r="T50" s="115">
        <f t="shared" si="5"/>
        <v>16.5</v>
      </c>
      <c r="U50" s="115">
        <f t="shared" si="5"/>
        <v>18</v>
      </c>
      <c r="V50" s="115">
        <f t="shared" si="5"/>
        <v>18</v>
      </c>
      <c r="W50" s="29">
        <f t="shared" si="5"/>
        <v>85</v>
      </c>
      <c r="X50" s="116">
        <f t="shared" si="6"/>
        <v>17</v>
      </c>
      <c r="Y50" s="122">
        <v>68</v>
      </c>
      <c r="Z50" s="118">
        <f t="shared" si="7"/>
        <v>54.400000000000006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ht="21" thickBot="1" x14ac:dyDescent="0.35">
      <c r="A51" s="112">
        <v>45</v>
      </c>
      <c r="B51" s="121">
        <v>674799</v>
      </c>
      <c r="C51" s="123" t="s">
        <v>172</v>
      </c>
      <c r="D51" s="113">
        <v>8</v>
      </c>
      <c r="E51" s="113">
        <v>7</v>
      </c>
      <c r="F51" s="113">
        <v>9</v>
      </c>
      <c r="G51" s="113">
        <v>8</v>
      </c>
      <c r="H51" s="113">
        <v>7</v>
      </c>
      <c r="I51" s="113">
        <f t="shared" si="1"/>
        <v>39</v>
      </c>
      <c r="J51" s="113">
        <f t="shared" si="2"/>
        <v>5.85</v>
      </c>
      <c r="K51" s="114">
        <v>3.5</v>
      </c>
      <c r="L51" s="114">
        <v>3</v>
      </c>
      <c r="M51" s="114">
        <v>2</v>
      </c>
      <c r="N51" s="114">
        <v>4</v>
      </c>
      <c r="O51" s="114">
        <v>3</v>
      </c>
      <c r="P51" s="114">
        <f t="shared" si="3"/>
        <v>15.5</v>
      </c>
      <c r="Q51" s="114">
        <f t="shared" si="4"/>
        <v>0.77500000000000002</v>
      </c>
      <c r="R51" s="115">
        <f t="shared" si="5"/>
        <v>11.5</v>
      </c>
      <c r="S51" s="115">
        <f t="shared" si="5"/>
        <v>10</v>
      </c>
      <c r="T51" s="115">
        <f t="shared" si="5"/>
        <v>11</v>
      </c>
      <c r="U51" s="115">
        <f t="shared" si="5"/>
        <v>12</v>
      </c>
      <c r="V51" s="115">
        <f t="shared" si="5"/>
        <v>10</v>
      </c>
      <c r="W51" s="29">
        <f t="shared" si="5"/>
        <v>54.5</v>
      </c>
      <c r="X51" s="116">
        <f t="shared" si="6"/>
        <v>10.9</v>
      </c>
      <c r="Y51" s="122">
        <v>44</v>
      </c>
      <c r="Z51" s="118">
        <f t="shared" si="7"/>
        <v>35.200000000000003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ht="21" thickBot="1" x14ac:dyDescent="0.35">
      <c r="A52" s="112">
        <v>46</v>
      </c>
      <c r="B52" s="121">
        <v>674800</v>
      </c>
      <c r="C52" s="123" t="s">
        <v>173</v>
      </c>
      <c r="D52" s="113"/>
      <c r="E52" s="113"/>
      <c r="F52" s="113"/>
      <c r="G52" s="113"/>
      <c r="H52" s="113"/>
      <c r="I52" s="113"/>
      <c r="J52" s="113"/>
      <c r="K52" s="114"/>
      <c r="L52" s="114"/>
      <c r="M52" s="114"/>
      <c r="N52" s="114"/>
      <c r="O52" s="114"/>
      <c r="P52" s="114"/>
      <c r="Q52" s="114"/>
      <c r="R52" s="115">
        <f t="shared" si="5"/>
        <v>0</v>
      </c>
      <c r="S52" s="115">
        <f t="shared" si="5"/>
        <v>0</v>
      </c>
      <c r="T52" s="115">
        <f t="shared" si="5"/>
        <v>0</v>
      </c>
      <c r="U52" s="115">
        <f t="shared" si="5"/>
        <v>0</v>
      </c>
      <c r="V52" s="115">
        <f t="shared" si="5"/>
        <v>0</v>
      </c>
      <c r="W52" s="29">
        <f t="shared" si="5"/>
        <v>0</v>
      </c>
      <c r="X52" s="116">
        <f t="shared" si="6"/>
        <v>0</v>
      </c>
      <c r="Y52" s="122" t="s">
        <v>138</v>
      </c>
      <c r="Z52" s="118" t="e">
        <f t="shared" si="7"/>
        <v>#VALUE!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ht="21" thickBot="1" x14ac:dyDescent="0.35">
      <c r="A53" s="112">
        <v>47</v>
      </c>
      <c r="B53" s="121">
        <v>674801</v>
      </c>
      <c r="C53" s="123" t="s">
        <v>174</v>
      </c>
      <c r="D53" s="113">
        <v>15</v>
      </c>
      <c r="E53" s="113">
        <v>16</v>
      </c>
      <c r="F53" s="113">
        <v>14</v>
      </c>
      <c r="G53" s="113">
        <v>13</v>
      </c>
      <c r="H53" s="113">
        <v>12</v>
      </c>
      <c r="I53" s="113">
        <f t="shared" si="1"/>
        <v>70</v>
      </c>
      <c r="J53" s="113">
        <f t="shared" si="2"/>
        <v>10.5</v>
      </c>
      <c r="K53" s="114">
        <v>4</v>
      </c>
      <c r="L53" s="114">
        <v>4.5</v>
      </c>
      <c r="M53" s="114">
        <v>5</v>
      </c>
      <c r="N53" s="114">
        <v>4</v>
      </c>
      <c r="O53" s="114">
        <v>4.5</v>
      </c>
      <c r="P53" s="114">
        <f t="shared" si="3"/>
        <v>22</v>
      </c>
      <c r="Q53" s="114">
        <f t="shared" si="4"/>
        <v>1.1000000000000001</v>
      </c>
      <c r="R53" s="115">
        <f t="shared" si="5"/>
        <v>19</v>
      </c>
      <c r="S53" s="115">
        <f t="shared" si="5"/>
        <v>20.5</v>
      </c>
      <c r="T53" s="115">
        <f t="shared" si="5"/>
        <v>19</v>
      </c>
      <c r="U53" s="115">
        <f t="shared" si="5"/>
        <v>17</v>
      </c>
      <c r="V53" s="115">
        <f t="shared" si="5"/>
        <v>16.5</v>
      </c>
      <c r="W53" s="29">
        <f t="shared" si="5"/>
        <v>92</v>
      </c>
      <c r="X53" s="116">
        <f t="shared" si="6"/>
        <v>18.400000000000002</v>
      </c>
      <c r="Y53" s="122">
        <v>76</v>
      </c>
      <c r="Z53" s="118">
        <f t="shared" si="7"/>
        <v>60.800000000000004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ht="21" thickBot="1" x14ac:dyDescent="0.35">
      <c r="A54" s="112">
        <v>48</v>
      </c>
      <c r="B54" s="121">
        <v>674802</v>
      </c>
      <c r="C54" s="123" t="s">
        <v>175</v>
      </c>
      <c r="D54" s="113">
        <v>13</v>
      </c>
      <c r="E54" s="113">
        <v>12</v>
      </c>
      <c r="F54" s="113">
        <v>13</v>
      </c>
      <c r="G54" s="113">
        <v>15</v>
      </c>
      <c r="H54" s="113">
        <v>8</v>
      </c>
      <c r="I54" s="113">
        <f t="shared" si="1"/>
        <v>61</v>
      </c>
      <c r="J54" s="113">
        <f t="shared" si="2"/>
        <v>9.15</v>
      </c>
      <c r="K54" s="114">
        <v>2.5</v>
      </c>
      <c r="L54" s="114">
        <v>3</v>
      </c>
      <c r="M54" s="114">
        <v>4</v>
      </c>
      <c r="N54" s="114">
        <v>3</v>
      </c>
      <c r="O54" s="114">
        <v>4</v>
      </c>
      <c r="P54" s="114">
        <f t="shared" si="3"/>
        <v>16.5</v>
      </c>
      <c r="Q54" s="114">
        <f t="shared" si="4"/>
        <v>0.82500000000000007</v>
      </c>
      <c r="R54" s="115">
        <f t="shared" si="5"/>
        <v>15.5</v>
      </c>
      <c r="S54" s="115">
        <f t="shared" si="5"/>
        <v>15</v>
      </c>
      <c r="T54" s="115">
        <f t="shared" si="5"/>
        <v>17</v>
      </c>
      <c r="U54" s="115">
        <f t="shared" si="5"/>
        <v>18</v>
      </c>
      <c r="V54" s="115">
        <f t="shared" si="5"/>
        <v>12</v>
      </c>
      <c r="W54" s="29">
        <f t="shared" si="5"/>
        <v>77.5</v>
      </c>
      <c r="X54" s="116">
        <f t="shared" si="6"/>
        <v>15.5</v>
      </c>
      <c r="Y54" s="122">
        <v>62</v>
      </c>
      <c r="Z54" s="118">
        <f t="shared" si="7"/>
        <v>49.6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ht="21" thickBot="1" x14ac:dyDescent="0.35">
      <c r="A55" s="112">
        <v>49</v>
      </c>
      <c r="B55" s="121">
        <v>674803</v>
      </c>
      <c r="C55" s="123" t="s">
        <v>176</v>
      </c>
      <c r="D55" s="113">
        <v>15</v>
      </c>
      <c r="E55" s="113">
        <v>16</v>
      </c>
      <c r="F55" s="113">
        <v>14</v>
      </c>
      <c r="G55" s="113">
        <v>12.5</v>
      </c>
      <c r="H55" s="113">
        <v>12</v>
      </c>
      <c r="I55" s="113">
        <f t="shared" si="1"/>
        <v>69.5</v>
      </c>
      <c r="J55" s="113">
        <f t="shared" si="2"/>
        <v>10.424999999999999</v>
      </c>
      <c r="K55" s="114">
        <v>5</v>
      </c>
      <c r="L55" s="114">
        <v>5.5</v>
      </c>
      <c r="M55" s="114">
        <v>4</v>
      </c>
      <c r="N55" s="114">
        <v>3</v>
      </c>
      <c r="O55" s="114">
        <v>4</v>
      </c>
      <c r="P55" s="114">
        <f t="shared" si="3"/>
        <v>21.5</v>
      </c>
      <c r="Q55" s="114">
        <f t="shared" si="4"/>
        <v>1.075</v>
      </c>
      <c r="R55" s="115">
        <f t="shared" si="5"/>
        <v>20</v>
      </c>
      <c r="S55" s="115">
        <f t="shared" si="5"/>
        <v>21.5</v>
      </c>
      <c r="T55" s="115">
        <f t="shared" si="5"/>
        <v>18</v>
      </c>
      <c r="U55" s="115">
        <f t="shared" si="5"/>
        <v>15.5</v>
      </c>
      <c r="V55" s="115">
        <f t="shared" si="5"/>
        <v>16</v>
      </c>
      <c r="W55" s="29">
        <f t="shared" si="5"/>
        <v>91</v>
      </c>
      <c r="X55" s="116">
        <f t="shared" si="6"/>
        <v>18.2</v>
      </c>
      <c r="Y55" s="122">
        <v>70</v>
      </c>
      <c r="Z55" s="118">
        <f t="shared" si="7"/>
        <v>56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ht="21" thickBot="1" x14ac:dyDescent="0.35">
      <c r="A56" s="112">
        <v>50</v>
      </c>
      <c r="B56" s="121">
        <v>674804</v>
      </c>
      <c r="C56" s="123" t="s">
        <v>177</v>
      </c>
      <c r="D56" s="113">
        <v>8</v>
      </c>
      <c r="E56" s="113">
        <v>9</v>
      </c>
      <c r="F56" s="113">
        <v>12</v>
      </c>
      <c r="G56" s="113">
        <v>8</v>
      </c>
      <c r="H56" s="113">
        <v>9</v>
      </c>
      <c r="I56" s="113">
        <f t="shared" si="1"/>
        <v>46</v>
      </c>
      <c r="J56" s="113">
        <f t="shared" si="2"/>
        <v>6.8999999999999995</v>
      </c>
      <c r="K56" s="114">
        <v>2.5</v>
      </c>
      <c r="L56" s="114">
        <v>3</v>
      </c>
      <c r="M56" s="114">
        <v>3.5</v>
      </c>
      <c r="N56" s="114">
        <v>2</v>
      </c>
      <c r="O56" s="114">
        <v>3</v>
      </c>
      <c r="P56" s="114"/>
      <c r="Q56" s="114"/>
      <c r="R56" s="115">
        <f t="shared" si="5"/>
        <v>10.5</v>
      </c>
      <c r="S56" s="115">
        <f t="shared" si="5"/>
        <v>12</v>
      </c>
      <c r="T56" s="115">
        <f t="shared" si="5"/>
        <v>15.5</v>
      </c>
      <c r="U56" s="115">
        <f t="shared" si="5"/>
        <v>10</v>
      </c>
      <c r="V56" s="115">
        <f t="shared" si="5"/>
        <v>12</v>
      </c>
      <c r="W56" s="29">
        <f t="shared" si="5"/>
        <v>46</v>
      </c>
      <c r="X56" s="116">
        <f t="shared" si="6"/>
        <v>9.2000000000000011</v>
      </c>
      <c r="Y56" s="122">
        <v>53</v>
      </c>
      <c r="Z56" s="118">
        <f t="shared" si="7"/>
        <v>42.400000000000006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ht="21" thickBot="1" x14ac:dyDescent="0.35">
      <c r="A57" s="112">
        <v>51</v>
      </c>
      <c r="B57" s="124">
        <v>674805</v>
      </c>
      <c r="C57" s="126" t="s">
        <v>178</v>
      </c>
      <c r="D57" s="113">
        <v>13</v>
      </c>
      <c r="E57" s="113">
        <v>10.5</v>
      </c>
      <c r="F57" s="113">
        <v>12</v>
      </c>
      <c r="G57" s="113">
        <v>12.5</v>
      </c>
      <c r="H57" s="113">
        <v>13</v>
      </c>
      <c r="I57" s="113">
        <f t="shared" si="1"/>
        <v>61</v>
      </c>
      <c r="J57" s="113">
        <f t="shared" si="2"/>
        <v>9.15</v>
      </c>
      <c r="K57" s="114">
        <v>3</v>
      </c>
      <c r="L57" s="114">
        <v>2.5</v>
      </c>
      <c r="M57" s="114">
        <v>4.5</v>
      </c>
      <c r="N57" s="114">
        <v>3</v>
      </c>
      <c r="O57" s="114">
        <v>2.5</v>
      </c>
      <c r="P57" s="114">
        <f t="shared" si="3"/>
        <v>15.5</v>
      </c>
      <c r="Q57" s="114">
        <f t="shared" si="4"/>
        <v>0.77500000000000002</v>
      </c>
      <c r="R57" s="115">
        <f t="shared" si="5"/>
        <v>16</v>
      </c>
      <c r="S57" s="115">
        <f t="shared" si="5"/>
        <v>13</v>
      </c>
      <c r="T57" s="115">
        <f t="shared" si="5"/>
        <v>16.5</v>
      </c>
      <c r="U57" s="115">
        <f t="shared" si="5"/>
        <v>15.5</v>
      </c>
      <c r="V57" s="115">
        <f t="shared" si="5"/>
        <v>15.5</v>
      </c>
      <c r="W57" s="29">
        <f t="shared" si="5"/>
        <v>76.5</v>
      </c>
      <c r="X57" s="116">
        <f t="shared" si="6"/>
        <v>15.3</v>
      </c>
      <c r="Y57" s="125">
        <v>71</v>
      </c>
      <c r="Z57" s="118">
        <f t="shared" si="7"/>
        <v>56.800000000000004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ht="21" thickBot="1" x14ac:dyDescent="0.35">
      <c r="A58" s="112">
        <v>52</v>
      </c>
      <c r="B58" s="121">
        <v>674806</v>
      </c>
      <c r="C58" s="123" t="s">
        <v>116</v>
      </c>
      <c r="D58" s="113">
        <v>15</v>
      </c>
      <c r="E58" s="113">
        <v>12</v>
      </c>
      <c r="F58" s="113">
        <v>9</v>
      </c>
      <c r="G58" s="113">
        <v>8</v>
      </c>
      <c r="H58" s="113">
        <v>9</v>
      </c>
      <c r="I58" s="113">
        <f t="shared" si="1"/>
        <v>53</v>
      </c>
      <c r="J58" s="113">
        <f t="shared" si="2"/>
        <v>7.9499999999999993</v>
      </c>
      <c r="K58" s="114">
        <v>2.5</v>
      </c>
      <c r="L58" s="114">
        <v>2</v>
      </c>
      <c r="M58" s="114">
        <v>4</v>
      </c>
      <c r="N58" s="114">
        <v>3</v>
      </c>
      <c r="O58" s="114">
        <v>4</v>
      </c>
      <c r="P58" s="114">
        <f t="shared" si="3"/>
        <v>15.5</v>
      </c>
      <c r="Q58" s="114">
        <f t="shared" si="4"/>
        <v>0.77500000000000002</v>
      </c>
      <c r="R58" s="115">
        <f t="shared" si="5"/>
        <v>17.5</v>
      </c>
      <c r="S58" s="115">
        <f t="shared" si="5"/>
        <v>14</v>
      </c>
      <c r="T58" s="115">
        <f t="shared" si="5"/>
        <v>13</v>
      </c>
      <c r="U58" s="115">
        <f t="shared" si="5"/>
        <v>11</v>
      </c>
      <c r="V58" s="115">
        <f t="shared" si="5"/>
        <v>13</v>
      </c>
      <c r="W58" s="29">
        <f t="shared" si="5"/>
        <v>68.5</v>
      </c>
      <c r="X58" s="116">
        <f t="shared" si="6"/>
        <v>13.700000000000001</v>
      </c>
      <c r="Y58" s="122">
        <v>58</v>
      </c>
      <c r="Z58" s="118">
        <f t="shared" si="7"/>
        <v>46.400000000000006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ht="21" thickBot="1" x14ac:dyDescent="0.35">
      <c r="A59" s="112">
        <v>53</v>
      </c>
      <c r="B59" s="121">
        <v>674807</v>
      </c>
      <c r="C59" s="123" t="s">
        <v>179</v>
      </c>
      <c r="D59" s="113">
        <v>10.5</v>
      </c>
      <c r="E59" s="113">
        <v>12</v>
      </c>
      <c r="F59" s="113">
        <v>9</v>
      </c>
      <c r="G59" s="113">
        <v>10</v>
      </c>
      <c r="H59" s="113">
        <v>8</v>
      </c>
      <c r="I59" s="113">
        <f t="shared" si="1"/>
        <v>49.5</v>
      </c>
      <c r="J59" s="113">
        <f t="shared" si="2"/>
        <v>7.4249999999999998</v>
      </c>
      <c r="K59" s="114">
        <v>2.5</v>
      </c>
      <c r="L59" s="114">
        <v>1.5</v>
      </c>
      <c r="M59" s="114">
        <v>3.5</v>
      </c>
      <c r="N59" s="114">
        <v>2</v>
      </c>
      <c r="O59" s="114">
        <v>4</v>
      </c>
      <c r="P59" s="114">
        <f t="shared" si="3"/>
        <v>13.5</v>
      </c>
      <c r="Q59" s="114">
        <f t="shared" si="4"/>
        <v>0.67500000000000004</v>
      </c>
      <c r="R59" s="115">
        <f t="shared" si="5"/>
        <v>13</v>
      </c>
      <c r="S59" s="115">
        <f t="shared" si="5"/>
        <v>13.5</v>
      </c>
      <c r="T59" s="115">
        <f t="shared" si="5"/>
        <v>12.5</v>
      </c>
      <c r="U59" s="115">
        <f t="shared" si="5"/>
        <v>12</v>
      </c>
      <c r="V59" s="115">
        <f t="shared" si="5"/>
        <v>12</v>
      </c>
      <c r="W59" s="29">
        <f t="shared" si="5"/>
        <v>63</v>
      </c>
      <c r="X59" s="116">
        <f t="shared" si="6"/>
        <v>12.600000000000001</v>
      </c>
      <c r="Y59" s="122">
        <v>54</v>
      </c>
      <c r="Z59" s="118">
        <f t="shared" si="7"/>
        <v>43.2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ht="21" thickBot="1" x14ac:dyDescent="0.35">
      <c r="A60" s="112">
        <v>54</v>
      </c>
      <c r="B60" s="121">
        <v>674808</v>
      </c>
      <c r="C60" s="123" t="s">
        <v>180</v>
      </c>
      <c r="D60" s="113">
        <v>9</v>
      </c>
      <c r="E60" s="113">
        <v>8</v>
      </c>
      <c r="F60" s="113">
        <v>9</v>
      </c>
      <c r="G60" s="113">
        <v>12</v>
      </c>
      <c r="H60" s="113">
        <v>9</v>
      </c>
      <c r="I60" s="113">
        <f t="shared" si="1"/>
        <v>47</v>
      </c>
      <c r="J60" s="113">
        <f t="shared" si="2"/>
        <v>7.05</v>
      </c>
      <c r="K60" s="114">
        <v>2.5</v>
      </c>
      <c r="L60" s="114">
        <v>3</v>
      </c>
      <c r="M60" s="114">
        <v>4</v>
      </c>
      <c r="N60" s="114">
        <v>3</v>
      </c>
      <c r="O60" s="114">
        <v>3.5</v>
      </c>
      <c r="P60" s="114">
        <f t="shared" si="3"/>
        <v>16</v>
      </c>
      <c r="Q60" s="114">
        <f t="shared" si="4"/>
        <v>0.8</v>
      </c>
      <c r="R60" s="115">
        <f t="shared" si="5"/>
        <v>11.5</v>
      </c>
      <c r="S60" s="115">
        <f t="shared" si="5"/>
        <v>11</v>
      </c>
      <c r="T60" s="115">
        <f t="shared" si="5"/>
        <v>13</v>
      </c>
      <c r="U60" s="115">
        <f t="shared" si="5"/>
        <v>15</v>
      </c>
      <c r="V60" s="115">
        <f t="shared" si="5"/>
        <v>12.5</v>
      </c>
      <c r="W60" s="29">
        <f t="shared" si="5"/>
        <v>63</v>
      </c>
      <c r="X60" s="116">
        <f t="shared" si="6"/>
        <v>12.600000000000001</v>
      </c>
      <c r="Y60" s="122">
        <v>55</v>
      </c>
      <c r="Z60" s="118">
        <f t="shared" si="7"/>
        <v>44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ht="21" thickBot="1" x14ac:dyDescent="0.35">
      <c r="A61" s="112">
        <v>55</v>
      </c>
      <c r="B61" s="121">
        <v>674809</v>
      </c>
      <c r="C61" s="123" t="s">
        <v>181</v>
      </c>
      <c r="D61" s="113">
        <v>15</v>
      </c>
      <c r="E61" s="113">
        <v>16</v>
      </c>
      <c r="F61" s="113">
        <v>14</v>
      </c>
      <c r="G61" s="113">
        <v>13</v>
      </c>
      <c r="H61" s="113">
        <v>12</v>
      </c>
      <c r="I61" s="113">
        <f t="shared" si="1"/>
        <v>70</v>
      </c>
      <c r="J61" s="113">
        <f t="shared" si="2"/>
        <v>10.5</v>
      </c>
      <c r="K61" s="114">
        <v>5</v>
      </c>
      <c r="L61" s="114">
        <v>4</v>
      </c>
      <c r="M61" s="114">
        <v>5</v>
      </c>
      <c r="N61" s="114">
        <v>3</v>
      </c>
      <c r="O61" s="114">
        <v>5</v>
      </c>
      <c r="P61" s="114">
        <f t="shared" si="3"/>
        <v>22</v>
      </c>
      <c r="Q61" s="114">
        <f t="shared" si="4"/>
        <v>1.1000000000000001</v>
      </c>
      <c r="R61" s="115">
        <f t="shared" si="5"/>
        <v>20</v>
      </c>
      <c r="S61" s="115">
        <f t="shared" si="5"/>
        <v>20</v>
      </c>
      <c r="T61" s="115">
        <f t="shared" si="5"/>
        <v>19</v>
      </c>
      <c r="U61" s="115">
        <f t="shared" si="5"/>
        <v>16</v>
      </c>
      <c r="V61" s="115">
        <f t="shared" si="5"/>
        <v>17</v>
      </c>
      <c r="W61" s="29">
        <f t="shared" si="5"/>
        <v>92</v>
      </c>
      <c r="X61" s="116">
        <f t="shared" si="6"/>
        <v>18.400000000000002</v>
      </c>
      <c r="Y61" s="122">
        <v>75</v>
      </c>
      <c r="Z61" s="118">
        <f t="shared" si="7"/>
        <v>60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s="117" customFormat="1" ht="21" thickBot="1" x14ac:dyDescent="0.35">
      <c r="A62" s="112">
        <v>56</v>
      </c>
      <c r="B62" s="121">
        <v>674810</v>
      </c>
      <c r="C62" s="123" t="s">
        <v>182</v>
      </c>
      <c r="D62" s="113">
        <v>14</v>
      </c>
      <c r="E62" s="113">
        <v>13</v>
      </c>
      <c r="F62" s="113">
        <v>12</v>
      </c>
      <c r="G62" s="113">
        <v>12.5</v>
      </c>
      <c r="H62" s="113">
        <v>14</v>
      </c>
      <c r="I62" s="113">
        <f t="shared" si="1"/>
        <v>65.5</v>
      </c>
      <c r="J62" s="113">
        <f t="shared" si="2"/>
        <v>9.8249999999999993</v>
      </c>
      <c r="K62" s="114">
        <v>2</v>
      </c>
      <c r="L62" s="114">
        <v>2.5</v>
      </c>
      <c r="M62" s="114">
        <v>3</v>
      </c>
      <c r="N62" s="114">
        <v>4</v>
      </c>
      <c r="O62" s="114">
        <v>3</v>
      </c>
      <c r="P62" s="114">
        <f t="shared" si="3"/>
        <v>14.5</v>
      </c>
      <c r="Q62" s="114">
        <f t="shared" si="4"/>
        <v>0.72500000000000009</v>
      </c>
      <c r="R62" s="115">
        <f t="shared" si="5"/>
        <v>16</v>
      </c>
      <c r="S62" s="115">
        <f t="shared" si="5"/>
        <v>15.5</v>
      </c>
      <c r="T62" s="115">
        <f t="shared" si="5"/>
        <v>15</v>
      </c>
      <c r="U62" s="115">
        <f t="shared" si="5"/>
        <v>16.5</v>
      </c>
      <c r="V62" s="115">
        <f t="shared" si="5"/>
        <v>17</v>
      </c>
      <c r="W62" s="29">
        <f t="shared" si="5"/>
        <v>80</v>
      </c>
      <c r="X62" s="116">
        <f t="shared" si="6"/>
        <v>16</v>
      </c>
      <c r="Y62" s="122">
        <v>72</v>
      </c>
      <c r="Z62" s="118">
        <f t="shared" si="7"/>
        <v>57.6</v>
      </c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19"/>
    </row>
    <row r="63" spans="1:44" s="117" customFormat="1" ht="21" thickBot="1" x14ac:dyDescent="0.35">
      <c r="A63" s="112">
        <v>57</v>
      </c>
      <c r="B63" s="121">
        <v>674811</v>
      </c>
      <c r="C63" s="123" t="s">
        <v>183</v>
      </c>
      <c r="D63" s="113">
        <v>9</v>
      </c>
      <c r="E63" s="113">
        <v>14</v>
      </c>
      <c r="F63" s="113">
        <v>9</v>
      </c>
      <c r="G63" s="113">
        <v>12</v>
      </c>
      <c r="H63" s="113">
        <v>14</v>
      </c>
      <c r="I63" s="113">
        <f t="shared" si="1"/>
        <v>58</v>
      </c>
      <c r="J63" s="113">
        <f t="shared" si="2"/>
        <v>8.6999999999999993</v>
      </c>
      <c r="K63" s="114">
        <v>2</v>
      </c>
      <c r="L63" s="114">
        <v>2.5</v>
      </c>
      <c r="M63" s="114">
        <v>3</v>
      </c>
      <c r="N63" s="114">
        <v>2.5</v>
      </c>
      <c r="O63" s="114">
        <v>3</v>
      </c>
      <c r="P63" s="114">
        <f t="shared" si="3"/>
        <v>13</v>
      </c>
      <c r="Q63" s="114">
        <f t="shared" si="4"/>
        <v>0.65</v>
      </c>
      <c r="R63" s="115">
        <f t="shared" ref="R63:W105" si="8">D63+K63</f>
        <v>11</v>
      </c>
      <c r="S63" s="115">
        <f t="shared" si="8"/>
        <v>16.5</v>
      </c>
      <c r="T63" s="115">
        <f t="shared" si="8"/>
        <v>12</v>
      </c>
      <c r="U63" s="115">
        <f t="shared" si="8"/>
        <v>14.5</v>
      </c>
      <c r="V63" s="115">
        <f t="shared" si="8"/>
        <v>17</v>
      </c>
      <c r="W63" s="29">
        <f t="shared" si="8"/>
        <v>71</v>
      </c>
      <c r="X63" s="116">
        <f t="shared" si="6"/>
        <v>14.200000000000001</v>
      </c>
      <c r="Y63" s="122">
        <v>69</v>
      </c>
      <c r="Z63" s="118">
        <f t="shared" si="7"/>
        <v>55.2</v>
      </c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19"/>
    </row>
    <row r="64" spans="1:44" s="117" customFormat="1" ht="21" thickBot="1" x14ac:dyDescent="0.35">
      <c r="A64" s="112">
        <v>58</v>
      </c>
      <c r="B64" s="121">
        <v>674812</v>
      </c>
      <c r="C64" s="123" t="s">
        <v>184</v>
      </c>
      <c r="D64" s="113">
        <v>12</v>
      </c>
      <c r="E64" s="113">
        <v>13</v>
      </c>
      <c r="F64" s="113">
        <v>9</v>
      </c>
      <c r="G64" s="113">
        <v>12</v>
      </c>
      <c r="H64" s="113">
        <v>9</v>
      </c>
      <c r="I64" s="113">
        <f t="shared" si="1"/>
        <v>55</v>
      </c>
      <c r="J64" s="113">
        <f t="shared" si="2"/>
        <v>8.25</v>
      </c>
      <c r="K64" s="114">
        <v>2.5</v>
      </c>
      <c r="L64" s="114">
        <v>3</v>
      </c>
      <c r="M64" s="114">
        <v>4</v>
      </c>
      <c r="N64" s="114">
        <v>3</v>
      </c>
      <c r="O64" s="114">
        <v>2.5</v>
      </c>
      <c r="P64" s="114">
        <f t="shared" si="3"/>
        <v>15</v>
      </c>
      <c r="Q64" s="114">
        <f t="shared" si="4"/>
        <v>0.75</v>
      </c>
      <c r="R64" s="115">
        <f t="shared" si="8"/>
        <v>14.5</v>
      </c>
      <c r="S64" s="115">
        <f t="shared" si="8"/>
        <v>16</v>
      </c>
      <c r="T64" s="115">
        <f t="shared" si="8"/>
        <v>13</v>
      </c>
      <c r="U64" s="115">
        <f t="shared" si="8"/>
        <v>15</v>
      </c>
      <c r="V64" s="115">
        <f t="shared" si="8"/>
        <v>11.5</v>
      </c>
      <c r="W64" s="29">
        <f t="shared" si="8"/>
        <v>70</v>
      </c>
      <c r="X64" s="116">
        <f t="shared" si="6"/>
        <v>14</v>
      </c>
      <c r="Y64" s="122">
        <v>59</v>
      </c>
      <c r="Z64" s="118">
        <f t="shared" si="7"/>
        <v>47.2</v>
      </c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19"/>
    </row>
    <row r="65" spans="1:44" s="117" customFormat="1" ht="21" thickBot="1" x14ac:dyDescent="0.35">
      <c r="A65" s="112">
        <v>59</v>
      </c>
      <c r="B65" s="121">
        <v>674813</v>
      </c>
      <c r="C65" s="123" t="s">
        <v>117</v>
      </c>
      <c r="D65" s="113">
        <v>15</v>
      </c>
      <c r="E65" s="113">
        <v>16</v>
      </c>
      <c r="F65" s="113">
        <v>14</v>
      </c>
      <c r="G65" s="113">
        <v>13</v>
      </c>
      <c r="H65" s="113">
        <v>15</v>
      </c>
      <c r="I65" s="113">
        <f t="shared" si="1"/>
        <v>73</v>
      </c>
      <c r="J65" s="113">
        <f t="shared" si="2"/>
        <v>10.95</v>
      </c>
      <c r="K65" s="114">
        <v>3</v>
      </c>
      <c r="L65" s="114">
        <v>3.5</v>
      </c>
      <c r="M65" s="114">
        <v>3</v>
      </c>
      <c r="N65" s="114">
        <v>4</v>
      </c>
      <c r="O65" s="114">
        <v>3</v>
      </c>
      <c r="P65" s="114">
        <f t="shared" si="3"/>
        <v>16.5</v>
      </c>
      <c r="Q65" s="114">
        <f t="shared" si="4"/>
        <v>0.82500000000000007</v>
      </c>
      <c r="R65" s="115">
        <f t="shared" si="8"/>
        <v>18</v>
      </c>
      <c r="S65" s="115">
        <f t="shared" si="8"/>
        <v>19.5</v>
      </c>
      <c r="T65" s="115">
        <f t="shared" si="8"/>
        <v>17</v>
      </c>
      <c r="U65" s="115">
        <f t="shared" si="8"/>
        <v>17</v>
      </c>
      <c r="V65" s="115">
        <f t="shared" si="8"/>
        <v>18</v>
      </c>
      <c r="W65" s="29">
        <f t="shared" si="8"/>
        <v>89.5</v>
      </c>
      <c r="X65" s="116">
        <f t="shared" si="6"/>
        <v>17.900000000000002</v>
      </c>
      <c r="Y65" s="122">
        <v>77</v>
      </c>
      <c r="Z65" s="118">
        <f t="shared" si="7"/>
        <v>61.6</v>
      </c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19"/>
    </row>
    <row r="66" spans="1:44" s="117" customFormat="1" ht="21" thickBot="1" x14ac:dyDescent="0.35">
      <c r="A66" s="112">
        <v>60</v>
      </c>
      <c r="B66" s="121">
        <v>674814</v>
      </c>
      <c r="C66" s="123" t="s">
        <v>185</v>
      </c>
      <c r="D66" s="113">
        <v>16</v>
      </c>
      <c r="E66" s="113">
        <v>15</v>
      </c>
      <c r="F66" s="113">
        <v>12</v>
      </c>
      <c r="G66" s="113">
        <v>12</v>
      </c>
      <c r="H66" s="113">
        <v>14</v>
      </c>
      <c r="I66" s="113">
        <f t="shared" si="1"/>
        <v>69</v>
      </c>
      <c r="J66" s="113">
        <f t="shared" si="2"/>
        <v>10.35</v>
      </c>
      <c r="K66" s="114">
        <v>3</v>
      </c>
      <c r="L66" s="114">
        <v>4</v>
      </c>
      <c r="M66" s="114">
        <v>5</v>
      </c>
      <c r="N66" s="114">
        <v>4</v>
      </c>
      <c r="O66" s="114">
        <v>3</v>
      </c>
      <c r="P66" s="114">
        <f t="shared" si="3"/>
        <v>19</v>
      </c>
      <c r="Q66" s="114">
        <f t="shared" si="4"/>
        <v>0.95000000000000007</v>
      </c>
      <c r="R66" s="115">
        <f t="shared" si="8"/>
        <v>19</v>
      </c>
      <c r="S66" s="115">
        <f t="shared" si="8"/>
        <v>19</v>
      </c>
      <c r="T66" s="115">
        <f t="shared" si="8"/>
        <v>17</v>
      </c>
      <c r="U66" s="115">
        <f t="shared" si="8"/>
        <v>16</v>
      </c>
      <c r="V66" s="115">
        <f t="shared" si="8"/>
        <v>17</v>
      </c>
      <c r="W66" s="29">
        <f t="shared" si="8"/>
        <v>88</v>
      </c>
      <c r="X66" s="116">
        <f t="shared" si="6"/>
        <v>17.600000000000001</v>
      </c>
      <c r="Y66" s="122">
        <v>70</v>
      </c>
      <c r="Z66" s="118">
        <f t="shared" si="7"/>
        <v>56</v>
      </c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19"/>
    </row>
    <row r="67" spans="1:44" s="117" customFormat="1" ht="21" thickBot="1" x14ac:dyDescent="0.35">
      <c r="A67" s="112">
        <v>61</v>
      </c>
      <c r="B67" s="121">
        <v>674815</v>
      </c>
      <c r="C67" s="123" t="s">
        <v>186</v>
      </c>
      <c r="D67" s="113">
        <v>13</v>
      </c>
      <c r="E67" s="113">
        <v>9</v>
      </c>
      <c r="F67" s="113">
        <v>12</v>
      </c>
      <c r="G67" s="113">
        <v>11</v>
      </c>
      <c r="H67" s="113">
        <v>10</v>
      </c>
      <c r="I67" s="113">
        <f t="shared" si="1"/>
        <v>55</v>
      </c>
      <c r="J67" s="113">
        <f t="shared" si="2"/>
        <v>8.25</v>
      </c>
      <c r="K67" s="114">
        <v>3</v>
      </c>
      <c r="L67" s="114">
        <v>2</v>
      </c>
      <c r="M67" s="114">
        <v>3</v>
      </c>
      <c r="N67" s="114">
        <v>2</v>
      </c>
      <c r="O67" s="114">
        <v>4</v>
      </c>
      <c r="P67" s="114">
        <f t="shared" si="3"/>
        <v>14</v>
      </c>
      <c r="Q67" s="114">
        <f t="shared" si="4"/>
        <v>0.70000000000000007</v>
      </c>
      <c r="R67" s="115">
        <f t="shared" si="8"/>
        <v>16</v>
      </c>
      <c r="S67" s="115">
        <f t="shared" si="8"/>
        <v>11</v>
      </c>
      <c r="T67" s="115">
        <f t="shared" si="8"/>
        <v>15</v>
      </c>
      <c r="U67" s="115">
        <f t="shared" si="8"/>
        <v>13</v>
      </c>
      <c r="V67" s="115">
        <f t="shared" si="8"/>
        <v>14</v>
      </c>
      <c r="W67" s="29">
        <f t="shared" si="8"/>
        <v>69</v>
      </c>
      <c r="X67" s="116">
        <f t="shared" si="6"/>
        <v>13.8</v>
      </c>
      <c r="Y67" s="122">
        <v>70</v>
      </c>
      <c r="Z67" s="118">
        <f t="shared" si="7"/>
        <v>56</v>
      </c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19"/>
    </row>
    <row r="68" spans="1:44" s="117" customFormat="1" ht="21" thickBot="1" x14ac:dyDescent="0.35">
      <c r="A68" s="112">
        <v>62</v>
      </c>
      <c r="B68" s="121">
        <v>674816</v>
      </c>
      <c r="C68" s="123" t="s">
        <v>187</v>
      </c>
      <c r="D68" s="113">
        <v>12</v>
      </c>
      <c r="E68" s="113">
        <v>12.5</v>
      </c>
      <c r="F68" s="113">
        <v>11</v>
      </c>
      <c r="G68" s="113">
        <v>13</v>
      </c>
      <c r="H68" s="113">
        <v>14</v>
      </c>
      <c r="I68" s="113">
        <f t="shared" si="1"/>
        <v>62.5</v>
      </c>
      <c r="J68" s="113">
        <f t="shared" si="2"/>
        <v>9.375</v>
      </c>
      <c r="K68" s="114">
        <v>2.5</v>
      </c>
      <c r="L68" s="114">
        <v>3</v>
      </c>
      <c r="M68" s="114">
        <v>4</v>
      </c>
      <c r="N68" s="114">
        <v>3</v>
      </c>
      <c r="O68" s="114">
        <v>4</v>
      </c>
      <c r="P68" s="114">
        <f t="shared" si="3"/>
        <v>16.5</v>
      </c>
      <c r="Q68" s="114">
        <f t="shared" si="4"/>
        <v>0.82500000000000007</v>
      </c>
      <c r="R68" s="115">
        <f t="shared" si="8"/>
        <v>14.5</v>
      </c>
      <c r="S68" s="115">
        <f t="shared" si="8"/>
        <v>15.5</v>
      </c>
      <c r="T68" s="115">
        <f t="shared" si="8"/>
        <v>15</v>
      </c>
      <c r="U68" s="115">
        <f t="shared" si="8"/>
        <v>16</v>
      </c>
      <c r="V68" s="115">
        <f t="shared" si="8"/>
        <v>18</v>
      </c>
      <c r="W68" s="29">
        <f t="shared" si="8"/>
        <v>79</v>
      </c>
      <c r="X68" s="116">
        <f t="shared" si="6"/>
        <v>15.8</v>
      </c>
      <c r="Y68" s="122">
        <v>63</v>
      </c>
      <c r="Z68" s="118">
        <f t="shared" si="7"/>
        <v>50.400000000000006</v>
      </c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19"/>
    </row>
    <row r="69" spans="1:44" s="117" customFormat="1" ht="21" thickBot="1" x14ac:dyDescent="0.35">
      <c r="A69" s="112">
        <v>63</v>
      </c>
      <c r="B69" s="121">
        <v>674817</v>
      </c>
      <c r="C69" s="123" t="s">
        <v>118</v>
      </c>
      <c r="D69" s="113">
        <v>8</v>
      </c>
      <c r="E69" s="113">
        <v>9</v>
      </c>
      <c r="F69" s="113">
        <v>8</v>
      </c>
      <c r="G69" s="113">
        <v>9</v>
      </c>
      <c r="H69" s="113">
        <v>8</v>
      </c>
      <c r="I69" s="113">
        <f t="shared" si="1"/>
        <v>42</v>
      </c>
      <c r="J69" s="113">
        <f t="shared" si="2"/>
        <v>6.3</v>
      </c>
      <c r="K69" s="114">
        <v>2</v>
      </c>
      <c r="L69" s="114">
        <v>1</v>
      </c>
      <c r="M69" s="114">
        <v>2</v>
      </c>
      <c r="N69" s="114">
        <v>3</v>
      </c>
      <c r="O69" s="114">
        <v>2</v>
      </c>
      <c r="P69" s="114">
        <f t="shared" si="3"/>
        <v>10</v>
      </c>
      <c r="Q69" s="114">
        <f t="shared" si="4"/>
        <v>0.5</v>
      </c>
      <c r="R69" s="115">
        <f t="shared" si="8"/>
        <v>10</v>
      </c>
      <c r="S69" s="115">
        <f t="shared" si="8"/>
        <v>10</v>
      </c>
      <c r="T69" s="115">
        <f t="shared" si="8"/>
        <v>10</v>
      </c>
      <c r="U69" s="115">
        <f t="shared" si="8"/>
        <v>12</v>
      </c>
      <c r="V69" s="115">
        <f t="shared" si="8"/>
        <v>10</v>
      </c>
      <c r="W69" s="29">
        <f t="shared" si="8"/>
        <v>52</v>
      </c>
      <c r="X69" s="116">
        <f t="shared" si="6"/>
        <v>10.4</v>
      </c>
      <c r="Y69" s="122">
        <v>55</v>
      </c>
      <c r="Z69" s="118">
        <f t="shared" si="7"/>
        <v>44</v>
      </c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19"/>
    </row>
    <row r="70" spans="1:44" s="117" customFormat="1" ht="21" thickBot="1" x14ac:dyDescent="0.35">
      <c r="A70" s="112">
        <v>64</v>
      </c>
      <c r="B70" s="121">
        <v>674818</v>
      </c>
      <c r="C70" s="123" t="s">
        <v>188</v>
      </c>
      <c r="D70" s="113">
        <v>6</v>
      </c>
      <c r="E70" s="113">
        <v>9</v>
      </c>
      <c r="F70" s="113">
        <v>8</v>
      </c>
      <c r="G70" s="113">
        <v>9</v>
      </c>
      <c r="H70" s="113">
        <v>8</v>
      </c>
      <c r="I70" s="113">
        <f t="shared" si="1"/>
        <v>40</v>
      </c>
      <c r="J70" s="113">
        <f t="shared" si="2"/>
        <v>6</v>
      </c>
      <c r="K70" s="114">
        <v>2</v>
      </c>
      <c r="L70" s="114">
        <v>2.5</v>
      </c>
      <c r="M70" s="114">
        <v>3</v>
      </c>
      <c r="N70" s="114">
        <v>2</v>
      </c>
      <c r="O70" s="114">
        <v>3</v>
      </c>
      <c r="P70" s="114">
        <f t="shared" si="3"/>
        <v>12.5</v>
      </c>
      <c r="Q70" s="114">
        <f t="shared" si="4"/>
        <v>0.625</v>
      </c>
      <c r="R70" s="115">
        <f t="shared" si="8"/>
        <v>8</v>
      </c>
      <c r="S70" s="115">
        <f t="shared" si="8"/>
        <v>11.5</v>
      </c>
      <c r="T70" s="115">
        <f t="shared" si="8"/>
        <v>11</v>
      </c>
      <c r="U70" s="115">
        <f t="shared" si="8"/>
        <v>11</v>
      </c>
      <c r="V70" s="115">
        <f t="shared" si="8"/>
        <v>11</v>
      </c>
      <c r="W70" s="29">
        <f t="shared" si="8"/>
        <v>52.5</v>
      </c>
      <c r="X70" s="116">
        <f t="shared" si="6"/>
        <v>10.5</v>
      </c>
      <c r="Y70" s="122">
        <v>37</v>
      </c>
      <c r="Z70" s="118">
        <f t="shared" si="7"/>
        <v>29.6</v>
      </c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19"/>
    </row>
    <row r="71" spans="1:44" s="117" customFormat="1" ht="21" thickBot="1" x14ac:dyDescent="0.35">
      <c r="A71" s="112">
        <v>65</v>
      </c>
      <c r="B71" s="121">
        <v>674819</v>
      </c>
      <c r="C71" s="123" t="s">
        <v>189</v>
      </c>
      <c r="D71" s="113">
        <v>9</v>
      </c>
      <c r="E71" s="113">
        <v>12</v>
      </c>
      <c r="F71" s="113">
        <v>13</v>
      </c>
      <c r="G71" s="113">
        <v>15</v>
      </c>
      <c r="H71" s="113">
        <v>14</v>
      </c>
      <c r="I71" s="113">
        <f t="shared" si="1"/>
        <v>63</v>
      </c>
      <c r="J71" s="113">
        <f t="shared" si="2"/>
        <v>9.4499999999999993</v>
      </c>
      <c r="K71" s="114">
        <v>2</v>
      </c>
      <c r="L71" s="114">
        <v>3</v>
      </c>
      <c r="M71" s="114">
        <v>2</v>
      </c>
      <c r="N71" s="114">
        <v>1</v>
      </c>
      <c r="O71" s="114">
        <v>2</v>
      </c>
      <c r="P71" s="114">
        <f t="shared" si="3"/>
        <v>10</v>
      </c>
      <c r="Q71" s="114">
        <f t="shared" si="4"/>
        <v>0.5</v>
      </c>
      <c r="R71" s="115">
        <f t="shared" si="8"/>
        <v>11</v>
      </c>
      <c r="S71" s="115">
        <f t="shared" si="8"/>
        <v>15</v>
      </c>
      <c r="T71" s="115">
        <f t="shared" si="8"/>
        <v>15</v>
      </c>
      <c r="U71" s="115">
        <f t="shared" si="8"/>
        <v>16</v>
      </c>
      <c r="V71" s="115">
        <f t="shared" si="8"/>
        <v>16</v>
      </c>
      <c r="W71" s="29">
        <f t="shared" si="8"/>
        <v>73</v>
      </c>
      <c r="X71" s="116">
        <f t="shared" si="6"/>
        <v>14.600000000000001</v>
      </c>
      <c r="Y71" s="122">
        <v>70</v>
      </c>
      <c r="Z71" s="118">
        <f t="shared" si="7"/>
        <v>56</v>
      </c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19"/>
    </row>
    <row r="72" spans="1:44" s="117" customFormat="1" ht="21" thickBot="1" x14ac:dyDescent="0.35">
      <c r="A72" s="112">
        <v>66</v>
      </c>
      <c r="B72" s="121">
        <v>674820</v>
      </c>
      <c r="C72" s="123" t="s">
        <v>119</v>
      </c>
      <c r="D72" s="113"/>
      <c r="E72" s="113"/>
      <c r="F72" s="113"/>
      <c r="G72" s="113"/>
      <c r="H72" s="113"/>
      <c r="I72" s="113"/>
      <c r="J72" s="113"/>
      <c r="K72" s="114"/>
      <c r="L72" s="114"/>
      <c r="M72" s="114"/>
      <c r="N72" s="114"/>
      <c r="O72" s="114"/>
      <c r="P72" s="114"/>
      <c r="Q72" s="114"/>
      <c r="R72" s="115">
        <f t="shared" si="8"/>
        <v>0</v>
      </c>
      <c r="S72" s="115">
        <f t="shared" si="8"/>
        <v>0</v>
      </c>
      <c r="T72" s="115">
        <f t="shared" si="8"/>
        <v>0</v>
      </c>
      <c r="U72" s="115">
        <f t="shared" si="8"/>
        <v>0</v>
      </c>
      <c r="V72" s="115">
        <f t="shared" si="8"/>
        <v>0</v>
      </c>
      <c r="W72" s="29">
        <f t="shared" si="8"/>
        <v>0</v>
      </c>
      <c r="X72" s="116">
        <f t="shared" ref="X72:X130" si="9">W72*0.2</f>
        <v>0</v>
      </c>
      <c r="Y72" s="122" t="s">
        <v>138</v>
      </c>
      <c r="Z72" s="118" t="e">
        <f t="shared" ref="Z72:Z130" si="10">Y72*0.8</f>
        <v>#VALUE!</v>
      </c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19"/>
    </row>
    <row r="73" spans="1:44" s="117" customFormat="1" ht="21" thickBot="1" x14ac:dyDescent="0.35">
      <c r="A73" s="112">
        <v>67</v>
      </c>
      <c r="B73" s="121">
        <v>674821</v>
      </c>
      <c r="C73" s="123" t="s">
        <v>120</v>
      </c>
      <c r="D73" s="113">
        <v>9</v>
      </c>
      <c r="E73" s="113">
        <v>15</v>
      </c>
      <c r="F73" s="113">
        <v>9</v>
      </c>
      <c r="G73" s="113">
        <v>12</v>
      </c>
      <c r="H73" s="113">
        <v>14</v>
      </c>
      <c r="I73" s="113">
        <f t="shared" ref="I73:I130" si="11">SUM(D73:H73)</f>
        <v>59</v>
      </c>
      <c r="J73" s="113">
        <f t="shared" ref="J73:J130" si="12">I73*0.15</f>
        <v>8.85</v>
      </c>
      <c r="K73" s="114">
        <v>3</v>
      </c>
      <c r="L73" s="114">
        <v>2</v>
      </c>
      <c r="M73" s="114">
        <v>1</v>
      </c>
      <c r="N73" s="114">
        <v>2</v>
      </c>
      <c r="O73" s="114">
        <v>3</v>
      </c>
      <c r="P73" s="114">
        <f t="shared" ref="P73:P130" si="13">SUM(K73:O73)</f>
        <v>11</v>
      </c>
      <c r="Q73" s="114">
        <f t="shared" ref="Q73:Q130" si="14">P73*0.05</f>
        <v>0.55000000000000004</v>
      </c>
      <c r="R73" s="115">
        <f t="shared" si="8"/>
        <v>12</v>
      </c>
      <c r="S73" s="115">
        <f t="shared" si="8"/>
        <v>17</v>
      </c>
      <c r="T73" s="115">
        <f t="shared" si="8"/>
        <v>10</v>
      </c>
      <c r="U73" s="115">
        <f t="shared" si="8"/>
        <v>14</v>
      </c>
      <c r="V73" s="115">
        <f t="shared" si="8"/>
        <v>17</v>
      </c>
      <c r="W73" s="29">
        <f t="shared" si="8"/>
        <v>70</v>
      </c>
      <c r="X73" s="116">
        <f t="shared" si="9"/>
        <v>14</v>
      </c>
      <c r="Y73" s="122">
        <v>61</v>
      </c>
      <c r="Z73" s="118">
        <f t="shared" si="10"/>
        <v>48.800000000000004</v>
      </c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19"/>
    </row>
    <row r="74" spans="1:44" s="117" customFormat="1" ht="21" thickBot="1" x14ac:dyDescent="0.35">
      <c r="A74" s="112">
        <v>68</v>
      </c>
      <c r="B74" s="121">
        <v>674822</v>
      </c>
      <c r="C74" s="123" t="s">
        <v>190</v>
      </c>
      <c r="D74" s="113">
        <v>13</v>
      </c>
      <c r="E74" s="113">
        <v>15</v>
      </c>
      <c r="F74" s="113">
        <v>14</v>
      </c>
      <c r="G74" s="113">
        <v>13</v>
      </c>
      <c r="H74" s="113">
        <v>12</v>
      </c>
      <c r="I74" s="113">
        <f t="shared" si="11"/>
        <v>67</v>
      </c>
      <c r="J74" s="113">
        <f t="shared" si="12"/>
        <v>10.049999999999999</v>
      </c>
      <c r="K74" s="114">
        <v>2</v>
      </c>
      <c r="L74" s="114">
        <v>3</v>
      </c>
      <c r="M74" s="114">
        <v>4</v>
      </c>
      <c r="N74" s="114">
        <v>3</v>
      </c>
      <c r="O74" s="114">
        <v>2</v>
      </c>
      <c r="P74" s="114">
        <f t="shared" si="13"/>
        <v>14</v>
      </c>
      <c r="Q74" s="114">
        <f t="shared" si="14"/>
        <v>0.70000000000000007</v>
      </c>
      <c r="R74" s="115">
        <f t="shared" si="8"/>
        <v>15</v>
      </c>
      <c r="S74" s="115">
        <f t="shared" si="8"/>
        <v>18</v>
      </c>
      <c r="T74" s="115">
        <f t="shared" si="8"/>
        <v>18</v>
      </c>
      <c r="U74" s="115">
        <f t="shared" si="8"/>
        <v>16</v>
      </c>
      <c r="V74" s="115">
        <f t="shared" si="8"/>
        <v>14</v>
      </c>
      <c r="W74" s="29">
        <f t="shared" si="8"/>
        <v>81</v>
      </c>
      <c r="X74" s="116">
        <f t="shared" si="9"/>
        <v>16.2</v>
      </c>
      <c r="Y74" s="122">
        <v>69</v>
      </c>
      <c r="Z74" s="118">
        <f t="shared" si="10"/>
        <v>55.2</v>
      </c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19"/>
    </row>
    <row r="75" spans="1:44" s="117" customFormat="1" ht="21" thickBot="1" x14ac:dyDescent="0.35">
      <c r="A75" s="112">
        <v>69</v>
      </c>
      <c r="B75" s="121">
        <v>674823</v>
      </c>
      <c r="C75" s="123" t="s">
        <v>121</v>
      </c>
      <c r="D75" s="113">
        <v>9</v>
      </c>
      <c r="E75" s="113">
        <v>9</v>
      </c>
      <c r="F75" s="113">
        <v>14</v>
      </c>
      <c r="G75" s="113">
        <v>9</v>
      </c>
      <c r="H75" s="113">
        <v>9</v>
      </c>
      <c r="I75" s="113">
        <f t="shared" si="11"/>
        <v>50</v>
      </c>
      <c r="J75" s="113">
        <f t="shared" si="12"/>
        <v>7.5</v>
      </c>
      <c r="K75" s="114">
        <v>2.5</v>
      </c>
      <c r="L75" s="114">
        <v>3</v>
      </c>
      <c r="M75" s="114">
        <v>3.5</v>
      </c>
      <c r="N75" s="114">
        <v>2</v>
      </c>
      <c r="O75" s="114">
        <v>4</v>
      </c>
      <c r="P75" s="114">
        <f t="shared" si="13"/>
        <v>15</v>
      </c>
      <c r="Q75" s="114">
        <f t="shared" si="14"/>
        <v>0.75</v>
      </c>
      <c r="R75" s="115">
        <f t="shared" si="8"/>
        <v>11.5</v>
      </c>
      <c r="S75" s="115">
        <f t="shared" si="8"/>
        <v>12</v>
      </c>
      <c r="T75" s="115">
        <f t="shared" si="8"/>
        <v>17.5</v>
      </c>
      <c r="U75" s="115">
        <f t="shared" si="8"/>
        <v>11</v>
      </c>
      <c r="V75" s="115">
        <f t="shared" si="8"/>
        <v>13</v>
      </c>
      <c r="W75" s="29">
        <f t="shared" si="8"/>
        <v>65</v>
      </c>
      <c r="X75" s="116">
        <f t="shared" si="9"/>
        <v>13</v>
      </c>
      <c r="Y75" s="122">
        <v>56</v>
      </c>
      <c r="Z75" s="118">
        <f t="shared" si="10"/>
        <v>44.800000000000004</v>
      </c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19"/>
    </row>
    <row r="76" spans="1:44" s="117" customFormat="1" ht="21" thickBot="1" x14ac:dyDescent="0.35">
      <c r="A76" s="112">
        <v>70</v>
      </c>
      <c r="B76" s="121">
        <v>674824</v>
      </c>
      <c r="C76" s="123" t="s">
        <v>122</v>
      </c>
      <c r="D76" s="113">
        <v>9</v>
      </c>
      <c r="E76" s="113">
        <v>12</v>
      </c>
      <c r="F76" s="113">
        <v>13</v>
      </c>
      <c r="G76" s="113">
        <v>14</v>
      </c>
      <c r="H76" s="113">
        <v>15</v>
      </c>
      <c r="I76" s="113">
        <f t="shared" si="11"/>
        <v>63</v>
      </c>
      <c r="J76" s="113">
        <f t="shared" si="12"/>
        <v>9.4499999999999993</v>
      </c>
      <c r="K76" s="114">
        <v>2</v>
      </c>
      <c r="L76" s="114">
        <v>3</v>
      </c>
      <c r="M76" s="114">
        <v>4</v>
      </c>
      <c r="N76" s="114">
        <v>3</v>
      </c>
      <c r="O76" s="114">
        <v>4</v>
      </c>
      <c r="P76" s="114">
        <f t="shared" ref="P76" si="15">SUM(K76:O76)</f>
        <v>16</v>
      </c>
      <c r="Q76" s="114">
        <f t="shared" ref="Q76" si="16">P76*0.05</f>
        <v>0.8</v>
      </c>
      <c r="R76" s="115">
        <f t="shared" si="8"/>
        <v>11</v>
      </c>
      <c r="S76" s="115">
        <f t="shared" si="8"/>
        <v>15</v>
      </c>
      <c r="T76" s="115">
        <f t="shared" si="8"/>
        <v>17</v>
      </c>
      <c r="U76" s="115">
        <f t="shared" si="8"/>
        <v>17</v>
      </c>
      <c r="V76" s="115">
        <f t="shared" si="8"/>
        <v>19</v>
      </c>
      <c r="W76" s="29">
        <f t="shared" si="8"/>
        <v>79</v>
      </c>
      <c r="X76" s="116">
        <f t="shared" si="9"/>
        <v>15.8</v>
      </c>
      <c r="Y76" s="122">
        <v>77</v>
      </c>
      <c r="Z76" s="118">
        <f t="shared" si="10"/>
        <v>61.6</v>
      </c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19"/>
    </row>
    <row r="77" spans="1:44" s="117" customFormat="1" ht="21" thickBot="1" x14ac:dyDescent="0.35">
      <c r="A77" s="112">
        <v>71</v>
      </c>
      <c r="B77" s="121">
        <v>674825</v>
      </c>
      <c r="C77" s="123" t="s">
        <v>191</v>
      </c>
      <c r="D77" s="113">
        <v>9</v>
      </c>
      <c r="E77" s="113">
        <v>8</v>
      </c>
      <c r="F77" s="113">
        <v>9</v>
      </c>
      <c r="G77" s="113">
        <v>9</v>
      </c>
      <c r="H77" s="113">
        <v>8</v>
      </c>
      <c r="I77" s="113">
        <f t="shared" si="11"/>
        <v>43</v>
      </c>
      <c r="J77" s="113">
        <f t="shared" si="12"/>
        <v>6.45</v>
      </c>
      <c r="K77" s="114">
        <v>1.5</v>
      </c>
      <c r="L77" s="114">
        <v>2.5</v>
      </c>
      <c r="M77" s="114">
        <v>3.5</v>
      </c>
      <c r="N77" s="114">
        <v>2.5</v>
      </c>
      <c r="O77" s="114">
        <v>2</v>
      </c>
      <c r="P77" s="114">
        <f t="shared" si="13"/>
        <v>12</v>
      </c>
      <c r="Q77" s="114">
        <f t="shared" si="14"/>
        <v>0.60000000000000009</v>
      </c>
      <c r="R77" s="115">
        <f t="shared" si="8"/>
        <v>10.5</v>
      </c>
      <c r="S77" s="115">
        <f t="shared" si="8"/>
        <v>10.5</v>
      </c>
      <c r="T77" s="115">
        <f t="shared" si="8"/>
        <v>12.5</v>
      </c>
      <c r="U77" s="115">
        <f t="shared" si="8"/>
        <v>11.5</v>
      </c>
      <c r="V77" s="115">
        <f t="shared" si="8"/>
        <v>10</v>
      </c>
      <c r="W77" s="29">
        <f t="shared" si="8"/>
        <v>55</v>
      </c>
      <c r="X77" s="116">
        <f t="shared" si="9"/>
        <v>11</v>
      </c>
      <c r="Y77" s="122">
        <v>59</v>
      </c>
      <c r="Z77" s="118">
        <f t="shared" si="10"/>
        <v>47.2</v>
      </c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19"/>
    </row>
    <row r="78" spans="1:44" s="117" customFormat="1" ht="21" thickBot="1" x14ac:dyDescent="0.35">
      <c r="A78" s="112">
        <v>72</v>
      </c>
      <c r="B78" s="121">
        <v>674826</v>
      </c>
      <c r="C78" s="123" t="s">
        <v>123</v>
      </c>
      <c r="D78" s="113">
        <v>12</v>
      </c>
      <c r="E78" s="113">
        <v>8</v>
      </c>
      <c r="F78" s="113">
        <v>9</v>
      </c>
      <c r="G78" s="113">
        <v>9</v>
      </c>
      <c r="H78" s="113">
        <v>12</v>
      </c>
      <c r="I78" s="113">
        <f t="shared" si="11"/>
        <v>50</v>
      </c>
      <c r="J78" s="113">
        <f t="shared" si="12"/>
        <v>7.5</v>
      </c>
      <c r="K78" s="114">
        <v>2.5</v>
      </c>
      <c r="L78" s="114">
        <v>3</v>
      </c>
      <c r="M78" s="114">
        <v>3.5</v>
      </c>
      <c r="N78" s="114">
        <v>2</v>
      </c>
      <c r="O78" s="114">
        <v>4</v>
      </c>
      <c r="P78" s="114">
        <f t="shared" si="13"/>
        <v>15</v>
      </c>
      <c r="Q78" s="114">
        <f t="shared" si="14"/>
        <v>0.75</v>
      </c>
      <c r="R78" s="115">
        <f t="shared" si="8"/>
        <v>14.5</v>
      </c>
      <c r="S78" s="115">
        <f t="shared" si="8"/>
        <v>11</v>
      </c>
      <c r="T78" s="115">
        <f t="shared" si="8"/>
        <v>12.5</v>
      </c>
      <c r="U78" s="115">
        <f t="shared" si="8"/>
        <v>11</v>
      </c>
      <c r="V78" s="115">
        <f t="shared" si="8"/>
        <v>16</v>
      </c>
      <c r="W78" s="29">
        <f t="shared" si="8"/>
        <v>65</v>
      </c>
      <c r="X78" s="116">
        <f t="shared" si="9"/>
        <v>13</v>
      </c>
      <c r="Y78" s="122">
        <v>52</v>
      </c>
      <c r="Z78" s="118">
        <f t="shared" si="10"/>
        <v>41.6</v>
      </c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19"/>
    </row>
    <row r="79" spans="1:44" s="117" customFormat="1" ht="21" thickBot="1" x14ac:dyDescent="0.35">
      <c r="A79" s="112">
        <v>73</v>
      </c>
      <c r="B79" s="121">
        <v>674827</v>
      </c>
      <c r="C79" s="123" t="s">
        <v>192</v>
      </c>
      <c r="D79" s="113">
        <v>12</v>
      </c>
      <c r="E79" s="113">
        <v>10</v>
      </c>
      <c r="F79" s="113">
        <v>11</v>
      </c>
      <c r="G79" s="113">
        <v>11.5</v>
      </c>
      <c r="H79" s="113">
        <v>12</v>
      </c>
      <c r="I79" s="113">
        <f t="shared" si="11"/>
        <v>56.5</v>
      </c>
      <c r="J79" s="113">
        <f t="shared" si="12"/>
        <v>8.4749999999999996</v>
      </c>
      <c r="K79" s="114">
        <v>2.5</v>
      </c>
      <c r="L79" s="114">
        <v>3.5</v>
      </c>
      <c r="M79" s="114">
        <v>3</v>
      </c>
      <c r="N79" s="114">
        <v>2</v>
      </c>
      <c r="O79" s="114">
        <v>1</v>
      </c>
      <c r="P79" s="114">
        <f t="shared" si="13"/>
        <v>12</v>
      </c>
      <c r="Q79" s="114">
        <f t="shared" si="14"/>
        <v>0.60000000000000009</v>
      </c>
      <c r="R79" s="115">
        <f t="shared" si="8"/>
        <v>14.5</v>
      </c>
      <c r="S79" s="115">
        <f t="shared" si="8"/>
        <v>13.5</v>
      </c>
      <c r="T79" s="115">
        <f t="shared" si="8"/>
        <v>14</v>
      </c>
      <c r="U79" s="115">
        <f t="shared" si="8"/>
        <v>13.5</v>
      </c>
      <c r="V79" s="115">
        <f t="shared" si="8"/>
        <v>13</v>
      </c>
      <c r="W79" s="29">
        <f t="shared" si="8"/>
        <v>68.5</v>
      </c>
      <c r="X79" s="116">
        <f t="shared" si="9"/>
        <v>13.700000000000001</v>
      </c>
      <c r="Y79" s="122">
        <v>56</v>
      </c>
      <c r="Z79" s="118">
        <f t="shared" si="10"/>
        <v>44.800000000000004</v>
      </c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19"/>
    </row>
    <row r="80" spans="1:44" s="117" customFormat="1" ht="21" thickBot="1" x14ac:dyDescent="0.35">
      <c r="A80" s="112">
        <v>74</v>
      </c>
      <c r="B80" s="121">
        <v>674828</v>
      </c>
      <c r="C80" s="123" t="s">
        <v>193</v>
      </c>
      <c r="D80" s="113">
        <v>14</v>
      </c>
      <c r="E80" s="113">
        <v>16</v>
      </c>
      <c r="F80" s="113">
        <v>15</v>
      </c>
      <c r="G80" s="113">
        <v>14</v>
      </c>
      <c r="H80" s="113">
        <v>13</v>
      </c>
      <c r="I80" s="113">
        <f t="shared" si="11"/>
        <v>72</v>
      </c>
      <c r="J80" s="113">
        <f t="shared" si="12"/>
        <v>10.799999999999999</v>
      </c>
      <c r="K80" s="114">
        <v>2.5</v>
      </c>
      <c r="L80" s="114">
        <v>3</v>
      </c>
      <c r="M80" s="114">
        <v>4</v>
      </c>
      <c r="N80" s="114">
        <v>3</v>
      </c>
      <c r="O80" s="114">
        <v>4</v>
      </c>
      <c r="P80" s="114">
        <f t="shared" si="13"/>
        <v>16.5</v>
      </c>
      <c r="Q80" s="114">
        <f t="shared" si="14"/>
        <v>0.82500000000000007</v>
      </c>
      <c r="R80" s="115">
        <f t="shared" si="8"/>
        <v>16.5</v>
      </c>
      <c r="S80" s="115">
        <f t="shared" si="8"/>
        <v>19</v>
      </c>
      <c r="T80" s="115">
        <f t="shared" si="8"/>
        <v>19</v>
      </c>
      <c r="U80" s="115">
        <f t="shared" si="8"/>
        <v>17</v>
      </c>
      <c r="V80" s="115">
        <f t="shared" si="8"/>
        <v>17</v>
      </c>
      <c r="W80" s="29">
        <f t="shared" si="8"/>
        <v>88.5</v>
      </c>
      <c r="X80" s="116">
        <f t="shared" si="9"/>
        <v>17.7</v>
      </c>
      <c r="Y80" s="122">
        <v>80</v>
      </c>
      <c r="Z80" s="118">
        <f t="shared" si="10"/>
        <v>64</v>
      </c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19"/>
    </row>
    <row r="81" spans="1:44" s="117" customFormat="1" ht="21" thickBot="1" x14ac:dyDescent="0.35">
      <c r="A81" s="112">
        <v>75</v>
      </c>
      <c r="B81" s="121">
        <v>674829</v>
      </c>
      <c r="C81" s="123" t="s">
        <v>194</v>
      </c>
      <c r="D81" s="113">
        <v>13</v>
      </c>
      <c r="E81" s="113">
        <v>15</v>
      </c>
      <c r="F81" s="113">
        <v>14</v>
      </c>
      <c r="G81" s="113">
        <v>12</v>
      </c>
      <c r="H81" s="113">
        <v>12.5</v>
      </c>
      <c r="I81" s="113">
        <f t="shared" si="11"/>
        <v>66.5</v>
      </c>
      <c r="J81" s="113">
        <f t="shared" si="12"/>
        <v>9.9749999999999996</v>
      </c>
      <c r="K81" s="114">
        <v>4</v>
      </c>
      <c r="L81" s="114">
        <v>2</v>
      </c>
      <c r="M81" s="114">
        <v>3</v>
      </c>
      <c r="N81" s="114">
        <v>5</v>
      </c>
      <c r="O81" s="114">
        <v>2</v>
      </c>
      <c r="P81" s="114">
        <f t="shared" si="13"/>
        <v>16</v>
      </c>
      <c r="Q81" s="114">
        <f t="shared" si="14"/>
        <v>0.8</v>
      </c>
      <c r="R81" s="115">
        <f t="shared" si="8"/>
        <v>17</v>
      </c>
      <c r="S81" s="115">
        <f t="shared" si="8"/>
        <v>17</v>
      </c>
      <c r="T81" s="115">
        <f t="shared" si="8"/>
        <v>17</v>
      </c>
      <c r="U81" s="115">
        <f t="shared" si="8"/>
        <v>17</v>
      </c>
      <c r="V81" s="115">
        <f t="shared" si="8"/>
        <v>14.5</v>
      </c>
      <c r="W81" s="29">
        <f t="shared" si="8"/>
        <v>82.5</v>
      </c>
      <c r="X81" s="116">
        <f t="shared" si="9"/>
        <v>16.5</v>
      </c>
      <c r="Y81" s="122">
        <v>66</v>
      </c>
      <c r="Z81" s="118">
        <f t="shared" si="10"/>
        <v>52.800000000000004</v>
      </c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19"/>
    </row>
    <row r="82" spans="1:44" s="117" customFormat="1" ht="21" thickBot="1" x14ac:dyDescent="0.35">
      <c r="A82" s="112">
        <v>76</v>
      </c>
      <c r="B82" s="121">
        <v>674830</v>
      </c>
      <c r="C82" s="123" t="s">
        <v>195</v>
      </c>
      <c r="D82" s="113">
        <v>8</v>
      </c>
      <c r="E82" s="113">
        <v>9</v>
      </c>
      <c r="F82" s="113">
        <v>8</v>
      </c>
      <c r="G82" s="113">
        <v>9</v>
      </c>
      <c r="H82" s="113">
        <v>8</v>
      </c>
      <c r="I82" s="113">
        <f t="shared" si="11"/>
        <v>42</v>
      </c>
      <c r="J82" s="113">
        <f t="shared" si="12"/>
        <v>6.3</v>
      </c>
      <c r="K82" s="114">
        <v>2.5</v>
      </c>
      <c r="L82" s="114">
        <v>3</v>
      </c>
      <c r="M82" s="114">
        <v>2</v>
      </c>
      <c r="N82" s="114">
        <v>4</v>
      </c>
      <c r="O82" s="114">
        <v>3</v>
      </c>
      <c r="P82" s="114">
        <f t="shared" si="13"/>
        <v>14.5</v>
      </c>
      <c r="Q82" s="114">
        <f t="shared" si="14"/>
        <v>0.72500000000000009</v>
      </c>
      <c r="R82" s="115">
        <f t="shared" si="8"/>
        <v>10.5</v>
      </c>
      <c r="S82" s="115">
        <f t="shared" si="8"/>
        <v>12</v>
      </c>
      <c r="T82" s="115">
        <f t="shared" si="8"/>
        <v>10</v>
      </c>
      <c r="U82" s="115">
        <f t="shared" si="8"/>
        <v>13</v>
      </c>
      <c r="V82" s="115">
        <f t="shared" si="8"/>
        <v>11</v>
      </c>
      <c r="W82" s="29">
        <f t="shared" si="8"/>
        <v>56.5</v>
      </c>
      <c r="X82" s="116">
        <f t="shared" si="9"/>
        <v>11.3</v>
      </c>
      <c r="Y82" s="122">
        <v>44</v>
      </c>
      <c r="Z82" s="118">
        <f t="shared" si="10"/>
        <v>35.200000000000003</v>
      </c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19"/>
    </row>
    <row r="83" spans="1:44" s="117" customFormat="1" ht="21" thickBot="1" x14ac:dyDescent="0.35">
      <c r="A83" s="112">
        <v>77</v>
      </c>
      <c r="B83" s="121">
        <v>674831</v>
      </c>
      <c r="C83" s="123" t="s">
        <v>196</v>
      </c>
      <c r="D83" s="113">
        <v>13</v>
      </c>
      <c r="E83" s="113">
        <v>14</v>
      </c>
      <c r="F83" s="113">
        <v>12</v>
      </c>
      <c r="G83" s="113">
        <v>13</v>
      </c>
      <c r="H83" s="113">
        <v>14</v>
      </c>
      <c r="I83" s="113">
        <f t="shared" si="11"/>
        <v>66</v>
      </c>
      <c r="J83" s="113">
        <f t="shared" si="12"/>
        <v>9.9</v>
      </c>
      <c r="K83" s="114">
        <v>3</v>
      </c>
      <c r="L83" s="114">
        <v>4</v>
      </c>
      <c r="M83" s="114">
        <v>3</v>
      </c>
      <c r="N83" s="114">
        <v>4</v>
      </c>
      <c r="O83" s="114">
        <v>3</v>
      </c>
      <c r="P83" s="114">
        <f t="shared" si="13"/>
        <v>17</v>
      </c>
      <c r="Q83" s="114">
        <f t="shared" si="14"/>
        <v>0.85000000000000009</v>
      </c>
      <c r="R83" s="115">
        <f t="shared" si="8"/>
        <v>16</v>
      </c>
      <c r="S83" s="115">
        <f t="shared" si="8"/>
        <v>18</v>
      </c>
      <c r="T83" s="115">
        <f t="shared" si="8"/>
        <v>15</v>
      </c>
      <c r="U83" s="115">
        <f t="shared" si="8"/>
        <v>17</v>
      </c>
      <c r="V83" s="115">
        <f t="shared" si="8"/>
        <v>17</v>
      </c>
      <c r="W83" s="29">
        <f t="shared" si="8"/>
        <v>83</v>
      </c>
      <c r="X83" s="116">
        <f t="shared" si="9"/>
        <v>16.600000000000001</v>
      </c>
      <c r="Y83" s="122">
        <v>68</v>
      </c>
      <c r="Z83" s="118">
        <f t="shared" si="10"/>
        <v>54.400000000000006</v>
      </c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19"/>
    </row>
    <row r="84" spans="1:44" s="117" customFormat="1" ht="21" thickBot="1" x14ac:dyDescent="0.35">
      <c r="A84" s="112">
        <v>78</v>
      </c>
      <c r="B84" s="121">
        <v>674832</v>
      </c>
      <c r="C84" s="123" t="s">
        <v>124</v>
      </c>
      <c r="D84" s="113">
        <v>16</v>
      </c>
      <c r="E84" s="113">
        <v>15</v>
      </c>
      <c r="F84" s="113">
        <v>13</v>
      </c>
      <c r="G84" s="113">
        <v>14</v>
      </c>
      <c r="H84" s="113">
        <v>12</v>
      </c>
      <c r="I84" s="113">
        <f t="shared" si="11"/>
        <v>70</v>
      </c>
      <c r="J84" s="113">
        <f t="shared" si="12"/>
        <v>10.5</v>
      </c>
      <c r="K84" s="114">
        <v>4</v>
      </c>
      <c r="L84" s="114">
        <v>4.5</v>
      </c>
      <c r="M84" s="114">
        <v>3</v>
      </c>
      <c r="N84" s="114">
        <v>3.5</v>
      </c>
      <c r="O84" s="114">
        <v>3</v>
      </c>
      <c r="P84" s="114">
        <f t="shared" si="13"/>
        <v>18</v>
      </c>
      <c r="Q84" s="114">
        <f t="shared" si="14"/>
        <v>0.9</v>
      </c>
      <c r="R84" s="115">
        <f t="shared" si="8"/>
        <v>20</v>
      </c>
      <c r="S84" s="115">
        <f t="shared" si="8"/>
        <v>19.5</v>
      </c>
      <c r="T84" s="115">
        <f t="shared" si="8"/>
        <v>16</v>
      </c>
      <c r="U84" s="115">
        <f t="shared" si="8"/>
        <v>17.5</v>
      </c>
      <c r="V84" s="115">
        <f t="shared" si="8"/>
        <v>15</v>
      </c>
      <c r="W84" s="29">
        <f t="shared" si="8"/>
        <v>88</v>
      </c>
      <c r="X84" s="116">
        <f t="shared" si="9"/>
        <v>17.600000000000001</v>
      </c>
      <c r="Y84" s="122">
        <v>68</v>
      </c>
      <c r="Z84" s="118">
        <f t="shared" si="10"/>
        <v>54.400000000000006</v>
      </c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19"/>
    </row>
    <row r="85" spans="1:44" s="117" customFormat="1" ht="21" thickBot="1" x14ac:dyDescent="0.35">
      <c r="A85" s="112">
        <v>79</v>
      </c>
      <c r="B85" s="121">
        <v>674833</v>
      </c>
      <c r="C85" s="123" t="s">
        <v>125</v>
      </c>
      <c r="D85" s="113">
        <v>9</v>
      </c>
      <c r="E85" s="113">
        <v>13</v>
      </c>
      <c r="F85" s="113">
        <v>10</v>
      </c>
      <c r="G85" s="113">
        <v>10.5</v>
      </c>
      <c r="H85" s="113">
        <v>12</v>
      </c>
      <c r="I85" s="113">
        <f t="shared" si="11"/>
        <v>54.5</v>
      </c>
      <c r="J85" s="113">
        <f t="shared" si="12"/>
        <v>8.1749999999999989</v>
      </c>
      <c r="K85" s="114">
        <v>2.5</v>
      </c>
      <c r="L85" s="114">
        <v>3</v>
      </c>
      <c r="M85" s="114">
        <v>4</v>
      </c>
      <c r="N85" s="114">
        <v>3</v>
      </c>
      <c r="O85" s="114">
        <v>4</v>
      </c>
      <c r="P85" s="114">
        <f t="shared" si="13"/>
        <v>16.5</v>
      </c>
      <c r="Q85" s="114">
        <f t="shared" si="14"/>
        <v>0.82500000000000007</v>
      </c>
      <c r="R85" s="115">
        <f t="shared" si="8"/>
        <v>11.5</v>
      </c>
      <c r="S85" s="115">
        <f t="shared" si="8"/>
        <v>16</v>
      </c>
      <c r="T85" s="115">
        <f t="shared" si="8"/>
        <v>14</v>
      </c>
      <c r="U85" s="115">
        <f t="shared" si="8"/>
        <v>13.5</v>
      </c>
      <c r="V85" s="115">
        <f t="shared" si="8"/>
        <v>16</v>
      </c>
      <c r="W85" s="29">
        <f t="shared" si="8"/>
        <v>71</v>
      </c>
      <c r="X85" s="116">
        <f t="shared" si="9"/>
        <v>14.200000000000001</v>
      </c>
      <c r="Y85" s="122">
        <v>61</v>
      </c>
      <c r="Z85" s="118">
        <f t="shared" si="10"/>
        <v>48.800000000000004</v>
      </c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19"/>
    </row>
    <row r="86" spans="1:44" s="117" customFormat="1" ht="21" thickBot="1" x14ac:dyDescent="0.35">
      <c r="A86" s="112">
        <v>80</v>
      </c>
      <c r="B86" s="121">
        <v>674834</v>
      </c>
      <c r="C86" s="123" t="s">
        <v>197</v>
      </c>
      <c r="D86" s="113">
        <v>13</v>
      </c>
      <c r="E86" s="113">
        <v>10</v>
      </c>
      <c r="F86" s="113">
        <v>9</v>
      </c>
      <c r="G86" s="113">
        <v>15</v>
      </c>
      <c r="H86" s="113">
        <v>12.5</v>
      </c>
      <c r="I86" s="113">
        <f t="shared" si="11"/>
        <v>59.5</v>
      </c>
      <c r="J86" s="113">
        <f t="shared" si="12"/>
        <v>8.9249999999999989</v>
      </c>
      <c r="K86" s="114">
        <v>2</v>
      </c>
      <c r="L86" s="114">
        <v>3</v>
      </c>
      <c r="M86" s="114">
        <v>4</v>
      </c>
      <c r="N86" s="114">
        <v>3</v>
      </c>
      <c r="O86" s="114">
        <v>5</v>
      </c>
      <c r="P86" s="114">
        <f t="shared" si="13"/>
        <v>17</v>
      </c>
      <c r="Q86" s="114">
        <f t="shared" si="14"/>
        <v>0.85000000000000009</v>
      </c>
      <c r="R86" s="115">
        <f t="shared" si="8"/>
        <v>15</v>
      </c>
      <c r="S86" s="115">
        <f t="shared" si="8"/>
        <v>13</v>
      </c>
      <c r="T86" s="115">
        <f t="shared" si="8"/>
        <v>13</v>
      </c>
      <c r="U86" s="115">
        <f t="shared" si="8"/>
        <v>18</v>
      </c>
      <c r="V86" s="115">
        <f t="shared" si="8"/>
        <v>17.5</v>
      </c>
      <c r="W86" s="29">
        <f t="shared" si="8"/>
        <v>76.5</v>
      </c>
      <c r="X86" s="116">
        <f t="shared" si="9"/>
        <v>15.3</v>
      </c>
      <c r="Y86" s="122">
        <v>61</v>
      </c>
      <c r="Z86" s="118">
        <f t="shared" si="10"/>
        <v>48.800000000000004</v>
      </c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19"/>
    </row>
    <row r="87" spans="1:44" s="117" customFormat="1" ht="21" thickBot="1" x14ac:dyDescent="0.35">
      <c r="A87" s="112">
        <v>81</v>
      </c>
      <c r="B87" s="121">
        <v>674835</v>
      </c>
      <c r="C87" s="123" t="s">
        <v>198</v>
      </c>
      <c r="D87" s="113">
        <v>16</v>
      </c>
      <c r="E87" s="113">
        <v>15</v>
      </c>
      <c r="F87" s="113">
        <v>14</v>
      </c>
      <c r="G87" s="113">
        <v>13</v>
      </c>
      <c r="H87" s="113">
        <v>12</v>
      </c>
      <c r="I87" s="113">
        <f t="shared" si="11"/>
        <v>70</v>
      </c>
      <c r="J87" s="113">
        <f t="shared" si="12"/>
        <v>10.5</v>
      </c>
      <c r="K87" s="114">
        <v>5</v>
      </c>
      <c r="L87" s="114">
        <v>4</v>
      </c>
      <c r="M87" s="114">
        <v>3</v>
      </c>
      <c r="N87" s="114">
        <v>5</v>
      </c>
      <c r="O87" s="114">
        <v>4</v>
      </c>
      <c r="P87" s="114">
        <f t="shared" si="13"/>
        <v>21</v>
      </c>
      <c r="Q87" s="114">
        <f t="shared" si="14"/>
        <v>1.05</v>
      </c>
      <c r="R87" s="115">
        <f t="shared" si="8"/>
        <v>21</v>
      </c>
      <c r="S87" s="115">
        <f t="shared" si="8"/>
        <v>19</v>
      </c>
      <c r="T87" s="115">
        <f t="shared" si="8"/>
        <v>17</v>
      </c>
      <c r="U87" s="115">
        <f t="shared" si="8"/>
        <v>18</v>
      </c>
      <c r="V87" s="115">
        <f t="shared" si="8"/>
        <v>16</v>
      </c>
      <c r="W87" s="29">
        <f t="shared" si="8"/>
        <v>91</v>
      </c>
      <c r="X87" s="116">
        <f t="shared" si="9"/>
        <v>18.2</v>
      </c>
      <c r="Y87" s="122">
        <v>79</v>
      </c>
      <c r="Z87" s="118">
        <f t="shared" si="10"/>
        <v>63.2</v>
      </c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19"/>
    </row>
    <row r="88" spans="1:44" s="117" customFormat="1" ht="21" thickBot="1" x14ac:dyDescent="0.35">
      <c r="A88" s="112">
        <v>82</v>
      </c>
      <c r="B88" s="121">
        <v>674836</v>
      </c>
      <c r="C88" s="123" t="s">
        <v>126</v>
      </c>
      <c r="D88" s="113">
        <v>12</v>
      </c>
      <c r="E88" s="113">
        <v>10</v>
      </c>
      <c r="F88" s="113">
        <v>10.5</v>
      </c>
      <c r="G88" s="113">
        <v>15</v>
      </c>
      <c r="H88" s="113">
        <v>14</v>
      </c>
      <c r="I88" s="113">
        <f t="shared" si="11"/>
        <v>61.5</v>
      </c>
      <c r="J88" s="113">
        <f t="shared" si="12"/>
        <v>9.2249999999999996</v>
      </c>
      <c r="K88" s="114">
        <v>3</v>
      </c>
      <c r="L88" s="114">
        <v>2</v>
      </c>
      <c r="M88" s="114">
        <v>4</v>
      </c>
      <c r="N88" s="114">
        <v>3</v>
      </c>
      <c r="O88" s="114">
        <v>2</v>
      </c>
      <c r="P88" s="114">
        <f t="shared" ref="P88" si="17">SUM(K88:O88)</f>
        <v>14</v>
      </c>
      <c r="Q88" s="114">
        <f t="shared" ref="Q88" si="18">P88*0.05</f>
        <v>0.70000000000000007</v>
      </c>
      <c r="R88" s="115">
        <f t="shared" si="8"/>
        <v>15</v>
      </c>
      <c r="S88" s="115">
        <f t="shared" si="8"/>
        <v>12</v>
      </c>
      <c r="T88" s="115">
        <f t="shared" si="8"/>
        <v>14.5</v>
      </c>
      <c r="U88" s="115">
        <f t="shared" si="8"/>
        <v>18</v>
      </c>
      <c r="V88" s="115">
        <f t="shared" si="8"/>
        <v>16</v>
      </c>
      <c r="W88" s="29">
        <f t="shared" si="8"/>
        <v>75.5</v>
      </c>
      <c r="X88" s="116">
        <f t="shared" si="9"/>
        <v>15.100000000000001</v>
      </c>
      <c r="Y88" s="122">
        <v>66</v>
      </c>
      <c r="Z88" s="118">
        <f t="shared" si="10"/>
        <v>52.800000000000004</v>
      </c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19"/>
    </row>
    <row r="89" spans="1:44" s="117" customFormat="1" ht="21" thickBot="1" x14ac:dyDescent="0.35">
      <c r="A89" s="112">
        <v>83</v>
      </c>
      <c r="B89" s="121">
        <v>674837</v>
      </c>
      <c r="C89" s="123" t="s">
        <v>199</v>
      </c>
      <c r="D89" s="113">
        <v>12</v>
      </c>
      <c r="E89" s="113">
        <v>10</v>
      </c>
      <c r="F89" s="113">
        <v>10.5</v>
      </c>
      <c r="G89" s="113">
        <v>11</v>
      </c>
      <c r="H89" s="113">
        <v>11</v>
      </c>
      <c r="I89" s="113">
        <f t="shared" si="11"/>
        <v>54.5</v>
      </c>
      <c r="J89" s="113">
        <f t="shared" si="12"/>
        <v>8.1749999999999989</v>
      </c>
      <c r="K89" s="114">
        <v>2</v>
      </c>
      <c r="L89" s="114">
        <v>3</v>
      </c>
      <c r="M89" s="114">
        <v>4</v>
      </c>
      <c r="N89" s="114">
        <v>3</v>
      </c>
      <c r="O89" s="114">
        <v>4</v>
      </c>
      <c r="P89" s="114">
        <f t="shared" si="13"/>
        <v>16</v>
      </c>
      <c r="Q89" s="114">
        <f t="shared" si="14"/>
        <v>0.8</v>
      </c>
      <c r="R89" s="115">
        <f t="shared" si="8"/>
        <v>14</v>
      </c>
      <c r="S89" s="115">
        <f t="shared" si="8"/>
        <v>13</v>
      </c>
      <c r="T89" s="115">
        <f t="shared" si="8"/>
        <v>14.5</v>
      </c>
      <c r="U89" s="115">
        <f t="shared" si="8"/>
        <v>14</v>
      </c>
      <c r="V89" s="115">
        <f t="shared" si="8"/>
        <v>15</v>
      </c>
      <c r="W89" s="29">
        <f t="shared" si="8"/>
        <v>70.5</v>
      </c>
      <c r="X89" s="116">
        <f t="shared" si="9"/>
        <v>14.100000000000001</v>
      </c>
      <c r="Y89" s="122">
        <v>61</v>
      </c>
      <c r="Z89" s="118">
        <f t="shared" si="10"/>
        <v>48.800000000000004</v>
      </c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19"/>
    </row>
    <row r="90" spans="1:44" s="117" customFormat="1" ht="21" thickBot="1" x14ac:dyDescent="0.35">
      <c r="A90" s="112">
        <v>84</v>
      </c>
      <c r="B90" s="121">
        <v>674838</v>
      </c>
      <c r="C90" s="123" t="s">
        <v>200</v>
      </c>
      <c r="D90" s="113">
        <v>9</v>
      </c>
      <c r="E90" s="113">
        <v>8</v>
      </c>
      <c r="F90" s="113">
        <v>9</v>
      </c>
      <c r="G90" s="113">
        <v>12</v>
      </c>
      <c r="H90" s="113">
        <v>13</v>
      </c>
      <c r="I90" s="113">
        <f t="shared" si="11"/>
        <v>51</v>
      </c>
      <c r="J90" s="113">
        <f t="shared" si="12"/>
        <v>7.6499999999999995</v>
      </c>
      <c r="K90" s="114">
        <v>2.5</v>
      </c>
      <c r="L90" s="114">
        <v>3</v>
      </c>
      <c r="M90" s="114">
        <v>3.5</v>
      </c>
      <c r="N90" s="114">
        <v>2</v>
      </c>
      <c r="O90" s="114">
        <v>4</v>
      </c>
      <c r="P90" s="114">
        <f t="shared" si="13"/>
        <v>15</v>
      </c>
      <c r="Q90" s="114">
        <f t="shared" si="14"/>
        <v>0.75</v>
      </c>
      <c r="R90" s="115">
        <f t="shared" si="8"/>
        <v>11.5</v>
      </c>
      <c r="S90" s="115">
        <f t="shared" si="8"/>
        <v>11</v>
      </c>
      <c r="T90" s="115">
        <f t="shared" si="8"/>
        <v>12.5</v>
      </c>
      <c r="U90" s="115">
        <f t="shared" si="8"/>
        <v>14</v>
      </c>
      <c r="V90" s="115">
        <f t="shared" si="8"/>
        <v>17</v>
      </c>
      <c r="W90" s="29">
        <f t="shared" si="8"/>
        <v>66</v>
      </c>
      <c r="X90" s="116">
        <f t="shared" si="9"/>
        <v>13.200000000000001</v>
      </c>
      <c r="Y90" s="122">
        <v>54</v>
      </c>
      <c r="Z90" s="118">
        <f t="shared" si="10"/>
        <v>43.2</v>
      </c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19"/>
    </row>
    <row r="91" spans="1:44" s="117" customFormat="1" ht="21" thickBot="1" x14ac:dyDescent="0.35">
      <c r="A91" s="112">
        <v>85</v>
      </c>
      <c r="B91" s="121">
        <v>674839</v>
      </c>
      <c r="C91" s="123" t="s">
        <v>127</v>
      </c>
      <c r="D91" s="113">
        <v>14</v>
      </c>
      <c r="E91" s="113">
        <v>13</v>
      </c>
      <c r="F91" s="113">
        <v>12</v>
      </c>
      <c r="G91" s="113">
        <v>12.5</v>
      </c>
      <c r="H91" s="113">
        <v>13</v>
      </c>
      <c r="I91" s="113">
        <f t="shared" si="11"/>
        <v>64.5</v>
      </c>
      <c r="J91" s="113">
        <f t="shared" si="12"/>
        <v>9.6749999999999989</v>
      </c>
      <c r="K91" s="114">
        <v>4</v>
      </c>
      <c r="L91" s="114">
        <v>3</v>
      </c>
      <c r="M91" s="114">
        <v>4</v>
      </c>
      <c r="N91" s="114">
        <v>5</v>
      </c>
      <c r="O91" s="114">
        <v>4</v>
      </c>
      <c r="P91" s="114">
        <f t="shared" si="13"/>
        <v>20</v>
      </c>
      <c r="Q91" s="114">
        <f t="shared" si="14"/>
        <v>1</v>
      </c>
      <c r="R91" s="115">
        <f t="shared" si="8"/>
        <v>18</v>
      </c>
      <c r="S91" s="115">
        <f t="shared" si="8"/>
        <v>16</v>
      </c>
      <c r="T91" s="115">
        <f t="shared" si="8"/>
        <v>16</v>
      </c>
      <c r="U91" s="115">
        <f t="shared" si="8"/>
        <v>17.5</v>
      </c>
      <c r="V91" s="115">
        <f t="shared" si="8"/>
        <v>17</v>
      </c>
      <c r="W91" s="29">
        <f t="shared" si="8"/>
        <v>84.5</v>
      </c>
      <c r="X91" s="116">
        <f t="shared" si="9"/>
        <v>16.900000000000002</v>
      </c>
      <c r="Y91" s="122">
        <v>57</v>
      </c>
      <c r="Z91" s="118">
        <f t="shared" si="10"/>
        <v>45.6</v>
      </c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19"/>
    </row>
    <row r="92" spans="1:44" s="117" customFormat="1" ht="21" thickBot="1" x14ac:dyDescent="0.35">
      <c r="A92" s="112">
        <v>86</v>
      </c>
      <c r="B92" s="124">
        <v>674840</v>
      </c>
      <c r="C92" s="126" t="s">
        <v>201</v>
      </c>
      <c r="D92" s="113"/>
      <c r="E92" s="113"/>
      <c r="F92" s="113"/>
      <c r="G92" s="113"/>
      <c r="H92" s="113"/>
      <c r="I92" s="113"/>
      <c r="J92" s="113"/>
      <c r="K92" s="114"/>
      <c r="L92" s="114"/>
      <c r="M92" s="114"/>
      <c r="N92" s="114"/>
      <c r="O92" s="114"/>
      <c r="P92" s="114"/>
      <c r="Q92" s="114"/>
      <c r="R92" s="115">
        <f t="shared" si="8"/>
        <v>0</v>
      </c>
      <c r="S92" s="115">
        <f t="shared" si="8"/>
        <v>0</v>
      </c>
      <c r="T92" s="115">
        <f t="shared" si="8"/>
        <v>0</v>
      </c>
      <c r="U92" s="115">
        <f t="shared" si="8"/>
        <v>0</v>
      </c>
      <c r="V92" s="115">
        <f t="shared" si="8"/>
        <v>0</v>
      </c>
      <c r="W92" s="29">
        <f t="shared" si="8"/>
        <v>0</v>
      </c>
      <c r="X92" s="116">
        <f t="shared" si="9"/>
        <v>0</v>
      </c>
      <c r="Y92" s="125" t="s">
        <v>138</v>
      </c>
      <c r="Z92" s="118" t="e">
        <f t="shared" si="10"/>
        <v>#VALUE!</v>
      </c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19"/>
    </row>
    <row r="93" spans="1:44" s="117" customFormat="1" ht="21" thickBot="1" x14ac:dyDescent="0.35">
      <c r="A93" s="112">
        <v>87</v>
      </c>
      <c r="B93" s="121">
        <v>674841</v>
      </c>
      <c r="C93" s="123" t="s">
        <v>201</v>
      </c>
      <c r="D93" s="113">
        <v>14</v>
      </c>
      <c r="E93" s="113">
        <v>12</v>
      </c>
      <c r="F93" s="113">
        <v>13</v>
      </c>
      <c r="G93" s="113">
        <v>14</v>
      </c>
      <c r="H93" s="113">
        <v>12</v>
      </c>
      <c r="I93" s="113">
        <f t="shared" si="11"/>
        <v>65</v>
      </c>
      <c r="J93" s="113">
        <f t="shared" si="12"/>
        <v>9.75</v>
      </c>
      <c r="K93" s="114">
        <v>3</v>
      </c>
      <c r="L93" s="114">
        <v>3.5</v>
      </c>
      <c r="M93" s="114">
        <v>3</v>
      </c>
      <c r="N93" s="114">
        <v>4</v>
      </c>
      <c r="O93" s="114">
        <v>3</v>
      </c>
      <c r="P93" s="114">
        <f t="shared" si="13"/>
        <v>16.5</v>
      </c>
      <c r="Q93" s="114">
        <f t="shared" si="14"/>
        <v>0.82500000000000007</v>
      </c>
      <c r="R93" s="115">
        <f t="shared" si="8"/>
        <v>17</v>
      </c>
      <c r="S93" s="115">
        <f t="shared" si="8"/>
        <v>15.5</v>
      </c>
      <c r="T93" s="115">
        <f t="shared" si="8"/>
        <v>16</v>
      </c>
      <c r="U93" s="115">
        <f t="shared" si="8"/>
        <v>18</v>
      </c>
      <c r="V93" s="115">
        <f t="shared" si="8"/>
        <v>15</v>
      </c>
      <c r="W93" s="29">
        <f t="shared" si="8"/>
        <v>81.5</v>
      </c>
      <c r="X93" s="116">
        <f t="shared" si="9"/>
        <v>16.3</v>
      </c>
      <c r="Y93" s="122">
        <v>59</v>
      </c>
      <c r="Z93" s="118">
        <f t="shared" si="10"/>
        <v>47.2</v>
      </c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19"/>
    </row>
    <row r="94" spans="1:44" s="117" customFormat="1" ht="21" thickBot="1" x14ac:dyDescent="0.35">
      <c r="A94" s="112">
        <v>88</v>
      </c>
      <c r="B94" s="121">
        <v>674842</v>
      </c>
      <c r="C94" s="123" t="s">
        <v>128</v>
      </c>
      <c r="D94" s="113">
        <v>6</v>
      </c>
      <c r="E94" s="113">
        <v>9</v>
      </c>
      <c r="F94" s="113">
        <v>8</v>
      </c>
      <c r="G94" s="113">
        <v>9</v>
      </c>
      <c r="H94" s="113">
        <v>8</v>
      </c>
      <c r="I94" s="113">
        <f t="shared" si="11"/>
        <v>40</v>
      </c>
      <c r="J94" s="113">
        <f t="shared" si="12"/>
        <v>6</v>
      </c>
      <c r="K94" s="114">
        <v>2</v>
      </c>
      <c r="L94" s="114">
        <v>3</v>
      </c>
      <c r="M94" s="114">
        <v>4</v>
      </c>
      <c r="N94" s="114">
        <v>3</v>
      </c>
      <c r="O94" s="114">
        <v>4</v>
      </c>
      <c r="P94" s="114">
        <f t="shared" si="13"/>
        <v>16</v>
      </c>
      <c r="Q94" s="114">
        <f t="shared" si="14"/>
        <v>0.8</v>
      </c>
      <c r="R94" s="115">
        <f t="shared" si="8"/>
        <v>8</v>
      </c>
      <c r="S94" s="115">
        <f t="shared" si="8"/>
        <v>12</v>
      </c>
      <c r="T94" s="115">
        <f t="shared" si="8"/>
        <v>12</v>
      </c>
      <c r="U94" s="115">
        <f t="shared" si="8"/>
        <v>12</v>
      </c>
      <c r="V94" s="115">
        <f t="shared" si="8"/>
        <v>12</v>
      </c>
      <c r="W94" s="29">
        <f t="shared" si="8"/>
        <v>56</v>
      </c>
      <c r="X94" s="116">
        <f t="shared" si="9"/>
        <v>11.200000000000001</v>
      </c>
      <c r="Y94" s="122">
        <v>36</v>
      </c>
      <c r="Z94" s="118">
        <f t="shared" si="10"/>
        <v>28.8</v>
      </c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19"/>
    </row>
    <row r="95" spans="1:44" s="117" customFormat="1" ht="21" thickBot="1" x14ac:dyDescent="0.35">
      <c r="A95" s="112">
        <v>89</v>
      </c>
      <c r="B95" s="121">
        <v>674843</v>
      </c>
      <c r="C95" s="123" t="s">
        <v>202</v>
      </c>
      <c r="D95" s="113">
        <v>12</v>
      </c>
      <c r="E95" s="113">
        <v>10</v>
      </c>
      <c r="F95" s="113">
        <v>10.5</v>
      </c>
      <c r="G95" s="113">
        <v>9</v>
      </c>
      <c r="H95" s="113">
        <v>8</v>
      </c>
      <c r="I95" s="113">
        <f t="shared" si="11"/>
        <v>49.5</v>
      </c>
      <c r="J95" s="113">
        <f t="shared" si="12"/>
        <v>7.4249999999999998</v>
      </c>
      <c r="K95" s="114">
        <v>2.5</v>
      </c>
      <c r="L95" s="114">
        <v>3</v>
      </c>
      <c r="M95" s="114">
        <v>3.5</v>
      </c>
      <c r="N95" s="114">
        <v>2</v>
      </c>
      <c r="O95" s="114">
        <v>4</v>
      </c>
      <c r="P95" s="114">
        <f t="shared" si="13"/>
        <v>15</v>
      </c>
      <c r="Q95" s="114">
        <f t="shared" si="14"/>
        <v>0.75</v>
      </c>
      <c r="R95" s="115">
        <f t="shared" si="8"/>
        <v>14.5</v>
      </c>
      <c r="S95" s="115">
        <f t="shared" si="8"/>
        <v>13</v>
      </c>
      <c r="T95" s="115">
        <f t="shared" si="8"/>
        <v>14</v>
      </c>
      <c r="U95" s="115">
        <f t="shared" si="8"/>
        <v>11</v>
      </c>
      <c r="V95" s="115">
        <f t="shared" si="8"/>
        <v>12</v>
      </c>
      <c r="W95" s="29">
        <f t="shared" si="8"/>
        <v>64.5</v>
      </c>
      <c r="X95" s="116">
        <f t="shared" si="9"/>
        <v>12.9</v>
      </c>
      <c r="Y95" s="122">
        <v>52</v>
      </c>
      <c r="Z95" s="118">
        <f t="shared" si="10"/>
        <v>41.6</v>
      </c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19"/>
    </row>
    <row r="96" spans="1:44" s="117" customFormat="1" ht="21" thickBot="1" x14ac:dyDescent="0.35">
      <c r="A96" s="112">
        <v>90</v>
      </c>
      <c r="B96" s="121">
        <v>674844</v>
      </c>
      <c r="C96" s="123" t="s">
        <v>203</v>
      </c>
      <c r="D96" s="113">
        <v>8</v>
      </c>
      <c r="E96" s="113">
        <v>9</v>
      </c>
      <c r="F96" s="113">
        <v>8</v>
      </c>
      <c r="G96" s="113">
        <v>9</v>
      </c>
      <c r="H96" s="113">
        <v>8</v>
      </c>
      <c r="I96" s="113">
        <f t="shared" si="11"/>
        <v>42</v>
      </c>
      <c r="J96" s="113">
        <f t="shared" si="12"/>
        <v>6.3</v>
      </c>
      <c r="K96" s="114">
        <v>2.5</v>
      </c>
      <c r="L96" s="114">
        <v>1</v>
      </c>
      <c r="M96" s="114">
        <v>1</v>
      </c>
      <c r="N96" s="114">
        <v>3</v>
      </c>
      <c r="O96" s="114">
        <v>3</v>
      </c>
      <c r="P96" s="114">
        <f t="shared" si="13"/>
        <v>10.5</v>
      </c>
      <c r="Q96" s="114">
        <f t="shared" si="14"/>
        <v>0.52500000000000002</v>
      </c>
      <c r="R96" s="115">
        <f t="shared" si="8"/>
        <v>10.5</v>
      </c>
      <c r="S96" s="115">
        <f t="shared" si="8"/>
        <v>10</v>
      </c>
      <c r="T96" s="115">
        <f t="shared" si="8"/>
        <v>9</v>
      </c>
      <c r="U96" s="115">
        <f t="shared" si="8"/>
        <v>12</v>
      </c>
      <c r="V96" s="115">
        <f t="shared" si="8"/>
        <v>11</v>
      </c>
      <c r="W96" s="29">
        <f t="shared" si="8"/>
        <v>52.5</v>
      </c>
      <c r="X96" s="116">
        <f t="shared" si="9"/>
        <v>10.5</v>
      </c>
      <c r="Y96" s="122">
        <v>48</v>
      </c>
      <c r="Z96" s="118">
        <f t="shared" si="10"/>
        <v>38.400000000000006</v>
      </c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19"/>
    </row>
    <row r="97" spans="1:44" s="117" customFormat="1" ht="21" thickBot="1" x14ac:dyDescent="0.35">
      <c r="A97" s="112">
        <v>91</v>
      </c>
      <c r="B97" s="121">
        <v>674845</v>
      </c>
      <c r="C97" s="123" t="s">
        <v>129</v>
      </c>
      <c r="D97" s="113">
        <v>7</v>
      </c>
      <c r="E97" s="113">
        <v>6</v>
      </c>
      <c r="F97" s="113">
        <v>8</v>
      </c>
      <c r="G97" s="113">
        <v>8</v>
      </c>
      <c r="H97" s="113">
        <v>6</v>
      </c>
      <c r="I97" s="113">
        <f t="shared" si="11"/>
        <v>35</v>
      </c>
      <c r="J97" s="113">
        <f t="shared" si="12"/>
        <v>5.25</v>
      </c>
      <c r="K97" s="114">
        <v>2</v>
      </c>
      <c r="L97" s="114">
        <v>3</v>
      </c>
      <c r="M97" s="114">
        <v>1</v>
      </c>
      <c r="N97" s="114">
        <v>1</v>
      </c>
      <c r="O97" s="114">
        <v>2</v>
      </c>
      <c r="P97" s="114">
        <f t="shared" si="13"/>
        <v>9</v>
      </c>
      <c r="Q97" s="114">
        <f t="shared" si="14"/>
        <v>0.45</v>
      </c>
      <c r="R97" s="115">
        <f t="shared" si="8"/>
        <v>9</v>
      </c>
      <c r="S97" s="115">
        <f t="shared" si="8"/>
        <v>9</v>
      </c>
      <c r="T97" s="115">
        <f t="shared" si="8"/>
        <v>9</v>
      </c>
      <c r="U97" s="115">
        <f t="shared" si="8"/>
        <v>9</v>
      </c>
      <c r="V97" s="115">
        <f t="shared" si="8"/>
        <v>8</v>
      </c>
      <c r="W97" s="29">
        <f t="shared" si="8"/>
        <v>44</v>
      </c>
      <c r="X97" s="116">
        <f t="shared" si="9"/>
        <v>8.8000000000000007</v>
      </c>
      <c r="Y97" s="122">
        <v>36</v>
      </c>
      <c r="Z97" s="118">
        <f t="shared" si="10"/>
        <v>28.8</v>
      </c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19"/>
    </row>
    <row r="98" spans="1:44" s="117" customFormat="1" ht="21" thickBot="1" x14ac:dyDescent="0.35">
      <c r="A98" s="112">
        <v>92</v>
      </c>
      <c r="B98" s="121">
        <v>674846</v>
      </c>
      <c r="C98" s="123" t="s">
        <v>130</v>
      </c>
      <c r="D98" s="113">
        <v>11</v>
      </c>
      <c r="E98" s="113">
        <v>11.5</v>
      </c>
      <c r="F98" s="113">
        <v>12</v>
      </c>
      <c r="G98" s="113">
        <v>10</v>
      </c>
      <c r="H98" s="113">
        <v>10.5</v>
      </c>
      <c r="I98" s="113">
        <f t="shared" si="11"/>
        <v>55</v>
      </c>
      <c r="J98" s="113">
        <f t="shared" si="12"/>
        <v>8.25</v>
      </c>
      <c r="K98" s="114">
        <v>2</v>
      </c>
      <c r="L98" s="114">
        <v>3</v>
      </c>
      <c r="M98" s="114">
        <v>4</v>
      </c>
      <c r="N98" s="114">
        <v>3</v>
      </c>
      <c r="O98" s="114">
        <v>4</v>
      </c>
      <c r="P98" s="114">
        <f t="shared" si="13"/>
        <v>16</v>
      </c>
      <c r="Q98" s="114">
        <f t="shared" si="14"/>
        <v>0.8</v>
      </c>
      <c r="R98" s="115">
        <f t="shared" si="8"/>
        <v>13</v>
      </c>
      <c r="S98" s="115">
        <f t="shared" si="8"/>
        <v>14.5</v>
      </c>
      <c r="T98" s="115">
        <f t="shared" si="8"/>
        <v>16</v>
      </c>
      <c r="U98" s="115">
        <f t="shared" si="8"/>
        <v>13</v>
      </c>
      <c r="V98" s="115">
        <f t="shared" si="8"/>
        <v>14.5</v>
      </c>
      <c r="W98" s="29">
        <f t="shared" si="8"/>
        <v>71</v>
      </c>
      <c r="X98" s="116">
        <f t="shared" si="9"/>
        <v>14.200000000000001</v>
      </c>
      <c r="Y98" s="122">
        <v>56</v>
      </c>
      <c r="Z98" s="118">
        <f t="shared" si="10"/>
        <v>44.800000000000004</v>
      </c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19"/>
    </row>
    <row r="99" spans="1:44" s="117" customFormat="1" ht="21" thickBot="1" x14ac:dyDescent="0.35">
      <c r="A99" s="112">
        <v>93</v>
      </c>
      <c r="B99" s="121">
        <v>674847</v>
      </c>
      <c r="C99" s="123" t="s">
        <v>131</v>
      </c>
      <c r="D99" s="113">
        <v>14</v>
      </c>
      <c r="E99" s="113">
        <v>15</v>
      </c>
      <c r="F99" s="113">
        <v>16</v>
      </c>
      <c r="G99" s="113">
        <v>15</v>
      </c>
      <c r="H99" s="113">
        <v>11</v>
      </c>
      <c r="I99" s="113">
        <f t="shared" si="11"/>
        <v>71</v>
      </c>
      <c r="J99" s="113">
        <f t="shared" si="12"/>
        <v>10.65</v>
      </c>
      <c r="K99" s="114">
        <v>2</v>
      </c>
      <c r="L99" s="114">
        <v>3</v>
      </c>
      <c r="M99" s="114">
        <v>5</v>
      </c>
      <c r="N99" s="114">
        <v>4</v>
      </c>
      <c r="O99" s="114">
        <v>6</v>
      </c>
      <c r="P99" s="114">
        <f t="shared" si="13"/>
        <v>20</v>
      </c>
      <c r="Q99" s="114">
        <f t="shared" si="14"/>
        <v>1</v>
      </c>
      <c r="R99" s="115">
        <f t="shared" si="8"/>
        <v>16</v>
      </c>
      <c r="S99" s="115">
        <f t="shared" si="8"/>
        <v>18</v>
      </c>
      <c r="T99" s="115">
        <f t="shared" si="8"/>
        <v>21</v>
      </c>
      <c r="U99" s="115">
        <f t="shared" si="8"/>
        <v>19</v>
      </c>
      <c r="V99" s="115">
        <f t="shared" si="8"/>
        <v>17</v>
      </c>
      <c r="W99" s="29">
        <f t="shared" si="8"/>
        <v>91</v>
      </c>
      <c r="X99" s="116">
        <f t="shared" si="9"/>
        <v>18.2</v>
      </c>
      <c r="Y99" s="122">
        <v>79</v>
      </c>
      <c r="Z99" s="118">
        <f t="shared" si="10"/>
        <v>63.2</v>
      </c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19"/>
    </row>
    <row r="100" spans="1:44" s="117" customFormat="1" ht="21" thickBot="1" x14ac:dyDescent="0.35">
      <c r="A100" s="112">
        <v>94</v>
      </c>
      <c r="B100" s="121">
        <v>674848</v>
      </c>
      <c r="C100" s="123" t="s">
        <v>204</v>
      </c>
      <c r="D100" s="113">
        <v>12</v>
      </c>
      <c r="E100" s="113">
        <v>14</v>
      </c>
      <c r="F100" s="113">
        <v>9</v>
      </c>
      <c r="G100" s="113">
        <v>8</v>
      </c>
      <c r="H100" s="113">
        <v>9</v>
      </c>
      <c r="I100" s="113">
        <f t="shared" si="11"/>
        <v>52</v>
      </c>
      <c r="J100" s="113">
        <f t="shared" si="12"/>
        <v>7.8</v>
      </c>
      <c r="K100" s="114">
        <v>2.5</v>
      </c>
      <c r="L100" s="114">
        <v>3</v>
      </c>
      <c r="M100" s="114">
        <v>3.5</v>
      </c>
      <c r="N100" s="114">
        <v>2</v>
      </c>
      <c r="O100" s="114">
        <v>4</v>
      </c>
      <c r="P100" s="114">
        <f t="shared" si="13"/>
        <v>15</v>
      </c>
      <c r="Q100" s="114">
        <f t="shared" si="14"/>
        <v>0.75</v>
      </c>
      <c r="R100" s="115">
        <f t="shared" si="8"/>
        <v>14.5</v>
      </c>
      <c r="S100" s="115">
        <f t="shared" si="8"/>
        <v>17</v>
      </c>
      <c r="T100" s="115">
        <f t="shared" si="8"/>
        <v>12.5</v>
      </c>
      <c r="U100" s="115">
        <f t="shared" si="8"/>
        <v>10</v>
      </c>
      <c r="V100" s="115">
        <f t="shared" si="8"/>
        <v>13</v>
      </c>
      <c r="W100" s="29">
        <f t="shared" si="8"/>
        <v>67</v>
      </c>
      <c r="X100" s="116">
        <f t="shared" si="9"/>
        <v>13.4</v>
      </c>
      <c r="Y100" s="122">
        <v>53</v>
      </c>
      <c r="Z100" s="118">
        <f t="shared" si="10"/>
        <v>42.400000000000006</v>
      </c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19"/>
    </row>
    <row r="101" spans="1:44" s="117" customFormat="1" ht="21" thickBot="1" x14ac:dyDescent="0.35">
      <c r="A101" s="112">
        <v>95</v>
      </c>
      <c r="B101" s="121">
        <v>674849</v>
      </c>
      <c r="C101" s="123" t="s">
        <v>205</v>
      </c>
      <c r="D101" s="113">
        <v>12</v>
      </c>
      <c r="E101" s="113">
        <v>13</v>
      </c>
      <c r="F101" s="113">
        <v>9</v>
      </c>
      <c r="G101" s="113">
        <v>13</v>
      </c>
      <c r="H101" s="113">
        <v>14</v>
      </c>
      <c r="I101" s="113">
        <f t="shared" si="11"/>
        <v>61</v>
      </c>
      <c r="J101" s="113">
        <f t="shared" si="12"/>
        <v>9.15</v>
      </c>
      <c r="K101" s="114">
        <v>2</v>
      </c>
      <c r="L101" s="114">
        <v>3</v>
      </c>
      <c r="M101" s="114">
        <v>4</v>
      </c>
      <c r="N101" s="114">
        <v>5</v>
      </c>
      <c r="O101" s="114">
        <v>4</v>
      </c>
      <c r="P101" s="114">
        <f t="shared" si="13"/>
        <v>18</v>
      </c>
      <c r="Q101" s="114">
        <f t="shared" si="14"/>
        <v>0.9</v>
      </c>
      <c r="R101" s="115">
        <f t="shared" si="8"/>
        <v>14</v>
      </c>
      <c r="S101" s="115">
        <f t="shared" si="8"/>
        <v>16</v>
      </c>
      <c r="T101" s="115">
        <f t="shared" si="8"/>
        <v>13</v>
      </c>
      <c r="U101" s="115">
        <f t="shared" si="8"/>
        <v>18</v>
      </c>
      <c r="V101" s="115">
        <f t="shared" si="8"/>
        <v>18</v>
      </c>
      <c r="W101" s="29">
        <f t="shared" si="8"/>
        <v>79</v>
      </c>
      <c r="X101" s="116">
        <f t="shared" si="9"/>
        <v>15.8</v>
      </c>
      <c r="Y101" s="122">
        <v>65</v>
      </c>
      <c r="Z101" s="118">
        <f t="shared" si="10"/>
        <v>52</v>
      </c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19"/>
    </row>
    <row r="102" spans="1:44" s="117" customFormat="1" ht="21" thickBot="1" x14ac:dyDescent="0.35">
      <c r="A102" s="112">
        <v>96</v>
      </c>
      <c r="B102" s="121">
        <v>674850</v>
      </c>
      <c r="C102" s="123" t="s">
        <v>206</v>
      </c>
      <c r="D102" s="113">
        <v>9</v>
      </c>
      <c r="E102" s="113">
        <v>12</v>
      </c>
      <c r="F102" s="113">
        <v>12.5</v>
      </c>
      <c r="G102" s="113">
        <v>12</v>
      </c>
      <c r="H102" s="113">
        <v>11</v>
      </c>
      <c r="I102" s="113">
        <f t="shared" si="11"/>
        <v>56.5</v>
      </c>
      <c r="J102" s="113">
        <f t="shared" si="12"/>
        <v>8.4749999999999996</v>
      </c>
      <c r="K102" s="114">
        <v>2</v>
      </c>
      <c r="L102" s="114">
        <v>3</v>
      </c>
      <c r="M102" s="114">
        <v>4</v>
      </c>
      <c r="N102" s="114">
        <v>3</v>
      </c>
      <c r="O102" s="114">
        <v>2</v>
      </c>
      <c r="P102" s="114">
        <f t="shared" si="13"/>
        <v>14</v>
      </c>
      <c r="Q102" s="114">
        <f t="shared" si="14"/>
        <v>0.70000000000000007</v>
      </c>
      <c r="R102" s="115">
        <f t="shared" si="8"/>
        <v>11</v>
      </c>
      <c r="S102" s="115">
        <f t="shared" si="8"/>
        <v>15</v>
      </c>
      <c r="T102" s="115">
        <f t="shared" si="8"/>
        <v>16.5</v>
      </c>
      <c r="U102" s="115">
        <f t="shared" si="8"/>
        <v>15</v>
      </c>
      <c r="V102" s="115">
        <f t="shared" si="8"/>
        <v>13</v>
      </c>
      <c r="W102" s="29">
        <f t="shared" si="8"/>
        <v>70.5</v>
      </c>
      <c r="X102" s="116">
        <f t="shared" si="9"/>
        <v>14.100000000000001</v>
      </c>
      <c r="Y102" s="122">
        <v>63</v>
      </c>
      <c r="Z102" s="118">
        <f t="shared" si="10"/>
        <v>50.400000000000006</v>
      </c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19"/>
    </row>
    <row r="103" spans="1:44" s="117" customFormat="1" ht="21" thickBot="1" x14ac:dyDescent="0.35">
      <c r="A103" s="112">
        <v>97</v>
      </c>
      <c r="B103" s="121">
        <v>674851</v>
      </c>
      <c r="C103" s="123" t="s">
        <v>207</v>
      </c>
      <c r="D103" s="113">
        <v>9</v>
      </c>
      <c r="E103" s="113">
        <v>8</v>
      </c>
      <c r="F103" s="113">
        <v>7</v>
      </c>
      <c r="G103" s="113">
        <v>9</v>
      </c>
      <c r="H103" s="113">
        <v>8</v>
      </c>
      <c r="I103" s="113">
        <f t="shared" si="11"/>
        <v>41</v>
      </c>
      <c r="J103" s="113">
        <f t="shared" si="12"/>
        <v>6.1499999999999995</v>
      </c>
      <c r="K103" s="114">
        <v>1</v>
      </c>
      <c r="L103" s="114">
        <v>1</v>
      </c>
      <c r="M103" s="114">
        <v>0.5</v>
      </c>
      <c r="N103" s="114">
        <v>2</v>
      </c>
      <c r="O103" s="114">
        <v>3</v>
      </c>
      <c r="P103" s="114">
        <f t="shared" si="13"/>
        <v>7.5</v>
      </c>
      <c r="Q103" s="114">
        <f t="shared" si="14"/>
        <v>0.375</v>
      </c>
      <c r="R103" s="115">
        <f t="shared" si="8"/>
        <v>10</v>
      </c>
      <c r="S103" s="115">
        <f t="shared" si="8"/>
        <v>9</v>
      </c>
      <c r="T103" s="115">
        <f t="shared" si="8"/>
        <v>7.5</v>
      </c>
      <c r="U103" s="115">
        <f t="shared" si="8"/>
        <v>11</v>
      </c>
      <c r="V103" s="115">
        <f t="shared" si="8"/>
        <v>11</v>
      </c>
      <c r="W103" s="29">
        <f t="shared" si="8"/>
        <v>48.5</v>
      </c>
      <c r="X103" s="116">
        <f t="shared" si="9"/>
        <v>9.7000000000000011</v>
      </c>
      <c r="Y103" s="122">
        <v>51</v>
      </c>
      <c r="Z103" s="118">
        <f t="shared" si="10"/>
        <v>40.800000000000004</v>
      </c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19"/>
    </row>
    <row r="104" spans="1:44" s="117" customFormat="1" ht="21" thickBot="1" x14ac:dyDescent="0.35">
      <c r="A104" s="112">
        <v>98</v>
      </c>
      <c r="B104" s="121">
        <v>674852</v>
      </c>
      <c r="C104" s="123" t="s">
        <v>132</v>
      </c>
      <c r="D104" s="113">
        <v>9</v>
      </c>
      <c r="E104" s="113">
        <v>12</v>
      </c>
      <c r="F104" s="113">
        <v>13</v>
      </c>
      <c r="G104" s="113">
        <v>14</v>
      </c>
      <c r="H104" s="113">
        <v>12</v>
      </c>
      <c r="I104" s="113">
        <f t="shared" si="11"/>
        <v>60</v>
      </c>
      <c r="J104" s="113">
        <f t="shared" si="12"/>
        <v>9</v>
      </c>
      <c r="K104" s="114">
        <v>2</v>
      </c>
      <c r="L104" s="114">
        <v>3</v>
      </c>
      <c r="M104" s="114">
        <v>4</v>
      </c>
      <c r="N104" s="114">
        <v>5</v>
      </c>
      <c r="O104" s="114">
        <v>4</v>
      </c>
      <c r="P104" s="114">
        <f t="shared" si="13"/>
        <v>18</v>
      </c>
      <c r="Q104" s="114">
        <f t="shared" si="14"/>
        <v>0.9</v>
      </c>
      <c r="R104" s="115">
        <f t="shared" si="8"/>
        <v>11</v>
      </c>
      <c r="S104" s="115">
        <f t="shared" si="8"/>
        <v>15</v>
      </c>
      <c r="T104" s="115">
        <f t="shared" si="8"/>
        <v>17</v>
      </c>
      <c r="U104" s="115">
        <f t="shared" si="8"/>
        <v>19</v>
      </c>
      <c r="V104" s="115">
        <f t="shared" si="8"/>
        <v>16</v>
      </c>
      <c r="W104" s="29">
        <f t="shared" si="8"/>
        <v>78</v>
      </c>
      <c r="X104" s="116">
        <f t="shared" si="9"/>
        <v>15.600000000000001</v>
      </c>
      <c r="Y104" s="122">
        <v>65</v>
      </c>
      <c r="Z104" s="118">
        <f t="shared" si="10"/>
        <v>52</v>
      </c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19"/>
    </row>
    <row r="105" spans="1:44" s="117" customFormat="1" ht="21" thickBot="1" x14ac:dyDescent="0.35">
      <c r="A105" s="112">
        <v>99</v>
      </c>
      <c r="B105" s="124">
        <v>674853</v>
      </c>
      <c r="C105" s="126" t="s">
        <v>208</v>
      </c>
      <c r="D105" s="113">
        <v>14</v>
      </c>
      <c r="E105" s="113">
        <v>16</v>
      </c>
      <c r="F105" s="113">
        <v>13</v>
      </c>
      <c r="G105" s="113">
        <v>9</v>
      </c>
      <c r="H105" s="113">
        <v>8</v>
      </c>
      <c r="I105" s="113">
        <f t="shared" si="11"/>
        <v>60</v>
      </c>
      <c r="J105" s="113">
        <f t="shared" si="12"/>
        <v>9</v>
      </c>
      <c r="K105" s="114">
        <v>2</v>
      </c>
      <c r="L105" s="114">
        <v>3</v>
      </c>
      <c r="M105" s="114">
        <v>4</v>
      </c>
      <c r="N105" s="114">
        <v>5</v>
      </c>
      <c r="O105" s="114">
        <v>4</v>
      </c>
      <c r="P105" s="114">
        <f t="shared" si="13"/>
        <v>18</v>
      </c>
      <c r="Q105" s="114">
        <f t="shared" si="14"/>
        <v>0.9</v>
      </c>
      <c r="R105" s="115">
        <f t="shared" si="8"/>
        <v>16</v>
      </c>
      <c r="S105" s="115">
        <f t="shared" si="8"/>
        <v>19</v>
      </c>
      <c r="T105" s="115">
        <f t="shared" si="8"/>
        <v>17</v>
      </c>
      <c r="U105" s="115">
        <f t="shared" ref="U105:W130" si="19">G105+N105</f>
        <v>14</v>
      </c>
      <c r="V105" s="115">
        <f t="shared" si="19"/>
        <v>12</v>
      </c>
      <c r="W105" s="29">
        <f t="shared" si="19"/>
        <v>78</v>
      </c>
      <c r="X105" s="116">
        <f t="shared" si="9"/>
        <v>15.600000000000001</v>
      </c>
      <c r="Y105" s="125">
        <v>64</v>
      </c>
      <c r="Z105" s="118">
        <f t="shared" si="10"/>
        <v>51.2</v>
      </c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19"/>
    </row>
    <row r="106" spans="1:44" s="117" customFormat="1" ht="21" thickBot="1" x14ac:dyDescent="0.35">
      <c r="A106" s="112">
        <v>100</v>
      </c>
      <c r="B106" s="121">
        <v>674854</v>
      </c>
      <c r="C106" s="123" t="s">
        <v>209</v>
      </c>
      <c r="D106" s="113">
        <v>13</v>
      </c>
      <c r="E106" s="113">
        <v>12.5</v>
      </c>
      <c r="F106" s="113">
        <v>13.5</v>
      </c>
      <c r="G106" s="113">
        <v>13.5</v>
      </c>
      <c r="H106" s="113">
        <v>14</v>
      </c>
      <c r="I106" s="113">
        <f t="shared" si="11"/>
        <v>66.5</v>
      </c>
      <c r="J106" s="113">
        <f t="shared" si="12"/>
        <v>9.9749999999999996</v>
      </c>
      <c r="K106" s="114">
        <v>3</v>
      </c>
      <c r="L106" s="114">
        <v>4</v>
      </c>
      <c r="M106" s="114">
        <v>3</v>
      </c>
      <c r="N106" s="114">
        <v>5</v>
      </c>
      <c r="O106" s="114">
        <v>3</v>
      </c>
      <c r="P106" s="114">
        <f t="shared" si="13"/>
        <v>18</v>
      </c>
      <c r="Q106" s="114">
        <f t="shared" si="14"/>
        <v>0.9</v>
      </c>
      <c r="R106" s="115">
        <f t="shared" ref="R106:T130" si="20">D106+K106</f>
        <v>16</v>
      </c>
      <c r="S106" s="115">
        <f t="shared" si="20"/>
        <v>16.5</v>
      </c>
      <c r="T106" s="115">
        <f t="shared" si="20"/>
        <v>16.5</v>
      </c>
      <c r="U106" s="115">
        <f t="shared" si="19"/>
        <v>18.5</v>
      </c>
      <c r="V106" s="115">
        <f t="shared" si="19"/>
        <v>17</v>
      </c>
      <c r="W106" s="29">
        <f t="shared" si="19"/>
        <v>84.5</v>
      </c>
      <c r="X106" s="116">
        <f t="shared" si="9"/>
        <v>16.900000000000002</v>
      </c>
      <c r="Y106" s="122">
        <v>67</v>
      </c>
      <c r="Z106" s="118">
        <f t="shared" si="10"/>
        <v>53.6</v>
      </c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19"/>
    </row>
    <row r="107" spans="1:44" s="117" customFormat="1" ht="21" thickBot="1" x14ac:dyDescent="0.35">
      <c r="A107" s="112">
        <v>101</v>
      </c>
      <c r="B107" s="121">
        <v>674855</v>
      </c>
      <c r="C107" s="123" t="s">
        <v>210</v>
      </c>
      <c r="D107" s="113">
        <v>7</v>
      </c>
      <c r="E107" s="113">
        <v>6</v>
      </c>
      <c r="F107" s="113">
        <v>8</v>
      </c>
      <c r="G107" s="113">
        <v>6</v>
      </c>
      <c r="H107" s="113">
        <v>7</v>
      </c>
      <c r="I107" s="113">
        <f t="shared" si="11"/>
        <v>34</v>
      </c>
      <c r="J107" s="113">
        <f t="shared" si="12"/>
        <v>5.0999999999999996</v>
      </c>
      <c r="K107" s="114">
        <v>1</v>
      </c>
      <c r="L107" s="114">
        <v>2</v>
      </c>
      <c r="M107" s="114">
        <v>3</v>
      </c>
      <c r="N107" s="114">
        <v>1</v>
      </c>
      <c r="O107" s="114">
        <v>3</v>
      </c>
      <c r="P107" s="114">
        <f t="shared" si="13"/>
        <v>10</v>
      </c>
      <c r="Q107" s="114">
        <f t="shared" si="14"/>
        <v>0.5</v>
      </c>
      <c r="R107" s="115">
        <f t="shared" si="20"/>
        <v>8</v>
      </c>
      <c r="S107" s="115">
        <f t="shared" si="20"/>
        <v>8</v>
      </c>
      <c r="T107" s="115">
        <f t="shared" si="20"/>
        <v>11</v>
      </c>
      <c r="U107" s="115">
        <f t="shared" si="19"/>
        <v>7</v>
      </c>
      <c r="V107" s="115">
        <f t="shared" si="19"/>
        <v>10</v>
      </c>
      <c r="W107" s="29">
        <f t="shared" si="19"/>
        <v>44</v>
      </c>
      <c r="X107" s="116">
        <f t="shared" si="9"/>
        <v>8.8000000000000007</v>
      </c>
      <c r="Y107" s="122">
        <v>39</v>
      </c>
      <c r="Z107" s="118">
        <f t="shared" si="10"/>
        <v>31.200000000000003</v>
      </c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19"/>
    </row>
    <row r="108" spans="1:44" s="117" customFormat="1" ht="21" thickBot="1" x14ac:dyDescent="0.35">
      <c r="A108" s="112">
        <v>102</v>
      </c>
      <c r="B108" s="121">
        <v>674856</v>
      </c>
      <c r="C108" s="123" t="s">
        <v>211</v>
      </c>
      <c r="D108" s="113">
        <v>13.5</v>
      </c>
      <c r="E108" s="113">
        <v>11</v>
      </c>
      <c r="F108" s="113">
        <v>11.5</v>
      </c>
      <c r="G108" s="113">
        <v>11</v>
      </c>
      <c r="H108" s="113">
        <v>13</v>
      </c>
      <c r="I108" s="113">
        <f t="shared" si="11"/>
        <v>60</v>
      </c>
      <c r="J108" s="113">
        <f t="shared" si="12"/>
        <v>9</v>
      </c>
      <c r="K108" s="114">
        <v>2</v>
      </c>
      <c r="L108" s="114">
        <v>1</v>
      </c>
      <c r="M108" s="114">
        <v>3</v>
      </c>
      <c r="N108" s="114">
        <v>1.5</v>
      </c>
      <c r="O108" s="114">
        <v>1.5</v>
      </c>
      <c r="P108" s="114">
        <f t="shared" si="13"/>
        <v>9</v>
      </c>
      <c r="Q108" s="114">
        <f t="shared" si="14"/>
        <v>0.45</v>
      </c>
      <c r="R108" s="115">
        <f t="shared" si="20"/>
        <v>15.5</v>
      </c>
      <c r="S108" s="115">
        <f t="shared" si="20"/>
        <v>12</v>
      </c>
      <c r="T108" s="115">
        <f t="shared" si="20"/>
        <v>14.5</v>
      </c>
      <c r="U108" s="115">
        <f t="shared" si="19"/>
        <v>12.5</v>
      </c>
      <c r="V108" s="115">
        <f t="shared" si="19"/>
        <v>14.5</v>
      </c>
      <c r="W108" s="29">
        <f t="shared" si="19"/>
        <v>69</v>
      </c>
      <c r="X108" s="116">
        <f t="shared" si="9"/>
        <v>13.8</v>
      </c>
      <c r="Y108" s="122">
        <v>59</v>
      </c>
      <c r="Z108" s="118">
        <f t="shared" si="10"/>
        <v>47.2</v>
      </c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19"/>
    </row>
    <row r="109" spans="1:44" s="117" customFormat="1" ht="21" thickBot="1" x14ac:dyDescent="0.35">
      <c r="A109" s="112">
        <v>103</v>
      </c>
      <c r="B109" s="121">
        <v>674857</v>
      </c>
      <c r="C109" s="123" t="s">
        <v>212</v>
      </c>
      <c r="D109" s="113">
        <v>12</v>
      </c>
      <c r="E109" s="113">
        <v>13</v>
      </c>
      <c r="F109" s="113">
        <v>15</v>
      </c>
      <c r="G109" s="113">
        <v>14</v>
      </c>
      <c r="H109" s="113">
        <v>13</v>
      </c>
      <c r="I109" s="113">
        <f t="shared" si="11"/>
        <v>67</v>
      </c>
      <c r="J109" s="113">
        <f t="shared" si="12"/>
        <v>10.049999999999999</v>
      </c>
      <c r="K109" s="114">
        <v>2</v>
      </c>
      <c r="L109" s="114">
        <v>3</v>
      </c>
      <c r="M109" s="114">
        <v>4</v>
      </c>
      <c r="N109" s="114">
        <v>3</v>
      </c>
      <c r="O109" s="114">
        <v>4</v>
      </c>
      <c r="P109" s="114">
        <f t="shared" si="13"/>
        <v>16</v>
      </c>
      <c r="Q109" s="114">
        <f t="shared" si="14"/>
        <v>0.8</v>
      </c>
      <c r="R109" s="115">
        <f t="shared" si="20"/>
        <v>14</v>
      </c>
      <c r="S109" s="115">
        <f t="shared" si="20"/>
        <v>16</v>
      </c>
      <c r="T109" s="115">
        <f t="shared" si="20"/>
        <v>19</v>
      </c>
      <c r="U109" s="115">
        <f t="shared" si="19"/>
        <v>17</v>
      </c>
      <c r="V109" s="115">
        <f t="shared" si="19"/>
        <v>17</v>
      </c>
      <c r="W109" s="29">
        <f t="shared" si="19"/>
        <v>83</v>
      </c>
      <c r="X109" s="116">
        <f t="shared" si="9"/>
        <v>16.600000000000001</v>
      </c>
      <c r="Y109" s="122">
        <v>64</v>
      </c>
      <c r="Z109" s="118">
        <f t="shared" si="10"/>
        <v>51.2</v>
      </c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19"/>
    </row>
    <row r="110" spans="1:44" s="117" customFormat="1" ht="21" thickBot="1" x14ac:dyDescent="0.35">
      <c r="A110" s="112">
        <v>104</v>
      </c>
      <c r="B110" s="121">
        <v>674858</v>
      </c>
      <c r="C110" s="123" t="s">
        <v>133</v>
      </c>
      <c r="D110" s="113">
        <v>11</v>
      </c>
      <c r="E110" s="113">
        <v>11.5</v>
      </c>
      <c r="F110" s="113">
        <v>13</v>
      </c>
      <c r="G110" s="113">
        <v>12.5</v>
      </c>
      <c r="H110" s="113">
        <v>12.5</v>
      </c>
      <c r="I110" s="113">
        <f t="shared" si="11"/>
        <v>60.5</v>
      </c>
      <c r="J110" s="113">
        <f t="shared" si="12"/>
        <v>9.0749999999999993</v>
      </c>
      <c r="K110" s="114">
        <v>2</v>
      </c>
      <c r="L110" s="114">
        <v>3</v>
      </c>
      <c r="M110" s="114">
        <v>4</v>
      </c>
      <c r="N110" s="114">
        <v>3</v>
      </c>
      <c r="O110" s="114">
        <v>4</v>
      </c>
      <c r="P110" s="114">
        <f t="shared" si="13"/>
        <v>16</v>
      </c>
      <c r="Q110" s="114">
        <f t="shared" si="14"/>
        <v>0.8</v>
      </c>
      <c r="R110" s="115">
        <f t="shared" si="20"/>
        <v>13</v>
      </c>
      <c r="S110" s="115">
        <f t="shared" si="20"/>
        <v>14.5</v>
      </c>
      <c r="T110" s="115">
        <f t="shared" si="20"/>
        <v>17</v>
      </c>
      <c r="U110" s="115">
        <f t="shared" si="19"/>
        <v>15.5</v>
      </c>
      <c r="V110" s="115">
        <f t="shared" si="19"/>
        <v>16.5</v>
      </c>
      <c r="W110" s="29">
        <f t="shared" si="19"/>
        <v>76.5</v>
      </c>
      <c r="X110" s="116">
        <f t="shared" si="9"/>
        <v>15.3</v>
      </c>
      <c r="Y110" s="122">
        <v>66</v>
      </c>
      <c r="Z110" s="118">
        <f t="shared" si="10"/>
        <v>52.800000000000004</v>
      </c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19"/>
    </row>
    <row r="111" spans="1:44" s="117" customFormat="1" ht="21" thickBot="1" x14ac:dyDescent="0.35">
      <c r="A111" s="112">
        <v>105</v>
      </c>
      <c r="B111" s="121">
        <v>674859</v>
      </c>
      <c r="C111" s="123" t="s">
        <v>134</v>
      </c>
      <c r="D111" s="113">
        <v>9</v>
      </c>
      <c r="E111" s="113">
        <v>8</v>
      </c>
      <c r="F111" s="113">
        <v>13</v>
      </c>
      <c r="G111" s="113">
        <v>15</v>
      </c>
      <c r="H111" s="113">
        <v>14</v>
      </c>
      <c r="I111" s="113">
        <f t="shared" si="11"/>
        <v>59</v>
      </c>
      <c r="J111" s="113">
        <f t="shared" si="12"/>
        <v>8.85</v>
      </c>
      <c r="K111" s="114">
        <v>4</v>
      </c>
      <c r="L111" s="114">
        <v>5</v>
      </c>
      <c r="M111" s="114">
        <v>3</v>
      </c>
      <c r="N111" s="114">
        <v>4</v>
      </c>
      <c r="O111" s="114">
        <v>4</v>
      </c>
      <c r="P111" s="114">
        <f t="shared" si="13"/>
        <v>20</v>
      </c>
      <c r="Q111" s="114">
        <f t="shared" si="14"/>
        <v>1</v>
      </c>
      <c r="R111" s="115">
        <f t="shared" si="20"/>
        <v>13</v>
      </c>
      <c r="S111" s="115">
        <f t="shared" si="20"/>
        <v>13</v>
      </c>
      <c r="T111" s="115">
        <f t="shared" si="20"/>
        <v>16</v>
      </c>
      <c r="U111" s="115">
        <f t="shared" si="19"/>
        <v>19</v>
      </c>
      <c r="V111" s="115">
        <f t="shared" si="19"/>
        <v>18</v>
      </c>
      <c r="W111" s="29">
        <f t="shared" si="19"/>
        <v>79</v>
      </c>
      <c r="X111" s="116">
        <f t="shared" si="9"/>
        <v>15.8</v>
      </c>
      <c r="Y111" s="122">
        <v>64</v>
      </c>
      <c r="Z111" s="118">
        <f t="shared" si="10"/>
        <v>51.2</v>
      </c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19"/>
    </row>
    <row r="112" spans="1:44" s="117" customFormat="1" ht="21" thickBot="1" x14ac:dyDescent="0.35">
      <c r="A112" s="112">
        <v>106</v>
      </c>
      <c r="B112" s="121">
        <v>674860</v>
      </c>
      <c r="C112" s="123" t="s">
        <v>213</v>
      </c>
      <c r="D112" s="113">
        <v>7</v>
      </c>
      <c r="E112" s="113">
        <v>6</v>
      </c>
      <c r="F112" s="113">
        <v>5</v>
      </c>
      <c r="G112" s="113">
        <v>8</v>
      </c>
      <c r="H112" s="113">
        <v>6</v>
      </c>
      <c r="I112" s="113">
        <f t="shared" si="11"/>
        <v>32</v>
      </c>
      <c r="J112" s="113">
        <f t="shared" si="12"/>
        <v>4.8</v>
      </c>
      <c r="K112" s="114">
        <v>1</v>
      </c>
      <c r="L112" s="114">
        <v>2</v>
      </c>
      <c r="M112" s="114">
        <v>1</v>
      </c>
      <c r="N112" s="114">
        <v>2</v>
      </c>
      <c r="O112" s="114">
        <v>1</v>
      </c>
      <c r="P112" s="114">
        <f t="shared" si="13"/>
        <v>7</v>
      </c>
      <c r="Q112" s="114">
        <f t="shared" si="14"/>
        <v>0.35000000000000003</v>
      </c>
      <c r="R112" s="115">
        <f t="shared" si="20"/>
        <v>8</v>
      </c>
      <c r="S112" s="115">
        <f t="shared" si="20"/>
        <v>8</v>
      </c>
      <c r="T112" s="115">
        <f t="shared" si="20"/>
        <v>6</v>
      </c>
      <c r="U112" s="115">
        <f t="shared" si="19"/>
        <v>10</v>
      </c>
      <c r="V112" s="115">
        <f t="shared" si="19"/>
        <v>7</v>
      </c>
      <c r="W112" s="29">
        <f t="shared" si="19"/>
        <v>39</v>
      </c>
      <c r="X112" s="116">
        <f t="shared" si="9"/>
        <v>7.8000000000000007</v>
      </c>
      <c r="Y112" s="122">
        <v>41</v>
      </c>
      <c r="Z112" s="118">
        <f t="shared" si="10"/>
        <v>32.800000000000004</v>
      </c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19"/>
    </row>
    <row r="113" spans="1:44" s="117" customFormat="1" ht="21" thickBot="1" x14ac:dyDescent="0.35">
      <c r="A113" s="112">
        <v>107</v>
      </c>
      <c r="B113" s="121">
        <v>674861</v>
      </c>
      <c r="C113" s="123" t="s">
        <v>135</v>
      </c>
      <c r="D113" s="113">
        <v>12</v>
      </c>
      <c r="E113" s="113">
        <v>12</v>
      </c>
      <c r="F113" s="113">
        <v>12</v>
      </c>
      <c r="G113" s="113">
        <v>12</v>
      </c>
      <c r="H113" s="113">
        <v>12</v>
      </c>
      <c r="I113" s="113">
        <f t="shared" si="11"/>
        <v>60</v>
      </c>
      <c r="J113" s="113">
        <f t="shared" si="12"/>
        <v>9</v>
      </c>
      <c r="K113" s="114">
        <v>3</v>
      </c>
      <c r="L113" s="114">
        <v>3</v>
      </c>
      <c r="M113" s="114">
        <v>3</v>
      </c>
      <c r="N113" s="114">
        <v>3</v>
      </c>
      <c r="O113" s="114">
        <v>5</v>
      </c>
      <c r="P113" s="114">
        <f t="shared" ref="P113" si="21">SUM(K113:O113)</f>
        <v>17</v>
      </c>
      <c r="Q113" s="114">
        <f t="shared" ref="Q113" si="22">P113*0.05</f>
        <v>0.85000000000000009</v>
      </c>
      <c r="R113" s="115">
        <f t="shared" si="20"/>
        <v>15</v>
      </c>
      <c r="S113" s="115">
        <f t="shared" si="20"/>
        <v>15</v>
      </c>
      <c r="T113" s="115">
        <f t="shared" si="20"/>
        <v>15</v>
      </c>
      <c r="U113" s="115">
        <f t="shared" si="19"/>
        <v>15</v>
      </c>
      <c r="V113" s="115">
        <f t="shared" si="19"/>
        <v>17</v>
      </c>
      <c r="W113" s="29">
        <f t="shared" si="19"/>
        <v>77</v>
      </c>
      <c r="X113" s="116">
        <f t="shared" si="9"/>
        <v>15.4</v>
      </c>
      <c r="Y113" s="122">
        <v>60</v>
      </c>
      <c r="Z113" s="118">
        <f t="shared" si="10"/>
        <v>48</v>
      </c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19"/>
    </row>
    <row r="114" spans="1:44" s="117" customFormat="1" ht="21" thickBot="1" x14ac:dyDescent="0.35">
      <c r="A114" s="112">
        <v>108</v>
      </c>
      <c r="B114" s="121">
        <v>674862</v>
      </c>
      <c r="C114" s="123" t="s">
        <v>214</v>
      </c>
      <c r="D114" s="113">
        <v>12</v>
      </c>
      <c r="E114" s="113">
        <v>15</v>
      </c>
      <c r="F114" s="113">
        <v>9</v>
      </c>
      <c r="G114" s="113">
        <v>13</v>
      </c>
      <c r="H114" s="113">
        <v>15</v>
      </c>
      <c r="I114" s="113">
        <f t="shared" si="11"/>
        <v>64</v>
      </c>
      <c r="J114" s="113">
        <f t="shared" si="12"/>
        <v>9.6</v>
      </c>
      <c r="K114" s="114">
        <v>2</v>
      </c>
      <c r="L114" s="114">
        <v>2.5</v>
      </c>
      <c r="M114" s="114">
        <v>3</v>
      </c>
      <c r="N114" s="114">
        <v>4</v>
      </c>
      <c r="O114" s="114">
        <v>3.5</v>
      </c>
      <c r="P114" s="114">
        <f t="shared" si="13"/>
        <v>15</v>
      </c>
      <c r="Q114" s="114">
        <f t="shared" si="14"/>
        <v>0.75</v>
      </c>
      <c r="R114" s="115">
        <f t="shared" si="20"/>
        <v>14</v>
      </c>
      <c r="S114" s="115">
        <f t="shared" si="20"/>
        <v>17.5</v>
      </c>
      <c r="T114" s="115">
        <f t="shared" si="20"/>
        <v>12</v>
      </c>
      <c r="U114" s="115">
        <f t="shared" si="19"/>
        <v>17</v>
      </c>
      <c r="V114" s="115">
        <f t="shared" si="19"/>
        <v>18.5</v>
      </c>
      <c r="W114" s="29">
        <f t="shared" si="19"/>
        <v>79</v>
      </c>
      <c r="X114" s="116">
        <f t="shared" si="9"/>
        <v>15.8</v>
      </c>
      <c r="Y114" s="122">
        <v>72</v>
      </c>
      <c r="Z114" s="118">
        <f t="shared" si="10"/>
        <v>57.6</v>
      </c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19"/>
    </row>
    <row r="115" spans="1:44" s="117" customFormat="1" ht="21" thickBot="1" x14ac:dyDescent="0.35">
      <c r="A115" s="112">
        <v>109</v>
      </c>
      <c r="B115" s="121">
        <v>674863</v>
      </c>
      <c r="C115" s="123" t="s">
        <v>215</v>
      </c>
      <c r="D115" s="113">
        <v>13</v>
      </c>
      <c r="E115" s="113">
        <v>13.5</v>
      </c>
      <c r="F115" s="113">
        <v>12.5</v>
      </c>
      <c r="G115" s="113">
        <v>12</v>
      </c>
      <c r="H115" s="113">
        <v>13</v>
      </c>
      <c r="I115" s="113">
        <f t="shared" si="11"/>
        <v>64</v>
      </c>
      <c r="J115" s="113">
        <f t="shared" si="12"/>
        <v>9.6</v>
      </c>
      <c r="K115" s="114">
        <v>2</v>
      </c>
      <c r="L115" s="114">
        <v>4</v>
      </c>
      <c r="M115" s="114">
        <v>3</v>
      </c>
      <c r="N115" s="114">
        <v>3</v>
      </c>
      <c r="O115" s="114">
        <v>4</v>
      </c>
      <c r="P115" s="114">
        <f t="shared" si="13"/>
        <v>16</v>
      </c>
      <c r="Q115" s="114">
        <f t="shared" si="14"/>
        <v>0.8</v>
      </c>
      <c r="R115" s="115">
        <f t="shared" si="20"/>
        <v>15</v>
      </c>
      <c r="S115" s="115">
        <f t="shared" si="20"/>
        <v>17.5</v>
      </c>
      <c r="T115" s="115">
        <f t="shared" si="20"/>
        <v>15.5</v>
      </c>
      <c r="U115" s="115">
        <f t="shared" si="19"/>
        <v>15</v>
      </c>
      <c r="V115" s="115">
        <f t="shared" si="19"/>
        <v>17</v>
      </c>
      <c r="W115" s="29">
        <f t="shared" si="19"/>
        <v>80</v>
      </c>
      <c r="X115" s="116">
        <f t="shared" si="9"/>
        <v>16</v>
      </c>
      <c r="Y115" s="122">
        <v>68</v>
      </c>
      <c r="Z115" s="118">
        <f t="shared" si="10"/>
        <v>54.400000000000006</v>
      </c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19"/>
    </row>
    <row r="116" spans="1:44" s="117" customFormat="1" ht="21" thickBot="1" x14ac:dyDescent="0.35">
      <c r="A116" s="112">
        <v>110</v>
      </c>
      <c r="B116" s="121">
        <v>674864</v>
      </c>
      <c r="C116" s="123" t="s">
        <v>136</v>
      </c>
      <c r="D116" s="113">
        <v>9</v>
      </c>
      <c r="E116" s="113">
        <v>9</v>
      </c>
      <c r="F116" s="113">
        <v>7</v>
      </c>
      <c r="G116" s="113">
        <v>8</v>
      </c>
      <c r="H116" s="113">
        <v>9</v>
      </c>
      <c r="I116" s="113">
        <f t="shared" si="11"/>
        <v>42</v>
      </c>
      <c r="J116" s="113">
        <f t="shared" si="12"/>
        <v>6.3</v>
      </c>
      <c r="K116" s="114">
        <v>2.5</v>
      </c>
      <c r="L116" s="114">
        <v>1</v>
      </c>
      <c r="M116" s="114">
        <v>1</v>
      </c>
      <c r="N116" s="114">
        <v>2</v>
      </c>
      <c r="O116" s="114">
        <v>1</v>
      </c>
      <c r="P116" s="114">
        <f t="shared" si="13"/>
        <v>7.5</v>
      </c>
      <c r="Q116" s="114">
        <f t="shared" si="14"/>
        <v>0.375</v>
      </c>
      <c r="R116" s="115">
        <f t="shared" si="20"/>
        <v>11.5</v>
      </c>
      <c r="S116" s="115">
        <f t="shared" si="20"/>
        <v>10</v>
      </c>
      <c r="T116" s="115">
        <f t="shared" si="20"/>
        <v>8</v>
      </c>
      <c r="U116" s="115">
        <f t="shared" si="19"/>
        <v>10</v>
      </c>
      <c r="V116" s="115">
        <f t="shared" si="19"/>
        <v>10</v>
      </c>
      <c r="W116" s="29">
        <f t="shared" si="19"/>
        <v>49.5</v>
      </c>
      <c r="X116" s="116">
        <f t="shared" si="9"/>
        <v>9.9</v>
      </c>
      <c r="Y116" s="122">
        <v>53</v>
      </c>
      <c r="Z116" s="118">
        <f t="shared" si="10"/>
        <v>42.400000000000006</v>
      </c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19"/>
    </row>
    <row r="117" spans="1:44" s="117" customFormat="1" ht="21" thickBot="1" x14ac:dyDescent="0.35">
      <c r="A117" s="112">
        <v>111</v>
      </c>
      <c r="B117" s="121">
        <v>674865</v>
      </c>
      <c r="C117" s="123" t="s">
        <v>216</v>
      </c>
      <c r="D117" s="113">
        <v>8</v>
      </c>
      <c r="E117" s="113">
        <v>9</v>
      </c>
      <c r="F117" s="113">
        <v>5</v>
      </c>
      <c r="G117" s="113">
        <v>6</v>
      </c>
      <c r="H117" s="113">
        <v>8</v>
      </c>
      <c r="I117" s="113">
        <f t="shared" si="11"/>
        <v>36</v>
      </c>
      <c r="J117" s="113">
        <f t="shared" si="12"/>
        <v>5.3999999999999995</v>
      </c>
      <c r="K117" s="114">
        <v>1</v>
      </c>
      <c r="L117" s="114">
        <v>0.5</v>
      </c>
      <c r="M117" s="114">
        <v>3</v>
      </c>
      <c r="N117" s="114">
        <v>2</v>
      </c>
      <c r="O117" s="114">
        <v>1</v>
      </c>
      <c r="P117" s="114">
        <f t="shared" si="13"/>
        <v>7.5</v>
      </c>
      <c r="Q117" s="114">
        <f t="shared" si="14"/>
        <v>0.375</v>
      </c>
      <c r="R117" s="115">
        <f t="shared" si="20"/>
        <v>9</v>
      </c>
      <c r="S117" s="115">
        <f t="shared" si="20"/>
        <v>9.5</v>
      </c>
      <c r="T117" s="115">
        <f t="shared" si="20"/>
        <v>8</v>
      </c>
      <c r="U117" s="115">
        <f t="shared" si="19"/>
        <v>8</v>
      </c>
      <c r="V117" s="115">
        <f t="shared" si="19"/>
        <v>9</v>
      </c>
      <c r="W117" s="29">
        <f t="shared" si="19"/>
        <v>43.5</v>
      </c>
      <c r="X117" s="116">
        <f t="shared" si="9"/>
        <v>8.7000000000000011</v>
      </c>
      <c r="Y117" s="122">
        <v>40</v>
      </c>
      <c r="Z117" s="118">
        <f t="shared" si="10"/>
        <v>32</v>
      </c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19"/>
    </row>
    <row r="118" spans="1:44" s="117" customFormat="1" ht="21" thickBot="1" x14ac:dyDescent="0.35">
      <c r="A118" s="112">
        <v>112</v>
      </c>
      <c r="B118" s="121">
        <v>674866</v>
      </c>
      <c r="C118" s="123" t="s">
        <v>137</v>
      </c>
      <c r="D118" s="113">
        <v>9</v>
      </c>
      <c r="E118" s="113">
        <v>8</v>
      </c>
      <c r="F118" s="113">
        <v>9</v>
      </c>
      <c r="G118" s="113">
        <v>7</v>
      </c>
      <c r="H118" s="113">
        <v>9</v>
      </c>
      <c r="I118" s="113">
        <f t="shared" si="11"/>
        <v>42</v>
      </c>
      <c r="J118" s="113">
        <f t="shared" si="12"/>
        <v>6.3</v>
      </c>
      <c r="K118" s="114">
        <v>2</v>
      </c>
      <c r="L118" s="114">
        <v>1</v>
      </c>
      <c r="M118" s="114">
        <v>3</v>
      </c>
      <c r="N118" s="114">
        <v>2</v>
      </c>
      <c r="O118" s="114">
        <v>1</v>
      </c>
      <c r="P118" s="114">
        <f t="shared" si="13"/>
        <v>9</v>
      </c>
      <c r="Q118" s="114">
        <f t="shared" si="14"/>
        <v>0.45</v>
      </c>
      <c r="R118" s="115">
        <f t="shared" si="20"/>
        <v>11</v>
      </c>
      <c r="S118" s="115">
        <f t="shared" si="20"/>
        <v>9</v>
      </c>
      <c r="T118" s="115">
        <f t="shared" si="20"/>
        <v>12</v>
      </c>
      <c r="U118" s="115">
        <f t="shared" si="19"/>
        <v>9</v>
      </c>
      <c r="V118" s="115">
        <f t="shared" si="19"/>
        <v>10</v>
      </c>
      <c r="W118" s="29">
        <f t="shared" si="19"/>
        <v>51</v>
      </c>
      <c r="X118" s="116">
        <f t="shared" si="9"/>
        <v>10.200000000000001</v>
      </c>
      <c r="Y118" s="122">
        <v>44</v>
      </c>
      <c r="Z118" s="118">
        <f t="shared" si="10"/>
        <v>35.200000000000003</v>
      </c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19"/>
    </row>
    <row r="119" spans="1:44" s="117" customFormat="1" ht="21" thickBot="1" x14ac:dyDescent="0.35">
      <c r="A119" s="112">
        <v>113</v>
      </c>
      <c r="B119" s="121">
        <v>674867</v>
      </c>
      <c r="C119" s="123" t="s">
        <v>217</v>
      </c>
      <c r="D119" s="113">
        <v>8</v>
      </c>
      <c r="E119" s="113">
        <v>14</v>
      </c>
      <c r="F119" s="113">
        <v>8</v>
      </c>
      <c r="G119" s="113">
        <v>9</v>
      </c>
      <c r="H119" s="113">
        <v>12</v>
      </c>
      <c r="I119" s="113">
        <f t="shared" si="11"/>
        <v>51</v>
      </c>
      <c r="J119" s="113">
        <f t="shared" si="12"/>
        <v>7.6499999999999995</v>
      </c>
      <c r="K119" s="114">
        <v>1.5</v>
      </c>
      <c r="L119" s="114">
        <v>3</v>
      </c>
      <c r="M119" s="114">
        <v>2</v>
      </c>
      <c r="N119" s="114">
        <v>4</v>
      </c>
      <c r="O119" s="114">
        <v>3</v>
      </c>
      <c r="P119" s="114">
        <f t="shared" si="13"/>
        <v>13.5</v>
      </c>
      <c r="Q119" s="114">
        <f t="shared" si="14"/>
        <v>0.67500000000000004</v>
      </c>
      <c r="R119" s="115">
        <f t="shared" si="20"/>
        <v>9.5</v>
      </c>
      <c r="S119" s="115">
        <f t="shared" si="20"/>
        <v>17</v>
      </c>
      <c r="T119" s="115">
        <f t="shared" si="20"/>
        <v>10</v>
      </c>
      <c r="U119" s="115">
        <f t="shared" si="19"/>
        <v>13</v>
      </c>
      <c r="V119" s="115">
        <f t="shared" si="19"/>
        <v>15</v>
      </c>
      <c r="W119" s="29">
        <f t="shared" si="19"/>
        <v>64.5</v>
      </c>
      <c r="X119" s="116">
        <f t="shared" si="9"/>
        <v>12.9</v>
      </c>
      <c r="Y119" s="122">
        <v>59</v>
      </c>
      <c r="Z119" s="118">
        <f t="shared" si="10"/>
        <v>47.2</v>
      </c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19"/>
    </row>
    <row r="120" spans="1:44" s="117" customFormat="1" ht="21" thickBot="1" x14ac:dyDescent="0.35">
      <c r="A120" s="112">
        <v>114</v>
      </c>
      <c r="B120" s="121">
        <v>674868</v>
      </c>
      <c r="C120" s="123" t="s">
        <v>218</v>
      </c>
      <c r="D120" s="113">
        <v>16</v>
      </c>
      <c r="E120" s="113">
        <v>15</v>
      </c>
      <c r="F120" s="113">
        <v>13</v>
      </c>
      <c r="G120" s="113">
        <v>12</v>
      </c>
      <c r="H120" s="113">
        <v>14</v>
      </c>
      <c r="I120" s="113">
        <f t="shared" si="11"/>
        <v>70</v>
      </c>
      <c r="J120" s="113">
        <f t="shared" si="12"/>
        <v>10.5</v>
      </c>
      <c r="K120" s="114">
        <v>2</v>
      </c>
      <c r="L120" s="114">
        <v>3</v>
      </c>
      <c r="M120" s="114">
        <v>5</v>
      </c>
      <c r="N120" s="114">
        <v>4</v>
      </c>
      <c r="O120" s="114">
        <v>3</v>
      </c>
      <c r="P120" s="114">
        <f t="shared" si="13"/>
        <v>17</v>
      </c>
      <c r="Q120" s="114">
        <f t="shared" si="14"/>
        <v>0.85000000000000009</v>
      </c>
      <c r="R120" s="115">
        <f t="shared" si="20"/>
        <v>18</v>
      </c>
      <c r="S120" s="115">
        <f t="shared" si="20"/>
        <v>18</v>
      </c>
      <c r="T120" s="115">
        <f t="shared" si="20"/>
        <v>18</v>
      </c>
      <c r="U120" s="115">
        <f t="shared" si="19"/>
        <v>16</v>
      </c>
      <c r="V120" s="115">
        <f t="shared" si="19"/>
        <v>17</v>
      </c>
      <c r="W120" s="29">
        <f t="shared" si="19"/>
        <v>87</v>
      </c>
      <c r="X120" s="116">
        <f t="shared" si="9"/>
        <v>17.400000000000002</v>
      </c>
      <c r="Y120" s="122">
        <v>76</v>
      </c>
      <c r="Z120" s="118">
        <f t="shared" si="10"/>
        <v>60.800000000000004</v>
      </c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19"/>
    </row>
    <row r="121" spans="1:44" s="117" customFormat="1" ht="21" thickBot="1" x14ac:dyDescent="0.35">
      <c r="A121" s="112">
        <v>115</v>
      </c>
      <c r="B121" s="121">
        <v>674869</v>
      </c>
      <c r="C121" s="123" t="s">
        <v>219</v>
      </c>
      <c r="D121" s="113">
        <v>16</v>
      </c>
      <c r="E121" s="113">
        <v>15</v>
      </c>
      <c r="F121" s="113">
        <v>10</v>
      </c>
      <c r="G121" s="113">
        <v>11</v>
      </c>
      <c r="H121" s="113">
        <v>11</v>
      </c>
      <c r="I121" s="113">
        <f t="shared" si="11"/>
        <v>63</v>
      </c>
      <c r="J121" s="113">
        <f t="shared" si="12"/>
        <v>9.4499999999999993</v>
      </c>
      <c r="K121" s="114">
        <v>2</v>
      </c>
      <c r="L121" s="114">
        <v>3</v>
      </c>
      <c r="M121" s="114">
        <v>2</v>
      </c>
      <c r="N121" s="114">
        <v>1</v>
      </c>
      <c r="O121" s="114">
        <v>3</v>
      </c>
      <c r="P121" s="114">
        <f t="shared" si="13"/>
        <v>11</v>
      </c>
      <c r="Q121" s="114">
        <f t="shared" si="14"/>
        <v>0.55000000000000004</v>
      </c>
      <c r="R121" s="115">
        <f t="shared" si="20"/>
        <v>18</v>
      </c>
      <c r="S121" s="115">
        <f t="shared" si="20"/>
        <v>18</v>
      </c>
      <c r="T121" s="115">
        <f t="shared" si="20"/>
        <v>12</v>
      </c>
      <c r="U121" s="115">
        <f t="shared" si="19"/>
        <v>12</v>
      </c>
      <c r="V121" s="115">
        <f t="shared" si="19"/>
        <v>14</v>
      </c>
      <c r="W121" s="29">
        <f t="shared" si="19"/>
        <v>74</v>
      </c>
      <c r="X121" s="116">
        <f t="shared" si="9"/>
        <v>14.8</v>
      </c>
      <c r="Y121" s="122">
        <v>59</v>
      </c>
      <c r="Z121" s="118">
        <f t="shared" si="10"/>
        <v>47.2</v>
      </c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19"/>
    </row>
    <row r="122" spans="1:44" s="117" customFormat="1" ht="21" thickBot="1" x14ac:dyDescent="0.35">
      <c r="A122" s="112">
        <v>116</v>
      </c>
      <c r="B122" s="121">
        <v>674870</v>
      </c>
      <c r="C122" s="123" t="s">
        <v>220</v>
      </c>
      <c r="D122" s="113">
        <v>12</v>
      </c>
      <c r="E122" s="113">
        <v>12.5</v>
      </c>
      <c r="F122" s="113">
        <v>13</v>
      </c>
      <c r="G122" s="113">
        <v>14</v>
      </c>
      <c r="H122" s="113">
        <v>12</v>
      </c>
      <c r="I122" s="113">
        <f t="shared" si="11"/>
        <v>63.5</v>
      </c>
      <c r="J122" s="113">
        <f t="shared" si="12"/>
        <v>9.5250000000000004</v>
      </c>
      <c r="K122" s="114">
        <v>3</v>
      </c>
      <c r="L122" s="114">
        <v>4</v>
      </c>
      <c r="M122" s="114">
        <v>5</v>
      </c>
      <c r="N122" s="114">
        <v>3</v>
      </c>
      <c r="O122" s="114">
        <v>4</v>
      </c>
      <c r="P122" s="114">
        <f t="shared" si="13"/>
        <v>19</v>
      </c>
      <c r="Q122" s="114">
        <f t="shared" si="14"/>
        <v>0.95000000000000007</v>
      </c>
      <c r="R122" s="115">
        <f t="shared" si="20"/>
        <v>15</v>
      </c>
      <c r="S122" s="115">
        <f t="shared" si="20"/>
        <v>16.5</v>
      </c>
      <c r="T122" s="115">
        <f t="shared" si="20"/>
        <v>18</v>
      </c>
      <c r="U122" s="115">
        <f t="shared" si="19"/>
        <v>17</v>
      </c>
      <c r="V122" s="115">
        <f t="shared" si="19"/>
        <v>16</v>
      </c>
      <c r="W122" s="29">
        <f t="shared" si="19"/>
        <v>82.5</v>
      </c>
      <c r="X122" s="116">
        <f t="shared" si="9"/>
        <v>16.5</v>
      </c>
      <c r="Y122" s="122">
        <v>52</v>
      </c>
      <c r="Z122" s="118">
        <f t="shared" si="10"/>
        <v>41.6</v>
      </c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19"/>
    </row>
    <row r="123" spans="1:44" s="117" customFormat="1" ht="21" thickBot="1" x14ac:dyDescent="0.35">
      <c r="A123" s="112">
        <v>117</v>
      </c>
      <c r="B123" s="121">
        <v>674871</v>
      </c>
      <c r="C123" s="123" t="s">
        <v>221</v>
      </c>
      <c r="D123" s="113">
        <v>12</v>
      </c>
      <c r="E123" s="113">
        <v>9</v>
      </c>
      <c r="F123" s="113">
        <v>8</v>
      </c>
      <c r="G123" s="113">
        <v>9</v>
      </c>
      <c r="H123" s="113">
        <v>10</v>
      </c>
      <c r="I123" s="113">
        <f t="shared" si="11"/>
        <v>48</v>
      </c>
      <c r="J123" s="113">
        <f t="shared" si="12"/>
        <v>7.1999999999999993</v>
      </c>
      <c r="K123" s="114">
        <v>2.5</v>
      </c>
      <c r="L123" s="114">
        <v>3</v>
      </c>
      <c r="M123" s="114">
        <v>3.5</v>
      </c>
      <c r="N123" s="114">
        <v>2</v>
      </c>
      <c r="O123" s="114">
        <v>4</v>
      </c>
      <c r="P123" s="114">
        <f t="shared" si="13"/>
        <v>15</v>
      </c>
      <c r="Q123" s="114">
        <f t="shared" si="14"/>
        <v>0.75</v>
      </c>
      <c r="R123" s="115">
        <f t="shared" si="20"/>
        <v>14.5</v>
      </c>
      <c r="S123" s="115">
        <f t="shared" si="20"/>
        <v>12</v>
      </c>
      <c r="T123" s="115">
        <f t="shared" si="20"/>
        <v>11.5</v>
      </c>
      <c r="U123" s="115">
        <f t="shared" si="19"/>
        <v>11</v>
      </c>
      <c r="V123" s="115">
        <f t="shared" si="19"/>
        <v>14</v>
      </c>
      <c r="W123" s="29">
        <f t="shared" si="19"/>
        <v>63</v>
      </c>
      <c r="X123" s="116">
        <f t="shared" si="9"/>
        <v>12.600000000000001</v>
      </c>
      <c r="Y123" s="122">
        <v>54</v>
      </c>
      <c r="Z123" s="118">
        <f t="shared" si="10"/>
        <v>43.2</v>
      </c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19"/>
    </row>
    <row r="124" spans="1:44" s="117" customFormat="1" ht="21" thickBot="1" x14ac:dyDescent="0.35">
      <c r="A124" s="112">
        <v>118</v>
      </c>
      <c r="B124" s="121">
        <v>674872</v>
      </c>
      <c r="C124" s="123" t="s">
        <v>222</v>
      </c>
      <c r="D124" s="113">
        <v>7</v>
      </c>
      <c r="E124" s="113">
        <v>7</v>
      </c>
      <c r="F124" s="113">
        <v>7</v>
      </c>
      <c r="G124" s="113">
        <v>6</v>
      </c>
      <c r="H124" s="113">
        <v>8</v>
      </c>
      <c r="I124" s="113">
        <f t="shared" si="11"/>
        <v>35</v>
      </c>
      <c r="J124" s="113">
        <f t="shared" si="12"/>
        <v>5.25</v>
      </c>
      <c r="K124" s="114">
        <v>1</v>
      </c>
      <c r="L124" s="114">
        <v>1</v>
      </c>
      <c r="M124" s="114">
        <v>1</v>
      </c>
      <c r="N124" s="114">
        <v>1</v>
      </c>
      <c r="O124" s="114">
        <v>1</v>
      </c>
      <c r="P124" s="114">
        <f t="shared" si="13"/>
        <v>5</v>
      </c>
      <c r="Q124" s="114">
        <f t="shared" si="14"/>
        <v>0.25</v>
      </c>
      <c r="R124" s="115">
        <f t="shared" si="20"/>
        <v>8</v>
      </c>
      <c r="S124" s="115">
        <f t="shared" si="20"/>
        <v>8</v>
      </c>
      <c r="T124" s="115">
        <f t="shared" si="20"/>
        <v>8</v>
      </c>
      <c r="U124" s="115">
        <f t="shared" si="19"/>
        <v>7</v>
      </c>
      <c r="V124" s="115">
        <f t="shared" si="19"/>
        <v>9</v>
      </c>
      <c r="W124" s="29">
        <f t="shared" si="19"/>
        <v>40</v>
      </c>
      <c r="X124" s="116">
        <f t="shared" si="9"/>
        <v>8</v>
      </c>
      <c r="Y124" s="122">
        <v>41</v>
      </c>
      <c r="Z124" s="118">
        <f t="shared" si="10"/>
        <v>32.800000000000004</v>
      </c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19"/>
    </row>
    <row r="125" spans="1:44" s="117" customFormat="1" ht="21" thickBot="1" x14ac:dyDescent="0.35">
      <c r="A125" s="112">
        <v>119</v>
      </c>
      <c r="B125" s="121">
        <v>674873</v>
      </c>
      <c r="C125" s="123" t="s">
        <v>223</v>
      </c>
      <c r="D125" s="113">
        <v>8</v>
      </c>
      <c r="E125" s="113">
        <v>7</v>
      </c>
      <c r="F125" s="113">
        <v>6</v>
      </c>
      <c r="G125" s="113">
        <v>5</v>
      </c>
      <c r="H125" s="113">
        <v>12</v>
      </c>
      <c r="I125" s="113">
        <f t="shared" si="11"/>
        <v>38</v>
      </c>
      <c r="J125" s="113">
        <f t="shared" si="12"/>
        <v>5.7</v>
      </c>
      <c r="K125" s="114">
        <v>2</v>
      </c>
      <c r="L125" s="114">
        <v>1</v>
      </c>
      <c r="M125" s="114">
        <v>2</v>
      </c>
      <c r="N125" s="114">
        <v>1</v>
      </c>
      <c r="O125" s="114">
        <v>2</v>
      </c>
      <c r="P125" s="114">
        <f t="shared" si="13"/>
        <v>8</v>
      </c>
      <c r="Q125" s="114">
        <f t="shared" si="14"/>
        <v>0.4</v>
      </c>
      <c r="R125" s="115">
        <f t="shared" si="20"/>
        <v>10</v>
      </c>
      <c r="S125" s="115">
        <f t="shared" si="20"/>
        <v>8</v>
      </c>
      <c r="T125" s="115">
        <f t="shared" si="20"/>
        <v>8</v>
      </c>
      <c r="U125" s="115">
        <f t="shared" si="19"/>
        <v>6</v>
      </c>
      <c r="V125" s="115">
        <f t="shared" si="19"/>
        <v>14</v>
      </c>
      <c r="W125" s="29">
        <f t="shared" si="19"/>
        <v>46</v>
      </c>
      <c r="X125" s="116">
        <f t="shared" si="9"/>
        <v>9.2000000000000011</v>
      </c>
      <c r="Y125" s="122">
        <v>42</v>
      </c>
      <c r="Z125" s="118">
        <f t="shared" si="10"/>
        <v>33.6</v>
      </c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19"/>
    </row>
    <row r="126" spans="1:44" s="117" customFormat="1" ht="21" thickBot="1" x14ac:dyDescent="0.35">
      <c r="A126" s="112">
        <v>120</v>
      </c>
      <c r="B126" s="121">
        <v>674874</v>
      </c>
      <c r="C126" s="123" t="s">
        <v>224</v>
      </c>
      <c r="D126" s="113">
        <v>9</v>
      </c>
      <c r="E126" s="113">
        <v>13</v>
      </c>
      <c r="F126" s="113">
        <v>14</v>
      </c>
      <c r="G126" s="113">
        <v>12.5</v>
      </c>
      <c r="H126" s="113">
        <v>12</v>
      </c>
      <c r="I126" s="113">
        <f t="shared" si="11"/>
        <v>60.5</v>
      </c>
      <c r="J126" s="113">
        <f t="shared" si="12"/>
        <v>9.0749999999999993</v>
      </c>
      <c r="K126" s="114">
        <v>3</v>
      </c>
      <c r="L126" s="114">
        <v>4</v>
      </c>
      <c r="M126" s="114">
        <v>5</v>
      </c>
      <c r="N126" s="114">
        <v>3</v>
      </c>
      <c r="O126" s="114">
        <v>4</v>
      </c>
      <c r="P126" s="114">
        <f t="shared" si="13"/>
        <v>19</v>
      </c>
      <c r="Q126" s="114">
        <f t="shared" si="14"/>
        <v>0.95000000000000007</v>
      </c>
      <c r="R126" s="115">
        <f t="shared" si="20"/>
        <v>12</v>
      </c>
      <c r="S126" s="115">
        <f t="shared" si="20"/>
        <v>17</v>
      </c>
      <c r="T126" s="115">
        <f t="shared" si="20"/>
        <v>19</v>
      </c>
      <c r="U126" s="115">
        <f t="shared" si="19"/>
        <v>15.5</v>
      </c>
      <c r="V126" s="115">
        <f t="shared" si="19"/>
        <v>16</v>
      </c>
      <c r="W126" s="29">
        <f t="shared" si="19"/>
        <v>79.5</v>
      </c>
      <c r="X126" s="116">
        <f t="shared" si="9"/>
        <v>15.9</v>
      </c>
      <c r="Y126" s="122">
        <v>57</v>
      </c>
      <c r="Z126" s="118">
        <f t="shared" si="10"/>
        <v>45.6</v>
      </c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19"/>
    </row>
    <row r="127" spans="1:44" s="117" customFormat="1" ht="21" thickBot="1" x14ac:dyDescent="0.35">
      <c r="A127" s="112">
        <v>121</v>
      </c>
      <c r="B127" s="121">
        <v>674875</v>
      </c>
      <c r="C127" s="123" t="s">
        <v>225</v>
      </c>
      <c r="D127" s="113">
        <v>12</v>
      </c>
      <c r="E127" s="113">
        <v>13.5</v>
      </c>
      <c r="F127" s="113">
        <v>12.5</v>
      </c>
      <c r="G127" s="113">
        <v>11</v>
      </c>
      <c r="H127" s="113">
        <v>11.5</v>
      </c>
      <c r="I127" s="113">
        <f t="shared" si="11"/>
        <v>60.5</v>
      </c>
      <c r="J127" s="113">
        <f t="shared" si="12"/>
        <v>9.0749999999999993</v>
      </c>
      <c r="K127" s="114">
        <v>3</v>
      </c>
      <c r="L127" s="114">
        <v>4</v>
      </c>
      <c r="M127" s="114">
        <v>5</v>
      </c>
      <c r="N127" s="114">
        <v>3</v>
      </c>
      <c r="O127" s="114">
        <v>4</v>
      </c>
      <c r="P127" s="114">
        <f t="shared" si="13"/>
        <v>19</v>
      </c>
      <c r="Q127" s="114">
        <f t="shared" si="14"/>
        <v>0.95000000000000007</v>
      </c>
      <c r="R127" s="115">
        <f t="shared" si="20"/>
        <v>15</v>
      </c>
      <c r="S127" s="115">
        <f t="shared" si="20"/>
        <v>17.5</v>
      </c>
      <c r="T127" s="115">
        <f t="shared" si="20"/>
        <v>17.5</v>
      </c>
      <c r="U127" s="115">
        <f t="shared" si="19"/>
        <v>14</v>
      </c>
      <c r="V127" s="115">
        <f t="shared" si="19"/>
        <v>15.5</v>
      </c>
      <c r="W127" s="29">
        <f t="shared" si="19"/>
        <v>79.5</v>
      </c>
      <c r="X127" s="116">
        <f t="shared" si="9"/>
        <v>15.9</v>
      </c>
      <c r="Y127" s="122">
        <v>63</v>
      </c>
      <c r="Z127" s="118">
        <f t="shared" si="10"/>
        <v>50.400000000000006</v>
      </c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19"/>
    </row>
    <row r="128" spans="1:44" s="117" customFormat="1" ht="21" thickBot="1" x14ac:dyDescent="0.35">
      <c r="A128" s="112">
        <v>122</v>
      </c>
      <c r="B128" s="121">
        <v>674876</v>
      </c>
      <c r="C128" s="123" t="s">
        <v>226</v>
      </c>
      <c r="D128" s="113">
        <v>9</v>
      </c>
      <c r="E128" s="113">
        <v>14</v>
      </c>
      <c r="F128" s="113">
        <v>12</v>
      </c>
      <c r="G128" s="113">
        <v>10</v>
      </c>
      <c r="H128" s="113">
        <v>10</v>
      </c>
      <c r="I128" s="113">
        <f t="shared" si="11"/>
        <v>55</v>
      </c>
      <c r="J128" s="113">
        <f t="shared" si="12"/>
        <v>8.25</v>
      </c>
      <c r="K128" s="114">
        <v>2</v>
      </c>
      <c r="L128" s="114">
        <v>3</v>
      </c>
      <c r="M128" s="114">
        <v>2</v>
      </c>
      <c r="N128" s="114">
        <v>2</v>
      </c>
      <c r="O128" s="114">
        <v>2</v>
      </c>
      <c r="P128" s="114">
        <f t="shared" si="13"/>
        <v>11</v>
      </c>
      <c r="Q128" s="114">
        <f t="shared" si="14"/>
        <v>0.55000000000000004</v>
      </c>
      <c r="R128" s="115">
        <f t="shared" si="20"/>
        <v>11</v>
      </c>
      <c r="S128" s="115">
        <f t="shared" si="20"/>
        <v>17</v>
      </c>
      <c r="T128" s="115">
        <f t="shared" si="20"/>
        <v>14</v>
      </c>
      <c r="U128" s="115">
        <f t="shared" si="19"/>
        <v>12</v>
      </c>
      <c r="V128" s="115">
        <f t="shared" si="19"/>
        <v>12</v>
      </c>
      <c r="W128" s="29">
        <f t="shared" si="19"/>
        <v>66</v>
      </c>
      <c r="X128" s="116">
        <f t="shared" si="9"/>
        <v>13.200000000000001</v>
      </c>
      <c r="Y128" s="122">
        <v>58</v>
      </c>
      <c r="Z128" s="118">
        <f t="shared" si="10"/>
        <v>46.400000000000006</v>
      </c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19"/>
    </row>
    <row r="129" spans="1:44" s="117" customFormat="1" ht="21" thickBot="1" x14ac:dyDescent="0.35">
      <c r="A129" s="112">
        <v>123</v>
      </c>
      <c r="B129" s="121">
        <v>674877</v>
      </c>
      <c r="C129" s="123" t="s">
        <v>227</v>
      </c>
      <c r="D129" s="113">
        <v>9</v>
      </c>
      <c r="E129" s="113">
        <v>8</v>
      </c>
      <c r="F129" s="113">
        <v>6</v>
      </c>
      <c r="G129" s="113">
        <v>8</v>
      </c>
      <c r="H129" s="113">
        <v>7</v>
      </c>
      <c r="I129" s="113">
        <f t="shared" si="11"/>
        <v>38</v>
      </c>
      <c r="J129" s="113">
        <f t="shared" si="12"/>
        <v>5.7</v>
      </c>
      <c r="K129" s="114">
        <v>3</v>
      </c>
      <c r="L129" s="114">
        <v>1</v>
      </c>
      <c r="M129" s="114">
        <v>1</v>
      </c>
      <c r="N129" s="114">
        <v>1</v>
      </c>
      <c r="O129" s="114">
        <v>1</v>
      </c>
      <c r="P129" s="114">
        <f t="shared" si="13"/>
        <v>7</v>
      </c>
      <c r="Q129" s="114">
        <f t="shared" si="14"/>
        <v>0.35000000000000003</v>
      </c>
      <c r="R129" s="115">
        <f t="shared" si="20"/>
        <v>12</v>
      </c>
      <c r="S129" s="115">
        <f t="shared" si="20"/>
        <v>9</v>
      </c>
      <c r="T129" s="115">
        <f t="shared" si="20"/>
        <v>7</v>
      </c>
      <c r="U129" s="115">
        <f t="shared" si="19"/>
        <v>9</v>
      </c>
      <c r="V129" s="115">
        <f t="shared" si="19"/>
        <v>8</v>
      </c>
      <c r="W129" s="29">
        <f t="shared" si="19"/>
        <v>45</v>
      </c>
      <c r="X129" s="116">
        <f t="shared" si="9"/>
        <v>9</v>
      </c>
      <c r="Y129" s="122">
        <v>45</v>
      </c>
      <c r="Z129" s="118">
        <f t="shared" si="10"/>
        <v>36</v>
      </c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19"/>
    </row>
    <row r="130" spans="1:44" s="117" customFormat="1" ht="21" thickBot="1" x14ac:dyDescent="0.35">
      <c r="A130" s="112">
        <v>124</v>
      </c>
      <c r="B130" s="121">
        <v>674878</v>
      </c>
      <c r="C130" s="123" t="s">
        <v>228</v>
      </c>
      <c r="D130" s="113">
        <v>9</v>
      </c>
      <c r="E130" s="113">
        <v>12</v>
      </c>
      <c r="F130" s="113">
        <v>13</v>
      </c>
      <c r="G130" s="113">
        <v>14</v>
      </c>
      <c r="H130" s="113">
        <v>9</v>
      </c>
      <c r="I130" s="113">
        <f t="shared" si="11"/>
        <v>57</v>
      </c>
      <c r="J130" s="113">
        <f t="shared" si="12"/>
        <v>8.5499999999999989</v>
      </c>
      <c r="K130" s="114">
        <v>4</v>
      </c>
      <c r="L130" s="114">
        <v>3.5</v>
      </c>
      <c r="M130" s="114">
        <v>2</v>
      </c>
      <c r="N130" s="114">
        <v>2.5</v>
      </c>
      <c r="O130" s="114">
        <v>3</v>
      </c>
      <c r="P130" s="114">
        <f t="shared" si="13"/>
        <v>15</v>
      </c>
      <c r="Q130" s="114">
        <f t="shared" si="14"/>
        <v>0.75</v>
      </c>
      <c r="R130" s="115">
        <f t="shared" si="20"/>
        <v>13</v>
      </c>
      <c r="S130" s="115">
        <f t="shared" si="20"/>
        <v>15.5</v>
      </c>
      <c r="T130" s="115">
        <f t="shared" si="20"/>
        <v>15</v>
      </c>
      <c r="U130" s="115">
        <f t="shared" si="19"/>
        <v>16.5</v>
      </c>
      <c r="V130" s="115">
        <f t="shared" si="19"/>
        <v>12</v>
      </c>
      <c r="W130" s="29">
        <f t="shared" si="19"/>
        <v>72</v>
      </c>
      <c r="X130" s="116">
        <f t="shared" si="9"/>
        <v>14.4</v>
      </c>
      <c r="Y130" s="122">
        <v>61</v>
      </c>
      <c r="Z130" s="118">
        <f t="shared" si="10"/>
        <v>48.800000000000004</v>
      </c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19"/>
    </row>
    <row r="131" spans="1:44" ht="21" thickBot="1" x14ac:dyDescent="0.35"/>
    <row r="132" spans="1:44" x14ac:dyDescent="0.3">
      <c r="A132" s="139" t="s">
        <v>16</v>
      </c>
      <c r="B132" s="140"/>
      <c r="C132" s="141"/>
      <c r="D132" s="6">
        <f t="shared" ref="D132:V132" si="23">COUNT(D7:D130)</f>
        <v>120</v>
      </c>
      <c r="E132" s="6">
        <f t="shared" si="23"/>
        <v>120</v>
      </c>
      <c r="F132" s="6">
        <f t="shared" si="23"/>
        <v>120</v>
      </c>
      <c r="G132" s="6">
        <f t="shared" si="23"/>
        <v>120</v>
      </c>
      <c r="H132" s="6">
        <f t="shared" si="23"/>
        <v>120</v>
      </c>
      <c r="I132" s="7">
        <f t="shared" si="23"/>
        <v>120</v>
      </c>
      <c r="J132" s="7">
        <f t="shared" si="23"/>
        <v>120</v>
      </c>
      <c r="K132" s="79">
        <f t="shared" si="23"/>
        <v>120</v>
      </c>
      <c r="L132" s="79">
        <f t="shared" si="23"/>
        <v>120</v>
      </c>
      <c r="M132" s="79">
        <f t="shared" si="23"/>
        <v>120</v>
      </c>
      <c r="N132" s="79">
        <f t="shared" si="23"/>
        <v>120</v>
      </c>
      <c r="O132" s="79">
        <f t="shared" si="23"/>
        <v>120</v>
      </c>
      <c r="P132" s="76">
        <f t="shared" si="23"/>
        <v>119</v>
      </c>
      <c r="Q132" s="76">
        <f t="shared" si="23"/>
        <v>119</v>
      </c>
      <c r="R132" s="89">
        <f t="shared" si="23"/>
        <v>124</v>
      </c>
      <c r="S132" s="89">
        <f t="shared" si="23"/>
        <v>124</v>
      </c>
      <c r="T132" s="89">
        <f t="shared" si="23"/>
        <v>124</v>
      </c>
      <c r="U132" s="89">
        <f t="shared" si="23"/>
        <v>124</v>
      </c>
      <c r="V132" s="89">
        <f t="shared" si="23"/>
        <v>124</v>
      </c>
      <c r="W132" s="92">
        <f>COUNT(W6:W130)</f>
        <v>124</v>
      </c>
      <c r="X132" s="92">
        <f>COUNT(X6:X130)</f>
        <v>124</v>
      </c>
      <c r="Y132" s="12">
        <f>COUNT(#REF!)</f>
        <v>0</v>
      </c>
      <c r="Z132" s="76">
        <f>COUNT(#REF!)</f>
        <v>0</v>
      </c>
    </row>
    <row r="133" spans="1:44" ht="21" customHeight="1" x14ac:dyDescent="0.3">
      <c r="A133" s="142" t="s">
        <v>17</v>
      </c>
      <c r="B133" s="143"/>
      <c r="C133" s="144"/>
      <c r="D133" s="8">
        <v>20</v>
      </c>
      <c r="E133" s="9">
        <v>20</v>
      </c>
      <c r="F133" s="9">
        <v>20</v>
      </c>
      <c r="G133" s="9">
        <v>20</v>
      </c>
      <c r="H133" s="82">
        <v>20</v>
      </c>
      <c r="I133" s="10">
        <f>SUM(D133:H133)</f>
        <v>100</v>
      </c>
      <c r="J133" s="83">
        <f>I133*0.15</f>
        <v>15</v>
      </c>
      <c r="K133" s="80">
        <v>6</v>
      </c>
      <c r="L133" s="14">
        <v>6</v>
      </c>
      <c r="M133" s="14">
        <v>6</v>
      </c>
      <c r="N133" s="14">
        <v>6</v>
      </c>
      <c r="O133" s="81">
        <v>6</v>
      </c>
      <c r="P133" s="77">
        <f>SUM(K133:O133)</f>
        <v>30</v>
      </c>
      <c r="Q133" s="88">
        <f>P133*0.05</f>
        <v>1.5</v>
      </c>
      <c r="R133" s="90">
        <f>(D133*0.15+K133*0.05)</f>
        <v>3.3</v>
      </c>
      <c r="S133" s="16">
        <f>((E133*0.15+L133*0.05))</f>
        <v>3.3</v>
      </c>
      <c r="T133" s="16">
        <f t="shared" ref="T133:U133" si="24">((F133*0.15+M133*0.05))</f>
        <v>3.3</v>
      </c>
      <c r="U133" s="16">
        <f t="shared" si="24"/>
        <v>3.3</v>
      </c>
      <c r="V133" s="17">
        <f>((H133*0.15+O133*0.05))</f>
        <v>3.3</v>
      </c>
      <c r="W133" s="93">
        <v>130</v>
      </c>
      <c r="X133" s="91">
        <f>W133*0.2</f>
        <v>26</v>
      </c>
      <c r="Y133" s="15">
        <v>100</v>
      </c>
      <c r="Z133" s="77">
        <f>Y133*0.8</f>
        <v>80</v>
      </c>
    </row>
    <row r="134" spans="1:44" x14ac:dyDescent="0.3">
      <c r="A134" s="142" t="s">
        <v>79</v>
      </c>
      <c r="B134" s="143"/>
      <c r="C134" s="144"/>
      <c r="D134" s="8">
        <f>D133*0.4</f>
        <v>8</v>
      </c>
      <c r="E134" s="9">
        <f>E133*0.4</f>
        <v>8</v>
      </c>
      <c r="F134" s="9">
        <f t="shared" ref="F134:J134" si="25">F133*0.4</f>
        <v>8</v>
      </c>
      <c r="G134" s="9">
        <f t="shared" si="25"/>
        <v>8</v>
      </c>
      <c r="H134" s="82">
        <f t="shared" si="25"/>
        <v>8</v>
      </c>
      <c r="I134" s="10">
        <f t="shared" si="25"/>
        <v>40</v>
      </c>
      <c r="J134" s="83">
        <f t="shared" si="25"/>
        <v>6</v>
      </c>
      <c r="K134" s="80">
        <f>K133*0.4</f>
        <v>2.4000000000000004</v>
      </c>
      <c r="L134" s="14">
        <f>L133*0.4</f>
        <v>2.4000000000000004</v>
      </c>
      <c r="M134" s="14">
        <f t="shared" ref="M134:Z134" si="26">M133*0.4</f>
        <v>2.4000000000000004</v>
      </c>
      <c r="N134" s="14">
        <f t="shared" si="26"/>
        <v>2.4000000000000004</v>
      </c>
      <c r="O134" s="81">
        <f t="shared" si="26"/>
        <v>2.4000000000000004</v>
      </c>
      <c r="P134" s="77">
        <f t="shared" si="26"/>
        <v>12</v>
      </c>
      <c r="Q134" s="88">
        <f t="shared" si="26"/>
        <v>0.60000000000000009</v>
      </c>
      <c r="R134" s="90">
        <f t="shared" si="26"/>
        <v>1.32</v>
      </c>
      <c r="S134" s="16">
        <f t="shared" si="26"/>
        <v>1.32</v>
      </c>
      <c r="T134" s="16">
        <f t="shared" si="26"/>
        <v>1.32</v>
      </c>
      <c r="U134" s="16">
        <f t="shared" si="26"/>
        <v>1.32</v>
      </c>
      <c r="V134" s="17">
        <f t="shared" si="26"/>
        <v>1.32</v>
      </c>
      <c r="W134" s="93">
        <f t="shared" si="26"/>
        <v>52</v>
      </c>
      <c r="X134" s="91">
        <f t="shared" si="26"/>
        <v>10.4</v>
      </c>
      <c r="Y134" s="15">
        <f t="shared" si="26"/>
        <v>40</v>
      </c>
      <c r="Z134" s="77">
        <f t="shared" si="26"/>
        <v>32</v>
      </c>
    </row>
    <row r="135" spans="1:44" ht="21" customHeight="1" x14ac:dyDescent="0.3">
      <c r="A135" s="142" t="s">
        <v>18</v>
      </c>
      <c r="B135" s="143"/>
      <c r="C135" s="144"/>
      <c r="D135" s="8">
        <f>COUNTIF(D7:D130, "&gt;=8")</f>
        <v>110</v>
      </c>
      <c r="E135" s="8">
        <f>COUNTIF(E7:E130, "&gt;=8")</f>
        <v>113</v>
      </c>
      <c r="F135" s="8">
        <f>COUNTIF(F7:F130, "&gt;=8")</f>
        <v>109</v>
      </c>
      <c r="G135" s="8">
        <f>COUNTIF(G7:G130, "&gt;=8")</f>
        <v>112</v>
      </c>
      <c r="H135" s="8">
        <f>COUNTIF(H7:H130, "&gt;=8")</f>
        <v>110</v>
      </c>
      <c r="I135" s="10">
        <f>COUNTIF(I7:I130, "&gt;=40")</f>
        <v>108</v>
      </c>
      <c r="J135" s="10">
        <f>COUNTIF(J7:J130, "&gt;=6")</f>
        <v>108</v>
      </c>
      <c r="K135" s="10">
        <f>COUNTIF(K7:K130, "&gt;=2.4")</f>
        <v>75</v>
      </c>
      <c r="L135" s="10">
        <f t="shared" ref="L135:O135" si="27">COUNTIF(L7:L130, "&gt;=2.4")</f>
        <v>93</v>
      </c>
      <c r="M135" s="10">
        <f t="shared" si="27"/>
        <v>95</v>
      </c>
      <c r="N135" s="10">
        <f t="shared" si="27"/>
        <v>83</v>
      </c>
      <c r="O135" s="10">
        <f t="shared" si="27"/>
        <v>94</v>
      </c>
      <c r="P135" s="10">
        <f>COUNTIF(P7:P130, "&gt;=12")</f>
        <v>96</v>
      </c>
      <c r="Q135" s="10">
        <f>COUNTIF(Q7:Q130, "&gt;=.6")</f>
        <v>96</v>
      </c>
      <c r="R135" s="10">
        <f>COUNTIF(R7:R130, "&gt;=1.32")</f>
        <v>120</v>
      </c>
      <c r="S135" s="10">
        <f t="shared" ref="S135:V135" si="28">COUNTIF(S7:S130, "&gt;=1.32")</f>
        <v>120</v>
      </c>
      <c r="T135" s="10">
        <f t="shared" si="28"/>
        <v>120</v>
      </c>
      <c r="U135" s="10">
        <f t="shared" si="28"/>
        <v>120</v>
      </c>
      <c r="V135" s="10">
        <f t="shared" si="28"/>
        <v>120</v>
      </c>
      <c r="W135" s="10">
        <f>COUNTIF(W7:W130, "&gt;=52")</f>
        <v>102</v>
      </c>
      <c r="X135" s="10">
        <f>COUNTIF(X7:X130, "&gt;=10.4")</f>
        <v>102</v>
      </c>
      <c r="Y135" s="10">
        <f>COUNTIF(Y7:Y130, "&gt;=40")</f>
        <v>112</v>
      </c>
      <c r="Z135" s="10">
        <f>COUNTIF(Z7:Z130, "&gt;=32")</f>
        <v>112</v>
      </c>
    </row>
    <row r="136" spans="1:44" x14ac:dyDescent="0.3">
      <c r="A136" s="142" t="s">
        <v>19</v>
      </c>
      <c r="B136" s="143"/>
      <c r="C136" s="144"/>
      <c r="D136" s="84" t="str">
        <f xml:space="preserve"> IF(((D135/COUNT(D7:D130))*100)&gt;=60,"3", IF(AND(((D135/COUNT(D7:D130))*100)&lt;60, ((D135/COUNT(D7:D130))*100)&gt;=50),"2", IF( AND(((D135/COUNT(D7:D130))*100)&lt;50, ((D135/COUNT(D7:D130))*100)&gt;=40),"1","0")))</f>
        <v>3</v>
      </c>
      <c r="E136" s="84" t="str">
        <f t="shared" ref="E136:Z136" si="29" xml:space="preserve"> IF(((E135/COUNT(E7:E130))*100)&gt;=60,"3", IF(AND(((E135/COUNT(E7:E130))*100)&lt;60, ((E135/COUNT(E7:E130))*100)&gt;=50),"2", IF( AND(((E135/COUNT(E7:E130))*100)&lt;50, ((E135/COUNT(E7:E130))*100)&gt;=40),"1","0")))</f>
        <v>3</v>
      </c>
      <c r="F136" s="84" t="str">
        <f t="shared" si="29"/>
        <v>3</v>
      </c>
      <c r="G136" s="84" t="str">
        <f t="shared" si="29"/>
        <v>3</v>
      </c>
      <c r="H136" s="84" t="str">
        <f t="shared" si="29"/>
        <v>3</v>
      </c>
      <c r="I136" s="84" t="str">
        <f t="shared" si="29"/>
        <v>3</v>
      </c>
      <c r="J136" s="84" t="str">
        <f t="shared" si="29"/>
        <v>3</v>
      </c>
      <c r="K136" s="84" t="str">
        <f t="shared" si="29"/>
        <v>3</v>
      </c>
      <c r="L136" s="84" t="str">
        <f t="shared" si="29"/>
        <v>3</v>
      </c>
      <c r="M136" s="84" t="str">
        <f t="shared" si="29"/>
        <v>3</v>
      </c>
      <c r="N136" s="84" t="str">
        <f t="shared" si="29"/>
        <v>3</v>
      </c>
      <c r="O136" s="84" t="str">
        <f t="shared" si="29"/>
        <v>3</v>
      </c>
      <c r="P136" s="84" t="str">
        <f t="shared" si="29"/>
        <v>3</v>
      </c>
      <c r="Q136" s="84" t="str">
        <f t="shared" si="29"/>
        <v>3</v>
      </c>
      <c r="R136" s="84" t="str">
        <f t="shared" si="29"/>
        <v>3</v>
      </c>
      <c r="S136" s="84" t="str">
        <f t="shared" si="29"/>
        <v>3</v>
      </c>
      <c r="T136" s="84" t="str">
        <f t="shared" si="29"/>
        <v>3</v>
      </c>
      <c r="U136" s="84" t="str">
        <f t="shared" si="29"/>
        <v>3</v>
      </c>
      <c r="V136" s="84" t="str">
        <f t="shared" si="29"/>
        <v>3</v>
      </c>
      <c r="W136" s="84" t="str">
        <f t="shared" si="29"/>
        <v>3</v>
      </c>
      <c r="X136" s="84" t="str">
        <f t="shared" si="29"/>
        <v>3</v>
      </c>
      <c r="Y136" s="84" t="str">
        <f t="shared" si="29"/>
        <v>3</v>
      </c>
      <c r="Z136" s="84" t="str">
        <f t="shared" si="29"/>
        <v>3</v>
      </c>
    </row>
    <row r="137" spans="1:44" ht="21" thickBot="1" x14ac:dyDescent="0.35">
      <c r="A137" s="187" t="s">
        <v>20</v>
      </c>
      <c r="B137" s="188"/>
      <c r="C137" s="189"/>
      <c r="D137" s="11">
        <f>((D135/COUNT(D7:D130))*D136)</f>
        <v>2.75</v>
      </c>
      <c r="E137" s="11">
        <f t="shared" ref="E137:Z137" si="30">((E135/COUNT(E7:E130))*E136)</f>
        <v>2.8250000000000002</v>
      </c>
      <c r="F137" s="11">
        <f t="shared" si="30"/>
        <v>2.7250000000000001</v>
      </c>
      <c r="G137" s="11">
        <f t="shared" si="30"/>
        <v>2.8</v>
      </c>
      <c r="H137" s="11">
        <f t="shared" si="30"/>
        <v>2.75</v>
      </c>
      <c r="I137" s="11">
        <f t="shared" si="30"/>
        <v>2.7</v>
      </c>
      <c r="J137" s="11">
        <f t="shared" si="30"/>
        <v>2.7</v>
      </c>
      <c r="K137" s="11">
        <f t="shared" si="30"/>
        <v>1.875</v>
      </c>
      <c r="L137" s="11">
        <f t="shared" si="30"/>
        <v>2.3250000000000002</v>
      </c>
      <c r="M137" s="11">
        <f t="shared" si="30"/>
        <v>2.375</v>
      </c>
      <c r="N137" s="11">
        <f t="shared" si="30"/>
        <v>2.0750000000000002</v>
      </c>
      <c r="O137" s="11">
        <f t="shared" si="30"/>
        <v>2.35</v>
      </c>
      <c r="P137" s="11">
        <f t="shared" si="30"/>
        <v>2.420168067226891</v>
      </c>
      <c r="Q137" s="11">
        <f t="shared" si="30"/>
        <v>2.420168067226891</v>
      </c>
      <c r="R137" s="11">
        <f t="shared" si="30"/>
        <v>2.903225806451613</v>
      </c>
      <c r="S137" s="11">
        <f t="shared" si="30"/>
        <v>2.903225806451613</v>
      </c>
      <c r="T137" s="11">
        <f t="shared" si="30"/>
        <v>2.903225806451613</v>
      </c>
      <c r="U137" s="11">
        <f t="shared" si="30"/>
        <v>2.903225806451613</v>
      </c>
      <c r="V137" s="11">
        <f t="shared" si="30"/>
        <v>2.903225806451613</v>
      </c>
      <c r="W137" s="11">
        <f t="shared" si="30"/>
        <v>2.467741935483871</v>
      </c>
      <c r="X137" s="11">
        <f t="shared" si="30"/>
        <v>2.467741935483871</v>
      </c>
      <c r="Y137" s="11">
        <f t="shared" si="30"/>
        <v>2.8</v>
      </c>
      <c r="Z137" s="11">
        <f t="shared" si="30"/>
        <v>2.8</v>
      </c>
    </row>
    <row r="138" spans="1:44" ht="21" thickBot="1" x14ac:dyDescent="0.35">
      <c r="A138" s="2"/>
      <c r="B138" s="2"/>
      <c r="C138" s="2"/>
      <c r="D138" s="2"/>
    </row>
    <row r="139" spans="1:44" x14ac:dyDescent="0.3">
      <c r="A139" s="190" t="s">
        <v>21</v>
      </c>
      <c r="B139" s="191"/>
      <c r="C139" s="192"/>
      <c r="D139" s="2"/>
      <c r="E139" s="169" t="s">
        <v>22</v>
      </c>
      <c r="F139" s="170"/>
      <c r="G139" s="170"/>
      <c r="H139" s="170"/>
      <c r="I139" s="170"/>
      <c r="J139" s="170"/>
      <c r="K139" s="170"/>
      <c r="L139" s="170"/>
      <c r="M139" s="170"/>
      <c r="N139" s="171"/>
      <c r="O139" s="78" t="s">
        <v>12</v>
      </c>
      <c r="P139" s="20" t="s">
        <v>3</v>
      </c>
      <c r="Q139" s="20" t="s">
        <v>4</v>
      </c>
      <c r="R139" s="20" t="s">
        <v>5</v>
      </c>
      <c r="S139" s="21" t="s">
        <v>6</v>
      </c>
    </row>
    <row r="140" spans="1:44" ht="21" thickBot="1" x14ac:dyDescent="0.35">
      <c r="A140" s="22" t="s">
        <v>80</v>
      </c>
      <c r="B140" s="3"/>
      <c r="C140" s="23"/>
      <c r="D140" s="2"/>
      <c r="E140" s="172"/>
      <c r="F140" s="173"/>
      <c r="G140" s="173"/>
      <c r="H140" s="173"/>
      <c r="I140" s="173"/>
      <c r="J140" s="173"/>
      <c r="K140" s="173"/>
      <c r="L140" s="173"/>
      <c r="M140" s="173"/>
      <c r="N140" s="174"/>
      <c r="O140" s="4">
        <f>(R137*0.2+Z137*0.8)</f>
        <v>2.8206451612903223</v>
      </c>
      <c r="P140" s="4">
        <f>(S137*0.2+Z137*0.8)</f>
        <v>2.8206451612903223</v>
      </c>
      <c r="Q140" s="4">
        <f>(T137*0.2+Z137*0.8)</f>
        <v>2.8206451612903223</v>
      </c>
      <c r="R140" s="4">
        <f>(U137*0.2+Z137*0.8)</f>
        <v>2.8206451612903223</v>
      </c>
      <c r="S140" s="5">
        <f>(V137*0.2+Z137*0.8)</f>
        <v>2.8206451612903223</v>
      </c>
    </row>
    <row r="141" spans="1:44" x14ac:dyDescent="0.3">
      <c r="A141" s="22" t="s">
        <v>81</v>
      </c>
      <c r="B141" s="3"/>
      <c r="C141" s="23"/>
      <c r="D141" s="2"/>
    </row>
    <row r="142" spans="1:44" ht="21" thickBot="1" x14ac:dyDescent="0.35">
      <c r="A142" s="24" t="s">
        <v>82</v>
      </c>
      <c r="B142" s="25"/>
      <c r="C142" s="26"/>
      <c r="D142" s="2"/>
    </row>
  </sheetData>
  <mergeCells count="22">
    <mergeCell ref="A134:C134"/>
    <mergeCell ref="A135:C135"/>
    <mergeCell ref="A136:C136"/>
    <mergeCell ref="A137:C137"/>
    <mergeCell ref="A139:C139"/>
    <mergeCell ref="E139:N140"/>
    <mergeCell ref="Y4:Y6"/>
    <mergeCell ref="Z4:Z6"/>
    <mergeCell ref="D5:J5"/>
    <mergeCell ref="K5:Q5"/>
    <mergeCell ref="A132:C132"/>
    <mergeCell ref="A133:C133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42"/>
  <sheetViews>
    <sheetView topLeftCell="H1" zoomScale="80" zoomScaleNormal="80" workbookViewId="0">
      <selection activeCell="R17" sqref="R17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5" t="s">
        <v>103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44" ht="21" thickBot="1" x14ac:dyDescent="0.35">
      <c r="A2" s="145" t="s">
        <v>104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44" ht="21" thickBot="1" x14ac:dyDescent="0.35">
      <c r="A3" s="146" t="s">
        <v>85</v>
      </c>
      <c r="B3" s="147"/>
      <c r="C3" s="94" t="str">
        <f>'CO (All Subjects)'!D7</f>
        <v>DATA STRUCTURES &amp;ALGORITHM</v>
      </c>
      <c r="D3" s="95" t="s">
        <v>100</v>
      </c>
      <c r="E3" s="94"/>
      <c r="F3" s="148" t="s">
        <v>229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44" ht="21" customHeight="1" thickBot="1" x14ac:dyDescent="0.35">
      <c r="A4" s="149" t="s">
        <v>0</v>
      </c>
      <c r="B4" s="151" t="s">
        <v>1</v>
      </c>
      <c r="C4" s="154" t="s">
        <v>2</v>
      </c>
      <c r="D4" s="157" t="s">
        <v>101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R4" s="160" t="s">
        <v>102</v>
      </c>
      <c r="S4" s="161"/>
      <c r="T4" s="161"/>
      <c r="U4" s="161"/>
      <c r="V4" s="162"/>
      <c r="W4" s="18" t="s">
        <v>15</v>
      </c>
      <c r="X4" s="166" t="s">
        <v>14</v>
      </c>
      <c r="Y4" s="175" t="s">
        <v>83</v>
      </c>
      <c r="Z4" s="178" t="s">
        <v>84</v>
      </c>
    </row>
    <row r="5" spans="1:44" x14ac:dyDescent="0.3">
      <c r="A5" s="150"/>
      <c r="B5" s="152"/>
      <c r="C5" s="155"/>
      <c r="D5" s="181" t="s">
        <v>11</v>
      </c>
      <c r="E5" s="182"/>
      <c r="F5" s="182"/>
      <c r="G5" s="182"/>
      <c r="H5" s="182"/>
      <c r="I5" s="182"/>
      <c r="J5" s="183"/>
      <c r="K5" s="184" t="s">
        <v>89</v>
      </c>
      <c r="L5" s="185"/>
      <c r="M5" s="185"/>
      <c r="N5" s="185"/>
      <c r="O5" s="185"/>
      <c r="P5" s="185"/>
      <c r="Q5" s="186"/>
      <c r="R5" s="163"/>
      <c r="S5" s="164"/>
      <c r="T5" s="164"/>
      <c r="U5" s="164"/>
      <c r="V5" s="165"/>
      <c r="W5" s="19" t="s">
        <v>13</v>
      </c>
      <c r="X5" s="167"/>
      <c r="Y5" s="176"/>
      <c r="Z5" s="179"/>
    </row>
    <row r="6" spans="1:44" ht="21" thickBot="1" x14ac:dyDescent="0.35">
      <c r="A6" s="150"/>
      <c r="B6" s="153"/>
      <c r="C6" s="156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1" t="s">
        <v>96</v>
      </c>
      <c r="X6" s="168"/>
      <c r="Y6" s="177"/>
      <c r="Z6" s="180"/>
    </row>
    <row r="7" spans="1:44" s="117" customFormat="1" ht="21" thickBot="1" x14ac:dyDescent="0.35">
      <c r="A7" s="112">
        <v>1</v>
      </c>
      <c r="B7" s="121">
        <v>674755</v>
      </c>
      <c r="C7" s="123" t="s">
        <v>139</v>
      </c>
      <c r="D7" s="8">
        <v>9</v>
      </c>
      <c r="E7" s="9">
        <v>11</v>
      </c>
      <c r="F7" s="9">
        <v>13</v>
      </c>
      <c r="G7" s="9">
        <v>10</v>
      </c>
      <c r="H7" s="127">
        <v>8</v>
      </c>
      <c r="I7" s="113">
        <f>SUM(D7:H7)</f>
        <v>51</v>
      </c>
      <c r="J7" s="113">
        <f>I7*0.15</f>
        <v>7.6499999999999995</v>
      </c>
      <c r="K7" s="13">
        <v>2</v>
      </c>
      <c r="L7" s="14">
        <v>3</v>
      </c>
      <c r="M7" s="14">
        <v>4.5</v>
      </c>
      <c r="N7" s="14">
        <v>5</v>
      </c>
      <c r="O7" s="129">
        <v>2.5</v>
      </c>
      <c r="P7" s="114">
        <f>SUM(K7:O7)</f>
        <v>17</v>
      </c>
      <c r="Q7" s="114">
        <f>P7*0.05</f>
        <v>0.85000000000000009</v>
      </c>
      <c r="R7" s="115">
        <f>D7+K7</f>
        <v>11</v>
      </c>
      <c r="S7" s="115">
        <f t="shared" ref="S7:W22" si="0">E7+L7</f>
        <v>14</v>
      </c>
      <c r="T7" s="115">
        <f t="shared" si="0"/>
        <v>17.5</v>
      </c>
      <c r="U7" s="115">
        <f t="shared" si="0"/>
        <v>15</v>
      </c>
      <c r="V7" s="115">
        <f t="shared" si="0"/>
        <v>10.5</v>
      </c>
      <c r="W7" s="29">
        <f>I7+P7</f>
        <v>68</v>
      </c>
      <c r="X7" s="116">
        <f>W7*0.2</f>
        <v>13.600000000000001</v>
      </c>
      <c r="Y7" s="122">
        <v>58</v>
      </c>
      <c r="Z7" s="118">
        <f>Y7*0.8</f>
        <v>46.400000000000006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ht="21" thickBot="1" x14ac:dyDescent="0.35">
      <c r="A8" s="112">
        <v>2</v>
      </c>
      <c r="B8" s="121">
        <v>674756</v>
      </c>
      <c r="C8" s="123" t="s">
        <v>105</v>
      </c>
      <c r="D8" s="8">
        <v>4</v>
      </c>
      <c r="E8" s="9">
        <v>6</v>
      </c>
      <c r="F8" s="9">
        <v>5.5</v>
      </c>
      <c r="G8" s="9">
        <v>9</v>
      </c>
      <c r="H8" s="127">
        <v>7</v>
      </c>
      <c r="I8" s="113">
        <f t="shared" ref="I8:I71" si="1">SUM(D8:H8)</f>
        <v>31.5</v>
      </c>
      <c r="J8" s="113">
        <f t="shared" ref="J8:J71" si="2">I8*0.15</f>
        <v>4.7249999999999996</v>
      </c>
      <c r="K8" s="13">
        <v>1.5</v>
      </c>
      <c r="L8" s="14">
        <v>2</v>
      </c>
      <c r="M8" s="14">
        <v>1.5</v>
      </c>
      <c r="N8" s="14">
        <v>2</v>
      </c>
      <c r="O8" s="129">
        <v>2.5</v>
      </c>
      <c r="P8" s="114">
        <f t="shared" ref="P8:P71" si="3">SUM(K8:O8)</f>
        <v>9.5</v>
      </c>
      <c r="Q8" s="114">
        <f t="shared" ref="Q8:Q71" si="4">P8*0.05</f>
        <v>0.47500000000000003</v>
      </c>
      <c r="R8" s="115">
        <f t="shared" ref="R8:W62" si="5">D8+K8</f>
        <v>5.5</v>
      </c>
      <c r="S8" s="115">
        <f t="shared" si="0"/>
        <v>8</v>
      </c>
      <c r="T8" s="115">
        <f t="shared" si="0"/>
        <v>7</v>
      </c>
      <c r="U8" s="115">
        <f t="shared" si="0"/>
        <v>11</v>
      </c>
      <c r="V8" s="115">
        <f t="shared" si="0"/>
        <v>9.5</v>
      </c>
      <c r="W8" s="29">
        <f t="shared" si="0"/>
        <v>41</v>
      </c>
      <c r="X8" s="116">
        <f t="shared" ref="X8:X71" si="6">W8*0.2</f>
        <v>8.2000000000000011</v>
      </c>
      <c r="Y8" s="122">
        <v>38</v>
      </c>
      <c r="Z8" s="118">
        <f t="shared" ref="Z8:Z71" si="7">Y8*0.8</f>
        <v>30.400000000000002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ht="21" thickBot="1" x14ac:dyDescent="0.35">
      <c r="A9" s="112">
        <v>3</v>
      </c>
      <c r="B9" s="121">
        <v>674757</v>
      </c>
      <c r="C9" s="123" t="s">
        <v>140</v>
      </c>
      <c r="D9" s="8">
        <v>6.5</v>
      </c>
      <c r="E9" s="9">
        <v>7</v>
      </c>
      <c r="F9" s="9">
        <v>5</v>
      </c>
      <c r="G9" s="9">
        <v>8</v>
      </c>
      <c r="H9" s="127">
        <v>6</v>
      </c>
      <c r="I9" s="113">
        <f t="shared" si="1"/>
        <v>32.5</v>
      </c>
      <c r="J9" s="113">
        <f t="shared" si="2"/>
        <v>4.875</v>
      </c>
      <c r="K9" s="13">
        <v>3</v>
      </c>
      <c r="L9" s="14">
        <v>2.5</v>
      </c>
      <c r="M9" s="14">
        <v>2</v>
      </c>
      <c r="N9" s="14">
        <v>1.5</v>
      </c>
      <c r="O9" s="129">
        <v>4</v>
      </c>
      <c r="P9" s="114">
        <f t="shared" si="3"/>
        <v>13</v>
      </c>
      <c r="Q9" s="114">
        <f t="shared" si="4"/>
        <v>0.65</v>
      </c>
      <c r="R9" s="115">
        <f t="shared" si="5"/>
        <v>9.5</v>
      </c>
      <c r="S9" s="115">
        <f t="shared" si="0"/>
        <v>9.5</v>
      </c>
      <c r="T9" s="115">
        <f t="shared" si="0"/>
        <v>7</v>
      </c>
      <c r="U9" s="115">
        <f t="shared" si="0"/>
        <v>9.5</v>
      </c>
      <c r="V9" s="115">
        <f t="shared" si="0"/>
        <v>10</v>
      </c>
      <c r="W9" s="29">
        <f t="shared" si="0"/>
        <v>45.5</v>
      </c>
      <c r="X9" s="116">
        <f t="shared" si="6"/>
        <v>9.1</v>
      </c>
      <c r="Y9" s="122">
        <v>40</v>
      </c>
      <c r="Z9" s="118">
        <f t="shared" si="7"/>
        <v>32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ht="21" thickBot="1" x14ac:dyDescent="0.35">
      <c r="A10" s="112">
        <v>4</v>
      </c>
      <c r="B10" s="121">
        <v>674758</v>
      </c>
      <c r="C10" s="123" t="s">
        <v>141</v>
      </c>
      <c r="D10" s="8">
        <v>12</v>
      </c>
      <c r="E10" s="9">
        <v>10</v>
      </c>
      <c r="F10" s="9">
        <v>11</v>
      </c>
      <c r="G10" s="9">
        <v>13</v>
      </c>
      <c r="H10" s="127">
        <v>14</v>
      </c>
      <c r="I10" s="113">
        <f t="shared" si="1"/>
        <v>60</v>
      </c>
      <c r="J10" s="113">
        <f t="shared" si="2"/>
        <v>9</v>
      </c>
      <c r="K10" s="13">
        <v>4.5</v>
      </c>
      <c r="L10" s="14">
        <v>5</v>
      </c>
      <c r="M10" s="14">
        <v>4</v>
      </c>
      <c r="N10" s="14">
        <v>2</v>
      </c>
      <c r="O10" s="129">
        <v>3.5</v>
      </c>
      <c r="P10" s="114">
        <f t="shared" si="3"/>
        <v>19</v>
      </c>
      <c r="Q10" s="114">
        <f t="shared" si="4"/>
        <v>0.95000000000000007</v>
      </c>
      <c r="R10" s="115">
        <f t="shared" si="5"/>
        <v>16.5</v>
      </c>
      <c r="S10" s="115">
        <f t="shared" si="0"/>
        <v>15</v>
      </c>
      <c r="T10" s="115">
        <f t="shared" si="0"/>
        <v>15</v>
      </c>
      <c r="U10" s="115">
        <f t="shared" si="0"/>
        <v>15</v>
      </c>
      <c r="V10" s="115">
        <f t="shared" si="0"/>
        <v>17.5</v>
      </c>
      <c r="W10" s="29">
        <f t="shared" si="0"/>
        <v>79</v>
      </c>
      <c r="X10" s="116">
        <f t="shared" si="6"/>
        <v>15.8</v>
      </c>
      <c r="Y10" s="122">
        <v>66</v>
      </c>
      <c r="Z10" s="118">
        <f t="shared" si="7"/>
        <v>52.800000000000004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ht="21" thickBot="1" x14ac:dyDescent="0.35">
      <c r="A11" s="112">
        <v>5</v>
      </c>
      <c r="B11" s="121">
        <v>674759</v>
      </c>
      <c r="C11" s="123" t="s">
        <v>142</v>
      </c>
      <c r="D11" s="8">
        <v>8.5</v>
      </c>
      <c r="E11" s="9">
        <v>13</v>
      </c>
      <c r="F11" s="9">
        <v>10.5</v>
      </c>
      <c r="G11" s="9">
        <v>15</v>
      </c>
      <c r="H11" s="127">
        <v>10</v>
      </c>
      <c r="I11" s="113">
        <f t="shared" si="1"/>
        <v>57</v>
      </c>
      <c r="J11" s="113">
        <f t="shared" si="2"/>
        <v>8.5499999999999989</v>
      </c>
      <c r="K11" s="13">
        <v>2</v>
      </c>
      <c r="L11" s="14">
        <v>4</v>
      </c>
      <c r="M11" s="14">
        <v>5.5</v>
      </c>
      <c r="N11" s="14">
        <v>4</v>
      </c>
      <c r="O11" s="129">
        <v>3</v>
      </c>
      <c r="P11" s="114">
        <f t="shared" si="3"/>
        <v>18.5</v>
      </c>
      <c r="Q11" s="114">
        <f t="shared" si="4"/>
        <v>0.92500000000000004</v>
      </c>
      <c r="R11" s="115">
        <f t="shared" si="5"/>
        <v>10.5</v>
      </c>
      <c r="S11" s="115">
        <f t="shared" si="0"/>
        <v>17</v>
      </c>
      <c r="T11" s="115">
        <f t="shared" si="0"/>
        <v>16</v>
      </c>
      <c r="U11" s="115">
        <f t="shared" si="0"/>
        <v>19</v>
      </c>
      <c r="V11" s="115">
        <f t="shared" si="0"/>
        <v>13</v>
      </c>
      <c r="W11" s="29">
        <f t="shared" si="0"/>
        <v>75.5</v>
      </c>
      <c r="X11" s="116">
        <f t="shared" si="6"/>
        <v>15.100000000000001</v>
      </c>
      <c r="Y11" s="122">
        <v>62</v>
      </c>
      <c r="Z11" s="118">
        <f t="shared" si="7"/>
        <v>49.6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ht="21" thickBot="1" x14ac:dyDescent="0.35">
      <c r="A12" s="112">
        <v>6</v>
      </c>
      <c r="B12" s="121">
        <v>674760</v>
      </c>
      <c r="C12" s="123" t="s">
        <v>106</v>
      </c>
      <c r="D12" s="8">
        <v>10</v>
      </c>
      <c r="E12" s="9">
        <v>7</v>
      </c>
      <c r="F12" s="9">
        <v>9</v>
      </c>
      <c r="G12" s="9">
        <v>5</v>
      </c>
      <c r="H12" s="127">
        <v>6</v>
      </c>
      <c r="I12" s="113">
        <f t="shared" si="1"/>
        <v>37</v>
      </c>
      <c r="J12" s="113">
        <f t="shared" si="2"/>
        <v>5.55</v>
      </c>
      <c r="K12" s="13">
        <v>3</v>
      </c>
      <c r="L12" s="14">
        <v>1</v>
      </c>
      <c r="M12" s="14">
        <v>3</v>
      </c>
      <c r="N12" s="14">
        <v>4</v>
      </c>
      <c r="O12" s="129">
        <v>1.5</v>
      </c>
      <c r="P12" s="114">
        <f t="shared" si="3"/>
        <v>12.5</v>
      </c>
      <c r="Q12" s="114">
        <f t="shared" si="4"/>
        <v>0.625</v>
      </c>
      <c r="R12" s="115">
        <f t="shared" si="5"/>
        <v>13</v>
      </c>
      <c r="S12" s="115">
        <f t="shared" si="0"/>
        <v>8</v>
      </c>
      <c r="T12" s="115">
        <f t="shared" si="0"/>
        <v>12</v>
      </c>
      <c r="U12" s="115">
        <f t="shared" si="0"/>
        <v>9</v>
      </c>
      <c r="V12" s="115">
        <f t="shared" si="0"/>
        <v>7.5</v>
      </c>
      <c r="W12" s="29">
        <f t="shared" si="0"/>
        <v>49.5</v>
      </c>
      <c r="X12" s="116">
        <f t="shared" si="6"/>
        <v>9.9</v>
      </c>
      <c r="Y12" s="122">
        <v>42</v>
      </c>
      <c r="Z12" s="118">
        <f t="shared" si="7"/>
        <v>33.6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ht="21" thickBot="1" x14ac:dyDescent="0.35">
      <c r="A13" s="112">
        <v>7</v>
      </c>
      <c r="B13" s="121">
        <v>674761</v>
      </c>
      <c r="C13" s="123" t="s">
        <v>143</v>
      </c>
      <c r="D13" s="8">
        <v>10</v>
      </c>
      <c r="E13" s="9">
        <v>9</v>
      </c>
      <c r="F13" s="9">
        <v>7</v>
      </c>
      <c r="G13" s="9">
        <v>6.5</v>
      </c>
      <c r="H13" s="127">
        <v>11</v>
      </c>
      <c r="I13" s="113">
        <f t="shared" si="1"/>
        <v>43.5</v>
      </c>
      <c r="J13" s="113">
        <f t="shared" si="2"/>
        <v>6.5249999999999995</v>
      </c>
      <c r="K13" s="13">
        <v>2</v>
      </c>
      <c r="L13" s="14">
        <v>3</v>
      </c>
      <c r="M13" s="14">
        <v>2.5</v>
      </c>
      <c r="N13" s="14">
        <v>1.5</v>
      </c>
      <c r="O13" s="129">
        <v>3</v>
      </c>
      <c r="P13" s="114">
        <f t="shared" si="3"/>
        <v>12</v>
      </c>
      <c r="Q13" s="114">
        <f t="shared" si="4"/>
        <v>0.60000000000000009</v>
      </c>
      <c r="R13" s="115">
        <f t="shared" si="5"/>
        <v>12</v>
      </c>
      <c r="S13" s="115">
        <f t="shared" si="0"/>
        <v>12</v>
      </c>
      <c r="T13" s="115">
        <f t="shared" si="0"/>
        <v>9.5</v>
      </c>
      <c r="U13" s="115">
        <f t="shared" si="0"/>
        <v>8</v>
      </c>
      <c r="V13" s="115">
        <f t="shared" si="0"/>
        <v>14</v>
      </c>
      <c r="W13" s="29">
        <f t="shared" si="0"/>
        <v>55.5</v>
      </c>
      <c r="X13" s="116">
        <f t="shared" si="6"/>
        <v>11.100000000000001</v>
      </c>
      <c r="Y13" s="122">
        <v>48</v>
      </c>
      <c r="Z13" s="118">
        <f t="shared" si="7"/>
        <v>38.400000000000006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ht="21" thickBot="1" x14ac:dyDescent="0.35">
      <c r="A14" s="112">
        <v>8</v>
      </c>
      <c r="B14" s="121">
        <v>674762</v>
      </c>
      <c r="C14" s="123" t="s">
        <v>144</v>
      </c>
      <c r="D14" s="8">
        <v>8</v>
      </c>
      <c r="E14" s="9">
        <v>11</v>
      </c>
      <c r="F14" s="9">
        <v>12</v>
      </c>
      <c r="G14" s="9">
        <v>9</v>
      </c>
      <c r="H14" s="127">
        <v>8</v>
      </c>
      <c r="I14" s="113">
        <f t="shared" si="1"/>
        <v>48</v>
      </c>
      <c r="J14" s="113">
        <f t="shared" si="2"/>
        <v>7.1999999999999993</v>
      </c>
      <c r="K14" s="13">
        <v>4</v>
      </c>
      <c r="L14" s="14">
        <v>2</v>
      </c>
      <c r="M14" s="14">
        <v>3</v>
      </c>
      <c r="N14" s="14">
        <v>3.5</v>
      </c>
      <c r="O14" s="129">
        <v>2.5</v>
      </c>
      <c r="P14" s="114">
        <f t="shared" si="3"/>
        <v>15</v>
      </c>
      <c r="Q14" s="114">
        <f t="shared" si="4"/>
        <v>0.75</v>
      </c>
      <c r="R14" s="115">
        <f t="shared" si="5"/>
        <v>12</v>
      </c>
      <c r="S14" s="115">
        <f t="shared" si="0"/>
        <v>13</v>
      </c>
      <c r="T14" s="115">
        <f t="shared" si="0"/>
        <v>15</v>
      </c>
      <c r="U14" s="115">
        <f t="shared" si="0"/>
        <v>12.5</v>
      </c>
      <c r="V14" s="115">
        <f t="shared" si="0"/>
        <v>10.5</v>
      </c>
      <c r="W14" s="29">
        <f t="shared" si="0"/>
        <v>63</v>
      </c>
      <c r="X14" s="116">
        <f t="shared" si="6"/>
        <v>12.600000000000001</v>
      </c>
      <c r="Y14" s="122">
        <v>54</v>
      </c>
      <c r="Z14" s="118">
        <f t="shared" si="7"/>
        <v>43.2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ht="21" thickBot="1" x14ac:dyDescent="0.35">
      <c r="A15" s="112">
        <v>9</v>
      </c>
      <c r="B15" s="121">
        <v>674763</v>
      </c>
      <c r="C15" s="123" t="s">
        <v>107</v>
      </c>
      <c r="D15" s="8">
        <v>10</v>
      </c>
      <c r="E15" s="9">
        <v>8.5</v>
      </c>
      <c r="F15" s="9">
        <v>9</v>
      </c>
      <c r="G15" s="9">
        <v>12</v>
      </c>
      <c r="H15" s="127">
        <v>10.5</v>
      </c>
      <c r="I15" s="113">
        <f t="shared" si="1"/>
        <v>50</v>
      </c>
      <c r="J15" s="113">
        <f t="shared" si="2"/>
        <v>7.5</v>
      </c>
      <c r="K15" s="13">
        <v>4.5</v>
      </c>
      <c r="L15" s="14">
        <v>3</v>
      </c>
      <c r="M15" s="14">
        <v>2.5</v>
      </c>
      <c r="N15" s="14">
        <v>2</v>
      </c>
      <c r="O15" s="129">
        <v>3.5</v>
      </c>
      <c r="P15" s="114">
        <f t="shared" si="3"/>
        <v>15.5</v>
      </c>
      <c r="Q15" s="114">
        <f t="shared" si="4"/>
        <v>0.77500000000000002</v>
      </c>
      <c r="R15" s="115">
        <f t="shared" si="5"/>
        <v>14.5</v>
      </c>
      <c r="S15" s="115">
        <f t="shared" si="0"/>
        <v>11.5</v>
      </c>
      <c r="T15" s="115">
        <f t="shared" si="0"/>
        <v>11.5</v>
      </c>
      <c r="U15" s="115">
        <f t="shared" si="0"/>
        <v>14</v>
      </c>
      <c r="V15" s="115">
        <f t="shared" si="0"/>
        <v>14</v>
      </c>
      <c r="W15" s="29">
        <f t="shared" si="0"/>
        <v>65.5</v>
      </c>
      <c r="X15" s="116">
        <f t="shared" si="6"/>
        <v>13.100000000000001</v>
      </c>
      <c r="Y15" s="122">
        <v>55</v>
      </c>
      <c r="Z15" s="118">
        <f t="shared" si="7"/>
        <v>44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ht="21" thickBot="1" x14ac:dyDescent="0.35">
      <c r="A16" s="112">
        <v>10</v>
      </c>
      <c r="B16" s="121">
        <v>674764</v>
      </c>
      <c r="C16" s="123" t="s">
        <v>145</v>
      </c>
      <c r="D16" s="113">
        <v>1.5</v>
      </c>
      <c r="E16" s="113">
        <v>2</v>
      </c>
      <c r="F16" s="113">
        <v>2.5</v>
      </c>
      <c r="G16" s="113">
        <v>0.5</v>
      </c>
      <c r="H16" s="113">
        <v>0</v>
      </c>
      <c r="I16" s="113">
        <f t="shared" si="1"/>
        <v>6.5</v>
      </c>
      <c r="J16" s="113">
        <f t="shared" si="2"/>
        <v>0.97499999999999998</v>
      </c>
      <c r="K16" s="114">
        <v>0</v>
      </c>
      <c r="L16" s="114">
        <v>0.5</v>
      </c>
      <c r="M16" s="114">
        <v>1</v>
      </c>
      <c r="N16" s="114">
        <v>1.5</v>
      </c>
      <c r="O16" s="114">
        <v>0</v>
      </c>
      <c r="P16" s="114">
        <f t="shared" si="3"/>
        <v>3</v>
      </c>
      <c r="Q16" s="114">
        <f t="shared" si="4"/>
        <v>0.15000000000000002</v>
      </c>
      <c r="R16" s="115">
        <f t="shared" si="5"/>
        <v>1.5</v>
      </c>
      <c r="S16" s="115">
        <f t="shared" si="0"/>
        <v>2.5</v>
      </c>
      <c r="T16" s="115">
        <f t="shared" si="0"/>
        <v>3.5</v>
      </c>
      <c r="U16" s="115">
        <f t="shared" si="0"/>
        <v>2</v>
      </c>
      <c r="V16" s="115">
        <f t="shared" si="0"/>
        <v>0</v>
      </c>
      <c r="W16" s="29">
        <f t="shared" si="0"/>
        <v>9.5</v>
      </c>
      <c r="X16" s="116">
        <f t="shared" si="6"/>
        <v>1.9000000000000001</v>
      </c>
      <c r="Y16" s="122">
        <v>9</v>
      </c>
      <c r="Z16" s="118">
        <f t="shared" si="7"/>
        <v>7.2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ht="21" thickBot="1" x14ac:dyDescent="0.35">
      <c r="A17" s="112">
        <v>11</v>
      </c>
      <c r="B17" s="121">
        <v>674765</v>
      </c>
      <c r="C17" s="123" t="s">
        <v>108</v>
      </c>
      <c r="D17" s="8">
        <v>14</v>
      </c>
      <c r="E17" s="9">
        <v>12</v>
      </c>
      <c r="F17" s="9">
        <v>15</v>
      </c>
      <c r="G17" s="9">
        <v>17</v>
      </c>
      <c r="H17" s="127">
        <v>13</v>
      </c>
      <c r="I17" s="113">
        <f t="shared" si="1"/>
        <v>71</v>
      </c>
      <c r="J17" s="113">
        <f t="shared" si="2"/>
        <v>10.65</v>
      </c>
      <c r="K17" s="13">
        <v>4</v>
      </c>
      <c r="L17" s="14">
        <v>5</v>
      </c>
      <c r="M17" s="14">
        <v>4.5</v>
      </c>
      <c r="N17" s="14">
        <v>4</v>
      </c>
      <c r="O17" s="129">
        <v>4.5</v>
      </c>
      <c r="P17" s="114">
        <f t="shared" si="3"/>
        <v>22</v>
      </c>
      <c r="Q17" s="114">
        <f t="shared" si="4"/>
        <v>1.1000000000000001</v>
      </c>
      <c r="R17" s="115">
        <f t="shared" si="5"/>
        <v>18</v>
      </c>
      <c r="S17" s="115">
        <f t="shared" si="0"/>
        <v>17</v>
      </c>
      <c r="T17" s="115">
        <f t="shared" si="0"/>
        <v>19.5</v>
      </c>
      <c r="U17" s="115">
        <f t="shared" si="0"/>
        <v>21</v>
      </c>
      <c r="V17" s="115">
        <f t="shared" si="0"/>
        <v>17.5</v>
      </c>
      <c r="W17" s="29">
        <f t="shared" si="0"/>
        <v>93</v>
      </c>
      <c r="X17" s="116">
        <f t="shared" si="6"/>
        <v>18.600000000000001</v>
      </c>
      <c r="Y17" s="122">
        <v>79</v>
      </c>
      <c r="Z17" s="118">
        <f t="shared" si="7"/>
        <v>63.2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ht="21" thickBot="1" x14ac:dyDescent="0.35">
      <c r="A18" s="112">
        <v>12</v>
      </c>
      <c r="B18" s="121">
        <v>674766</v>
      </c>
      <c r="C18" s="123" t="s">
        <v>146</v>
      </c>
      <c r="D18" s="8">
        <v>8.5</v>
      </c>
      <c r="E18" s="9">
        <v>10</v>
      </c>
      <c r="F18" s="9">
        <v>7</v>
      </c>
      <c r="G18" s="9">
        <v>11</v>
      </c>
      <c r="H18" s="127">
        <v>9</v>
      </c>
      <c r="I18" s="113"/>
      <c r="J18" s="113"/>
      <c r="K18" s="13">
        <v>3</v>
      </c>
      <c r="L18" s="14">
        <v>2.5</v>
      </c>
      <c r="M18" s="14">
        <v>2</v>
      </c>
      <c r="N18" s="14">
        <v>3.5</v>
      </c>
      <c r="O18" s="129">
        <v>2</v>
      </c>
      <c r="P18" s="114"/>
      <c r="Q18" s="114"/>
      <c r="R18" s="115">
        <f t="shared" si="5"/>
        <v>11.5</v>
      </c>
      <c r="S18" s="115">
        <f t="shared" si="0"/>
        <v>12.5</v>
      </c>
      <c r="T18" s="115">
        <f t="shared" si="0"/>
        <v>9</v>
      </c>
      <c r="U18" s="115">
        <f t="shared" si="0"/>
        <v>14.5</v>
      </c>
      <c r="V18" s="115">
        <f t="shared" si="0"/>
        <v>11</v>
      </c>
      <c r="W18" s="29">
        <f t="shared" si="0"/>
        <v>0</v>
      </c>
      <c r="X18" s="116">
        <f t="shared" si="6"/>
        <v>0</v>
      </c>
      <c r="Y18" s="122">
        <v>49</v>
      </c>
      <c r="Z18" s="118">
        <f t="shared" si="7"/>
        <v>39.200000000000003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ht="21" thickBot="1" x14ac:dyDescent="0.35">
      <c r="A19" s="112">
        <v>13</v>
      </c>
      <c r="B19" s="121">
        <v>674767</v>
      </c>
      <c r="C19" s="123" t="s">
        <v>147</v>
      </c>
      <c r="D19" s="8">
        <v>5</v>
      </c>
      <c r="E19" s="9">
        <v>7</v>
      </c>
      <c r="F19" s="9">
        <v>8</v>
      </c>
      <c r="G19" s="9">
        <v>6</v>
      </c>
      <c r="H19" s="127">
        <v>2.5</v>
      </c>
      <c r="I19" s="113">
        <f t="shared" si="1"/>
        <v>28.5</v>
      </c>
      <c r="J19" s="113">
        <f t="shared" si="2"/>
        <v>4.2749999999999995</v>
      </c>
      <c r="K19" s="13">
        <v>2.5</v>
      </c>
      <c r="L19" s="14">
        <v>2</v>
      </c>
      <c r="M19" s="14">
        <v>1</v>
      </c>
      <c r="N19" s="14">
        <v>3</v>
      </c>
      <c r="O19" s="129">
        <v>1.5</v>
      </c>
      <c r="P19" s="114">
        <f t="shared" si="3"/>
        <v>10</v>
      </c>
      <c r="Q19" s="114">
        <f t="shared" si="4"/>
        <v>0.5</v>
      </c>
      <c r="R19" s="115">
        <f t="shared" si="5"/>
        <v>7.5</v>
      </c>
      <c r="S19" s="115">
        <f t="shared" si="0"/>
        <v>9</v>
      </c>
      <c r="T19" s="115">
        <f t="shared" si="0"/>
        <v>9</v>
      </c>
      <c r="U19" s="115">
        <f t="shared" si="0"/>
        <v>9</v>
      </c>
      <c r="V19" s="115">
        <f t="shared" si="0"/>
        <v>4</v>
      </c>
      <c r="W19" s="29">
        <f t="shared" si="0"/>
        <v>38.5</v>
      </c>
      <c r="X19" s="116">
        <f t="shared" si="6"/>
        <v>7.7</v>
      </c>
      <c r="Y19" s="122">
        <v>32</v>
      </c>
      <c r="Z19" s="118">
        <f t="shared" si="7"/>
        <v>25.6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ht="21" thickBot="1" x14ac:dyDescent="0.35">
      <c r="A20" s="112">
        <v>14</v>
      </c>
      <c r="B20" s="121">
        <v>674768</v>
      </c>
      <c r="C20" s="123" t="s">
        <v>148</v>
      </c>
      <c r="D20" s="8">
        <v>10</v>
      </c>
      <c r="E20" s="9">
        <v>14.5</v>
      </c>
      <c r="F20" s="9">
        <v>14</v>
      </c>
      <c r="G20" s="9">
        <v>11.5</v>
      </c>
      <c r="H20" s="127">
        <v>12</v>
      </c>
      <c r="I20" s="113">
        <f t="shared" si="1"/>
        <v>62</v>
      </c>
      <c r="J20" s="113">
        <f t="shared" si="2"/>
        <v>9.2999999999999989</v>
      </c>
      <c r="K20" s="13">
        <v>5</v>
      </c>
      <c r="L20" s="14">
        <v>3</v>
      </c>
      <c r="M20" s="14">
        <v>2.5</v>
      </c>
      <c r="N20" s="14">
        <v>4</v>
      </c>
      <c r="O20" s="129">
        <v>4</v>
      </c>
      <c r="P20" s="114">
        <f t="shared" si="3"/>
        <v>18.5</v>
      </c>
      <c r="Q20" s="114">
        <f t="shared" si="4"/>
        <v>0.92500000000000004</v>
      </c>
      <c r="R20" s="115">
        <f t="shared" si="5"/>
        <v>15</v>
      </c>
      <c r="S20" s="115">
        <f t="shared" si="0"/>
        <v>17.5</v>
      </c>
      <c r="T20" s="115">
        <f t="shared" si="0"/>
        <v>16.5</v>
      </c>
      <c r="U20" s="115">
        <f t="shared" si="0"/>
        <v>15.5</v>
      </c>
      <c r="V20" s="115">
        <f t="shared" si="0"/>
        <v>16</v>
      </c>
      <c r="W20" s="29">
        <f t="shared" si="0"/>
        <v>80.5</v>
      </c>
      <c r="X20" s="116">
        <f t="shared" si="6"/>
        <v>16.100000000000001</v>
      </c>
      <c r="Y20" s="122">
        <v>68</v>
      </c>
      <c r="Z20" s="118">
        <f t="shared" si="7"/>
        <v>54.400000000000006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ht="21" thickBot="1" x14ac:dyDescent="0.35">
      <c r="A21" s="112">
        <v>15</v>
      </c>
      <c r="B21" s="121">
        <v>674769</v>
      </c>
      <c r="C21" s="123" t="s">
        <v>109</v>
      </c>
      <c r="D21" s="8">
        <v>10</v>
      </c>
      <c r="E21" s="9">
        <v>8.5</v>
      </c>
      <c r="F21" s="9">
        <v>9</v>
      </c>
      <c r="G21" s="9">
        <v>12</v>
      </c>
      <c r="H21" s="127">
        <v>10.5</v>
      </c>
      <c r="I21" s="113"/>
      <c r="J21" s="113"/>
      <c r="K21" s="13">
        <v>4.5</v>
      </c>
      <c r="L21" s="14">
        <v>2.5</v>
      </c>
      <c r="M21" s="14">
        <v>2</v>
      </c>
      <c r="N21" s="14">
        <v>3</v>
      </c>
      <c r="O21" s="129">
        <v>3.5</v>
      </c>
      <c r="P21" s="114">
        <f t="shared" si="3"/>
        <v>15.5</v>
      </c>
      <c r="Q21" s="114">
        <f t="shared" si="4"/>
        <v>0.77500000000000002</v>
      </c>
      <c r="R21" s="115">
        <f t="shared" si="5"/>
        <v>14.5</v>
      </c>
      <c r="S21" s="115">
        <f t="shared" si="0"/>
        <v>11</v>
      </c>
      <c r="T21" s="115">
        <f t="shared" si="0"/>
        <v>11</v>
      </c>
      <c r="U21" s="115">
        <f t="shared" si="0"/>
        <v>15</v>
      </c>
      <c r="V21" s="115">
        <f t="shared" si="0"/>
        <v>14</v>
      </c>
      <c r="W21" s="29">
        <f t="shared" si="0"/>
        <v>15.5</v>
      </c>
      <c r="X21" s="116">
        <f t="shared" si="6"/>
        <v>3.1</v>
      </c>
      <c r="Y21" s="122">
        <v>56</v>
      </c>
      <c r="Z21" s="118">
        <f t="shared" si="7"/>
        <v>44.800000000000004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ht="21" thickBot="1" x14ac:dyDescent="0.35">
      <c r="A22" s="112">
        <v>16</v>
      </c>
      <c r="B22" s="121">
        <v>674770</v>
      </c>
      <c r="C22" s="123" t="s">
        <v>149</v>
      </c>
      <c r="D22" s="8">
        <v>6</v>
      </c>
      <c r="E22" s="9">
        <v>9</v>
      </c>
      <c r="F22" s="9">
        <v>5.5</v>
      </c>
      <c r="G22" s="9">
        <v>4</v>
      </c>
      <c r="H22" s="127">
        <v>5</v>
      </c>
      <c r="I22" s="113">
        <f t="shared" si="1"/>
        <v>29.5</v>
      </c>
      <c r="J22" s="113">
        <f t="shared" si="2"/>
        <v>4.4249999999999998</v>
      </c>
      <c r="K22" s="13">
        <v>3</v>
      </c>
      <c r="L22" s="14">
        <v>1</v>
      </c>
      <c r="M22" s="14">
        <v>1.5</v>
      </c>
      <c r="N22" s="14">
        <v>2</v>
      </c>
      <c r="O22" s="129">
        <v>3</v>
      </c>
      <c r="P22" s="114">
        <f t="shared" si="3"/>
        <v>10.5</v>
      </c>
      <c r="Q22" s="114">
        <f t="shared" si="4"/>
        <v>0.52500000000000002</v>
      </c>
      <c r="R22" s="115">
        <f t="shared" si="5"/>
        <v>9</v>
      </c>
      <c r="S22" s="115">
        <f t="shared" si="0"/>
        <v>10</v>
      </c>
      <c r="T22" s="115">
        <f t="shared" si="0"/>
        <v>7</v>
      </c>
      <c r="U22" s="115">
        <f t="shared" si="0"/>
        <v>6</v>
      </c>
      <c r="V22" s="115">
        <f t="shared" si="0"/>
        <v>8</v>
      </c>
      <c r="W22" s="29">
        <f t="shared" si="0"/>
        <v>40</v>
      </c>
      <c r="X22" s="116">
        <f t="shared" si="6"/>
        <v>8</v>
      </c>
      <c r="Y22" s="122">
        <v>34</v>
      </c>
      <c r="Z22" s="118">
        <f t="shared" si="7"/>
        <v>27.200000000000003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ht="21" thickBot="1" x14ac:dyDescent="0.35">
      <c r="A23" s="112">
        <v>17</v>
      </c>
      <c r="B23" s="121">
        <v>674771</v>
      </c>
      <c r="C23" s="123" t="s">
        <v>150</v>
      </c>
      <c r="D23" s="8">
        <v>12.5</v>
      </c>
      <c r="E23" s="9">
        <v>8.5</v>
      </c>
      <c r="F23" s="9">
        <v>10</v>
      </c>
      <c r="G23" s="9">
        <v>9</v>
      </c>
      <c r="H23" s="127">
        <v>13.5</v>
      </c>
      <c r="I23" s="113">
        <f t="shared" si="1"/>
        <v>53.5</v>
      </c>
      <c r="J23" s="113">
        <f t="shared" si="2"/>
        <v>8.0250000000000004</v>
      </c>
      <c r="K23" s="13">
        <v>5</v>
      </c>
      <c r="L23" s="14">
        <v>4.5</v>
      </c>
      <c r="M23" s="14">
        <v>3</v>
      </c>
      <c r="N23" s="14">
        <v>2.5</v>
      </c>
      <c r="O23" s="129">
        <v>1.5</v>
      </c>
      <c r="P23" s="114">
        <f t="shared" si="3"/>
        <v>16.5</v>
      </c>
      <c r="Q23" s="114">
        <f t="shared" si="4"/>
        <v>0.82500000000000007</v>
      </c>
      <c r="R23" s="115">
        <f t="shared" si="5"/>
        <v>17.5</v>
      </c>
      <c r="S23" s="115">
        <f t="shared" si="5"/>
        <v>13</v>
      </c>
      <c r="T23" s="115">
        <f t="shared" si="5"/>
        <v>13</v>
      </c>
      <c r="U23" s="115">
        <f t="shared" si="5"/>
        <v>11.5</v>
      </c>
      <c r="V23" s="115">
        <f t="shared" si="5"/>
        <v>15</v>
      </c>
      <c r="W23" s="29">
        <f t="shared" si="5"/>
        <v>70</v>
      </c>
      <c r="X23" s="116">
        <f t="shared" si="6"/>
        <v>14</v>
      </c>
      <c r="Y23" s="122">
        <v>59</v>
      </c>
      <c r="Z23" s="118">
        <f t="shared" si="7"/>
        <v>47.2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ht="21" thickBot="1" x14ac:dyDescent="0.35">
      <c r="A24" s="112">
        <v>18</v>
      </c>
      <c r="B24" s="121">
        <v>674772</v>
      </c>
      <c r="C24" s="123" t="s">
        <v>151</v>
      </c>
      <c r="D24" s="8">
        <v>13</v>
      </c>
      <c r="E24" s="9">
        <v>9</v>
      </c>
      <c r="F24" s="9">
        <v>14.5</v>
      </c>
      <c r="G24" s="9">
        <v>15.5</v>
      </c>
      <c r="H24" s="127">
        <v>17</v>
      </c>
      <c r="I24" s="113">
        <f t="shared" si="1"/>
        <v>69</v>
      </c>
      <c r="J24" s="113">
        <f t="shared" si="2"/>
        <v>10.35</v>
      </c>
      <c r="K24" s="13">
        <v>5</v>
      </c>
      <c r="L24" s="14">
        <v>3</v>
      </c>
      <c r="M24" s="14">
        <v>5</v>
      </c>
      <c r="N24" s="14">
        <v>4</v>
      </c>
      <c r="O24" s="129">
        <v>5</v>
      </c>
      <c r="P24" s="114">
        <f t="shared" si="3"/>
        <v>22</v>
      </c>
      <c r="Q24" s="114">
        <f t="shared" si="4"/>
        <v>1.1000000000000001</v>
      </c>
      <c r="R24" s="115">
        <f t="shared" si="5"/>
        <v>18</v>
      </c>
      <c r="S24" s="115">
        <f t="shared" si="5"/>
        <v>12</v>
      </c>
      <c r="T24" s="115">
        <f t="shared" si="5"/>
        <v>19.5</v>
      </c>
      <c r="U24" s="115">
        <f t="shared" si="5"/>
        <v>19.5</v>
      </c>
      <c r="V24" s="115">
        <f t="shared" si="5"/>
        <v>22</v>
      </c>
      <c r="W24" s="29">
        <f t="shared" si="5"/>
        <v>91</v>
      </c>
      <c r="X24" s="116">
        <f t="shared" si="6"/>
        <v>18.2</v>
      </c>
      <c r="Y24" s="122">
        <v>72</v>
      </c>
      <c r="Z24" s="118">
        <f t="shared" si="7"/>
        <v>57.6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ht="21" thickBot="1" x14ac:dyDescent="0.35">
      <c r="A25" s="112">
        <v>19</v>
      </c>
      <c r="B25" s="121">
        <v>674773</v>
      </c>
      <c r="C25" s="123" t="s">
        <v>152</v>
      </c>
      <c r="D25" s="8">
        <v>10</v>
      </c>
      <c r="E25" s="9">
        <v>7</v>
      </c>
      <c r="F25" s="9">
        <v>9</v>
      </c>
      <c r="G25" s="9">
        <v>8</v>
      </c>
      <c r="H25" s="127">
        <v>5.5</v>
      </c>
      <c r="I25" s="113"/>
      <c r="J25" s="113"/>
      <c r="K25" s="13">
        <v>3.5</v>
      </c>
      <c r="L25" s="14">
        <v>2</v>
      </c>
      <c r="M25" s="14">
        <v>2.5</v>
      </c>
      <c r="N25" s="14">
        <v>3</v>
      </c>
      <c r="O25" s="129">
        <v>2</v>
      </c>
      <c r="P25" s="114"/>
      <c r="Q25" s="114"/>
      <c r="R25" s="115">
        <f t="shared" si="5"/>
        <v>13.5</v>
      </c>
      <c r="S25" s="115">
        <f t="shared" si="5"/>
        <v>9</v>
      </c>
      <c r="T25" s="115">
        <f t="shared" si="5"/>
        <v>11.5</v>
      </c>
      <c r="U25" s="115">
        <f t="shared" si="5"/>
        <v>11</v>
      </c>
      <c r="V25" s="115">
        <f t="shared" si="5"/>
        <v>7.5</v>
      </c>
      <c r="W25" s="29">
        <f t="shared" si="5"/>
        <v>0</v>
      </c>
      <c r="X25" s="116">
        <f t="shared" si="6"/>
        <v>0</v>
      </c>
      <c r="Y25" s="122">
        <v>43</v>
      </c>
      <c r="Z25" s="118">
        <f t="shared" si="7"/>
        <v>34.4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ht="21" thickBot="1" x14ac:dyDescent="0.35">
      <c r="A26" s="112">
        <v>20</v>
      </c>
      <c r="B26" s="121">
        <v>674774</v>
      </c>
      <c r="C26" s="123" t="s">
        <v>153</v>
      </c>
      <c r="D26" s="8">
        <v>9</v>
      </c>
      <c r="E26" s="9">
        <v>10.5</v>
      </c>
      <c r="F26" s="9">
        <v>7</v>
      </c>
      <c r="G26" s="9">
        <v>5.5</v>
      </c>
      <c r="H26" s="127">
        <v>8</v>
      </c>
      <c r="I26" s="113">
        <f t="shared" si="1"/>
        <v>40</v>
      </c>
      <c r="J26" s="113">
        <f t="shared" si="2"/>
        <v>6</v>
      </c>
      <c r="K26" s="13">
        <v>2</v>
      </c>
      <c r="L26" s="14">
        <v>3.5</v>
      </c>
      <c r="M26" s="14">
        <v>3</v>
      </c>
      <c r="N26" s="14">
        <v>2.5</v>
      </c>
      <c r="O26" s="129">
        <v>2</v>
      </c>
      <c r="P26" s="114">
        <f t="shared" si="3"/>
        <v>13</v>
      </c>
      <c r="Q26" s="114">
        <f t="shared" si="4"/>
        <v>0.65</v>
      </c>
      <c r="R26" s="115">
        <f t="shared" si="5"/>
        <v>11</v>
      </c>
      <c r="S26" s="115">
        <f t="shared" si="5"/>
        <v>14</v>
      </c>
      <c r="T26" s="115">
        <f t="shared" si="5"/>
        <v>10</v>
      </c>
      <c r="U26" s="115">
        <f t="shared" si="5"/>
        <v>8</v>
      </c>
      <c r="V26" s="115">
        <f t="shared" si="5"/>
        <v>10</v>
      </c>
      <c r="W26" s="29">
        <f t="shared" si="5"/>
        <v>53</v>
      </c>
      <c r="X26" s="116">
        <f t="shared" si="6"/>
        <v>10.600000000000001</v>
      </c>
      <c r="Y26" s="122">
        <v>44</v>
      </c>
      <c r="Z26" s="118">
        <f t="shared" si="7"/>
        <v>35.200000000000003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ht="21" thickBot="1" x14ac:dyDescent="0.35">
      <c r="A27" s="112">
        <v>21</v>
      </c>
      <c r="B27" s="121">
        <v>674775</v>
      </c>
      <c r="C27" s="123" t="s">
        <v>154</v>
      </c>
      <c r="D27" s="8">
        <v>8</v>
      </c>
      <c r="E27" s="9">
        <v>9</v>
      </c>
      <c r="F27" s="9">
        <v>5</v>
      </c>
      <c r="G27" s="9">
        <v>9</v>
      </c>
      <c r="H27" s="127">
        <v>6</v>
      </c>
      <c r="I27" s="113">
        <f t="shared" si="1"/>
        <v>37</v>
      </c>
      <c r="J27" s="113">
        <f t="shared" si="2"/>
        <v>5.55</v>
      </c>
      <c r="K27" s="13">
        <v>3</v>
      </c>
      <c r="L27" s="14">
        <v>4</v>
      </c>
      <c r="M27" s="14">
        <v>3.5</v>
      </c>
      <c r="N27" s="14">
        <v>2</v>
      </c>
      <c r="O27" s="129">
        <v>1.5</v>
      </c>
      <c r="P27" s="114">
        <f t="shared" si="3"/>
        <v>14</v>
      </c>
      <c r="Q27" s="114">
        <f t="shared" si="4"/>
        <v>0.70000000000000007</v>
      </c>
      <c r="R27" s="115">
        <f t="shared" si="5"/>
        <v>11</v>
      </c>
      <c r="S27" s="115">
        <f t="shared" si="5"/>
        <v>13</v>
      </c>
      <c r="T27" s="115">
        <f t="shared" si="5"/>
        <v>8.5</v>
      </c>
      <c r="U27" s="115">
        <f t="shared" si="5"/>
        <v>11</v>
      </c>
      <c r="V27" s="115">
        <f t="shared" si="5"/>
        <v>7.5</v>
      </c>
      <c r="W27" s="29">
        <f t="shared" si="5"/>
        <v>51</v>
      </c>
      <c r="X27" s="116">
        <f t="shared" si="6"/>
        <v>10.200000000000001</v>
      </c>
      <c r="Y27" s="122">
        <v>41</v>
      </c>
      <c r="Z27" s="118">
        <f t="shared" si="7"/>
        <v>32.800000000000004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ht="21" thickBot="1" x14ac:dyDescent="0.35">
      <c r="A28" s="112">
        <v>22</v>
      </c>
      <c r="B28" s="121">
        <v>674776</v>
      </c>
      <c r="C28" s="123" t="s">
        <v>110</v>
      </c>
      <c r="D28" s="8">
        <v>7</v>
      </c>
      <c r="E28" s="9">
        <v>6</v>
      </c>
      <c r="F28" s="9">
        <v>8.5</v>
      </c>
      <c r="G28" s="9">
        <v>10</v>
      </c>
      <c r="H28" s="127">
        <v>9</v>
      </c>
      <c r="I28" s="113">
        <f t="shared" si="1"/>
        <v>40.5</v>
      </c>
      <c r="J28" s="113">
        <f t="shared" si="2"/>
        <v>6.0750000000000002</v>
      </c>
      <c r="K28" s="13">
        <v>2.5</v>
      </c>
      <c r="L28" s="14">
        <v>3</v>
      </c>
      <c r="M28" s="14">
        <v>2</v>
      </c>
      <c r="N28" s="14">
        <v>1.5</v>
      </c>
      <c r="O28" s="129">
        <v>3</v>
      </c>
      <c r="P28" s="114">
        <f t="shared" si="3"/>
        <v>12</v>
      </c>
      <c r="Q28" s="114">
        <f t="shared" si="4"/>
        <v>0.60000000000000009</v>
      </c>
      <c r="R28" s="115">
        <f t="shared" si="5"/>
        <v>9.5</v>
      </c>
      <c r="S28" s="115">
        <f t="shared" si="5"/>
        <v>9</v>
      </c>
      <c r="T28" s="115">
        <f t="shared" si="5"/>
        <v>10.5</v>
      </c>
      <c r="U28" s="115">
        <f t="shared" si="5"/>
        <v>11.5</v>
      </c>
      <c r="V28" s="115">
        <f t="shared" si="5"/>
        <v>12</v>
      </c>
      <c r="W28" s="29">
        <f t="shared" si="5"/>
        <v>52.5</v>
      </c>
      <c r="X28" s="116">
        <f t="shared" si="6"/>
        <v>10.5</v>
      </c>
      <c r="Y28" s="122">
        <v>44</v>
      </c>
      <c r="Z28" s="118">
        <f t="shared" si="7"/>
        <v>35.200000000000003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ht="21" thickBot="1" x14ac:dyDescent="0.35">
      <c r="A29" s="112">
        <v>23</v>
      </c>
      <c r="B29" s="121">
        <v>674777</v>
      </c>
      <c r="C29" s="123" t="s">
        <v>155</v>
      </c>
      <c r="D29" s="8">
        <v>11</v>
      </c>
      <c r="E29" s="9">
        <v>9</v>
      </c>
      <c r="F29" s="9">
        <v>11</v>
      </c>
      <c r="G29" s="9">
        <v>8</v>
      </c>
      <c r="H29" s="127">
        <v>9.5</v>
      </c>
      <c r="I29" s="113"/>
      <c r="J29" s="113"/>
      <c r="K29" s="13">
        <v>3.5</v>
      </c>
      <c r="L29" s="14">
        <v>2</v>
      </c>
      <c r="M29" s="14">
        <v>4.5</v>
      </c>
      <c r="N29" s="14">
        <v>3</v>
      </c>
      <c r="O29" s="129">
        <v>3</v>
      </c>
      <c r="P29" s="114"/>
      <c r="Q29" s="114"/>
      <c r="R29" s="115">
        <f t="shared" si="5"/>
        <v>14.5</v>
      </c>
      <c r="S29" s="115">
        <f t="shared" si="5"/>
        <v>11</v>
      </c>
      <c r="T29" s="115">
        <f t="shared" si="5"/>
        <v>15.5</v>
      </c>
      <c r="U29" s="115">
        <f t="shared" si="5"/>
        <v>11</v>
      </c>
      <c r="V29" s="115">
        <f t="shared" si="5"/>
        <v>12.5</v>
      </c>
      <c r="W29" s="29">
        <f t="shared" si="5"/>
        <v>0</v>
      </c>
      <c r="X29" s="116">
        <f t="shared" si="6"/>
        <v>0</v>
      </c>
      <c r="Y29" s="122">
        <v>56</v>
      </c>
      <c r="Z29" s="118">
        <f t="shared" si="7"/>
        <v>44.800000000000004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ht="21" thickBot="1" x14ac:dyDescent="0.35">
      <c r="A30" s="112">
        <v>24</v>
      </c>
      <c r="B30" s="121">
        <v>674778</v>
      </c>
      <c r="C30" s="123" t="s">
        <v>156</v>
      </c>
      <c r="D30" s="8">
        <v>3.5</v>
      </c>
      <c r="E30" s="9">
        <v>5.5</v>
      </c>
      <c r="F30" s="9">
        <v>6</v>
      </c>
      <c r="G30" s="9">
        <v>7.5</v>
      </c>
      <c r="H30" s="127">
        <v>5</v>
      </c>
      <c r="I30" s="113">
        <f t="shared" si="1"/>
        <v>27.5</v>
      </c>
      <c r="J30" s="113">
        <f t="shared" si="2"/>
        <v>4.125</v>
      </c>
      <c r="K30" s="13">
        <v>1</v>
      </c>
      <c r="L30" s="14">
        <v>2.5</v>
      </c>
      <c r="M30" s="14">
        <v>1.5</v>
      </c>
      <c r="N30" s="14">
        <v>2.5</v>
      </c>
      <c r="O30" s="129">
        <v>2</v>
      </c>
      <c r="P30" s="114">
        <f t="shared" si="3"/>
        <v>9.5</v>
      </c>
      <c r="Q30" s="114">
        <f t="shared" si="4"/>
        <v>0.47500000000000003</v>
      </c>
      <c r="R30" s="115">
        <f t="shared" si="5"/>
        <v>4.5</v>
      </c>
      <c r="S30" s="115">
        <f t="shared" si="5"/>
        <v>8</v>
      </c>
      <c r="T30" s="115">
        <f t="shared" si="5"/>
        <v>7.5</v>
      </c>
      <c r="U30" s="115">
        <f t="shared" si="5"/>
        <v>10</v>
      </c>
      <c r="V30" s="115">
        <f t="shared" si="5"/>
        <v>7</v>
      </c>
      <c r="W30" s="29">
        <f t="shared" si="5"/>
        <v>37</v>
      </c>
      <c r="X30" s="116">
        <f t="shared" si="6"/>
        <v>7.4</v>
      </c>
      <c r="Y30" s="122">
        <v>34</v>
      </c>
      <c r="Z30" s="118">
        <f t="shared" si="7"/>
        <v>27.200000000000003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ht="21" thickBot="1" x14ac:dyDescent="0.35">
      <c r="A31" s="112">
        <v>25</v>
      </c>
      <c r="B31" s="121">
        <v>674779</v>
      </c>
      <c r="C31" s="123" t="s">
        <v>157</v>
      </c>
      <c r="D31" s="8">
        <v>7.5</v>
      </c>
      <c r="E31" s="9">
        <v>9</v>
      </c>
      <c r="F31" s="9">
        <v>5</v>
      </c>
      <c r="G31" s="9">
        <v>8</v>
      </c>
      <c r="H31" s="127">
        <v>7</v>
      </c>
      <c r="I31" s="113">
        <f t="shared" si="1"/>
        <v>36.5</v>
      </c>
      <c r="J31" s="113">
        <f t="shared" si="2"/>
        <v>5.4749999999999996</v>
      </c>
      <c r="K31" s="13">
        <v>3</v>
      </c>
      <c r="L31" s="14">
        <v>3</v>
      </c>
      <c r="M31" s="14">
        <v>2</v>
      </c>
      <c r="N31" s="14">
        <v>1.5</v>
      </c>
      <c r="O31" s="129">
        <v>2.5</v>
      </c>
      <c r="P31" s="114">
        <f t="shared" si="3"/>
        <v>12</v>
      </c>
      <c r="Q31" s="114">
        <f t="shared" si="4"/>
        <v>0.60000000000000009</v>
      </c>
      <c r="R31" s="115">
        <f t="shared" si="5"/>
        <v>10.5</v>
      </c>
      <c r="S31" s="115">
        <f t="shared" si="5"/>
        <v>12</v>
      </c>
      <c r="T31" s="115">
        <f t="shared" si="5"/>
        <v>7</v>
      </c>
      <c r="U31" s="115">
        <f t="shared" si="5"/>
        <v>9.5</v>
      </c>
      <c r="V31" s="115">
        <f t="shared" si="5"/>
        <v>9.5</v>
      </c>
      <c r="W31" s="29">
        <f t="shared" si="5"/>
        <v>48.5</v>
      </c>
      <c r="X31" s="116">
        <f t="shared" si="6"/>
        <v>9.7000000000000011</v>
      </c>
      <c r="Y31" s="122">
        <v>41</v>
      </c>
      <c r="Z31" s="118">
        <f t="shared" si="7"/>
        <v>32.800000000000004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ht="21" thickBot="1" x14ac:dyDescent="0.35">
      <c r="A32" s="112">
        <v>26</v>
      </c>
      <c r="B32" s="121">
        <v>674780</v>
      </c>
      <c r="C32" s="123" t="s">
        <v>111</v>
      </c>
      <c r="D32" s="8">
        <v>4</v>
      </c>
      <c r="E32" s="9">
        <v>5.5</v>
      </c>
      <c r="F32" s="9">
        <v>2</v>
      </c>
      <c r="G32" s="9">
        <v>5</v>
      </c>
      <c r="H32" s="127">
        <v>2.5</v>
      </c>
      <c r="I32" s="113">
        <f t="shared" si="1"/>
        <v>19</v>
      </c>
      <c r="J32" s="113">
        <f t="shared" si="2"/>
        <v>2.85</v>
      </c>
      <c r="K32" s="13">
        <v>1</v>
      </c>
      <c r="L32" s="14">
        <v>2</v>
      </c>
      <c r="M32" s="14">
        <v>0</v>
      </c>
      <c r="N32" s="14">
        <v>2</v>
      </c>
      <c r="O32" s="129">
        <v>1.5</v>
      </c>
      <c r="P32" s="114">
        <f t="shared" si="3"/>
        <v>6.5</v>
      </c>
      <c r="Q32" s="114">
        <f t="shared" si="4"/>
        <v>0.32500000000000001</v>
      </c>
      <c r="R32" s="115">
        <f t="shared" si="5"/>
        <v>5</v>
      </c>
      <c r="S32" s="115">
        <f t="shared" si="5"/>
        <v>7.5</v>
      </c>
      <c r="T32" s="115">
        <f t="shared" si="5"/>
        <v>2</v>
      </c>
      <c r="U32" s="115">
        <f t="shared" si="5"/>
        <v>7</v>
      </c>
      <c r="V32" s="115">
        <f t="shared" si="5"/>
        <v>4</v>
      </c>
      <c r="W32" s="29">
        <f t="shared" si="5"/>
        <v>25.5</v>
      </c>
      <c r="X32" s="116">
        <f t="shared" si="6"/>
        <v>5.1000000000000005</v>
      </c>
      <c r="Y32" s="122">
        <v>24</v>
      </c>
      <c r="Z32" s="118">
        <f t="shared" si="7"/>
        <v>19.200000000000003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ht="21" thickBot="1" x14ac:dyDescent="0.35">
      <c r="A33" s="112">
        <v>27</v>
      </c>
      <c r="B33" s="121">
        <v>674781</v>
      </c>
      <c r="C33" s="123" t="s">
        <v>158</v>
      </c>
      <c r="D33" s="8">
        <v>12</v>
      </c>
      <c r="E33" s="9">
        <v>13</v>
      </c>
      <c r="F33" s="9">
        <v>9</v>
      </c>
      <c r="G33" s="9">
        <v>8.5</v>
      </c>
      <c r="H33" s="127">
        <v>10</v>
      </c>
      <c r="I33" s="113"/>
      <c r="J33" s="113"/>
      <c r="K33" s="13">
        <v>2</v>
      </c>
      <c r="L33" s="14">
        <v>1.5</v>
      </c>
      <c r="M33" s="14">
        <v>3</v>
      </c>
      <c r="N33" s="14">
        <v>4</v>
      </c>
      <c r="O33" s="129">
        <v>2</v>
      </c>
      <c r="P33" s="114">
        <f t="shared" si="3"/>
        <v>12.5</v>
      </c>
      <c r="Q33" s="114">
        <f t="shared" si="4"/>
        <v>0.625</v>
      </c>
      <c r="R33" s="115">
        <f t="shared" si="5"/>
        <v>14</v>
      </c>
      <c r="S33" s="115">
        <f t="shared" si="5"/>
        <v>14.5</v>
      </c>
      <c r="T33" s="115">
        <f t="shared" si="5"/>
        <v>12</v>
      </c>
      <c r="U33" s="115">
        <f t="shared" si="5"/>
        <v>12.5</v>
      </c>
      <c r="V33" s="115">
        <f t="shared" si="5"/>
        <v>12</v>
      </c>
      <c r="W33" s="29">
        <f t="shared" si="5"/>
        <v>12.5</v>
      </c>
      <c r="X33" s="116">
        <f t="shared" si="6"/>
        <v>2.5</v>
      </c>
      <c r="Y33" s="122">
        <v>55</v>
      </c>
      <c r="Z33" s="118">
        <f t="shared" si="7"/>
        <v>44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ht="21" thickBot="1" x14ac:dyDescent="0.35">
      <c r="A34" s="112">
        <v>28</v>
      </c>
      <c r="B34" s="121">
        <v>674782</v>
      </c>
      <c r="C34" s="123" t="s">
        <v>159</v>
      </c>
      <c r="D34" s="8">
        <v>4</v>
      </c>
      <c r="E34" s="9">
        <v>6</v>
      </c>
      <c r="F34" s="9">
        <v>5.5</v>
      </c>
      <c r="G34" s="9">
        <v>4</v>
      </c>
      <c r="H34" s="127">
        <v>2.5</v>
      </c>
      <c r="I34" s="113"/>
      <c r="J34" s="113"/>
      <c r="K34" s="13">
        <v>1.5</v>
      </c>
      <c r="L34" s="14">
        <v>2</v>
      </c>
      <c r="M34" s="14">
        <v>2</v>
      </c>
      <c r="N34" s="14">
        <v>0</v>
      </c>
      <c r="O34" s="129">
        <v>1</v>
      </c>
      <c r="P34" s="114"/>
      <c r="Q34" s="114"/>
      <c r="R34" s="115">
        <f t="shared" si="5"/>
        <v>5.5</v>
      </c>
      <c r="S34" s="115">
        <f t="shared" si="5"/>
        <v>8</v>
      </c>
      <c r="T34" s="115">
        <f t="shared" si="5"/>
        <v>7.5</v>
      </c>
      <c r="U34" s="115">
        <f t="shared" si="5"/>
        <v>4</v>
      </c>
      <c r="V34" s="115">
        <f t="shared" si="5"/>
        <v>3.5</v>
      </c>
      <c r="W34" s="29">
        <f t="shared" si="5"/>
        <v>0</v>
      </c>
      <c r="X34" s="116">
        <f t="shared" si="6"/>
        <v>0</v>
      </c>
      <c r="Y34" s="122">
        <v>28</v>
      </c>
      <c r="Z34" s="118">
        <f t="shared" si="7"/>
        <v>22.400000000000002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ht="21" thickBot="1" x14ac:dyDescent="0.35">
      <c r="A35" s="112">
        <v>29</v>
      </c>
      <c r="B35" s="121">
        <v>674783</v>
      </c>
      <c r="C35" s="123" t="s">
        <v>160</v>
      </c>
      <c r="D35" s="8">
        <v>3.5</v>
      </c>
      <c r="E35" s="9">
        <v>6</v>
      </c>
      <c r="F35" s="9">
        <v>7</v>
      </c>
      <c r="G35" s="9">
        <v>6</v>
      </c>
      <c r="H35" s="127">
        <v>5</v>
      </c>
      <c r="I35" s="113">
        <f t="shared" si="1"/>
        <v>27.5</v>
      </c>
      <c r="J35" s="113">
        <f t="shared" si="2"/>
        <v>4.125</v>
      </c>
      <c r="K35" s="13">
        <v>2.5</v>
      </c>
      <c r="L35" s="14">
        <v>1</v>
      </c>
      <c r="M35" s="14">
        <v>1.5</v>
      </c>
      <c r="N35" s="14">
        <v>2.5</v>
      </c>
      <c r="O35" s="129">
        <v>2</v>
      </c>
      <c r="P35" s="114">
        <f t="shared" si="3"/>
        <v>9.5</v>
      </c>
      <c r="Q35" s="114">
        <f t="shared" si="4"/>
        <v>0.47500000000000003</v>
      </c>
      <c r="R35" s="115">
        <f t="shared" si="5"/>
        <v>6</v>
      </c>
      <c r="S35" s="115">
        <f t="shared" si="5"/>
        <v>7</v>
      </c>
      <c r="T35" s="115">
        <f t="shared" si="5"/>
        <v>8.5</v>
      </c>
      <c r="U35" s="115">
        <f t="shared" si="5"/>
        <v>8.5</v>
      </c>
      <c r="V35" s="115">
        <f t="shared" si="5"/>
        <v>7</v>
      </c>
      <c r="W35" s="29">
        <f t="shared" si="5"/>
        <v>37</v>
      </c>
      <c r="X35" s="116">
        <f t="shared" si="6"/>
        <v>7.4</v>
      </c>
      <c r="Y35" s="122">
        <v>32</v>
      </c>
      <c r="Z35" s="118">
        <f t="shared" si="7"/>
        <v>25.6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ht="21" thickBot="1" x14ac:dyDescent="0.35">
      <c r="A36" s="112">
        <v>30</v>
      </c>
      <c r="B36" s="121">
        <v>674784</v>
      </c>
      <c r="C36" s="123" t="s">
        <v>112</v>
      </c>
      <c r="D36" s="8">
        <v>4</v>
      </c>
      <c r="E36" s="9">
        <v>5.5</v>
      </c>
      <c r="F36" s="9">
        <v>5</v>
      </c>
      <c r="G36" s="9">
        <v>2</v>
      </c>
      <c r="H36" s="127">
        <v>2.5</v>
      </c>
      <c r="I36" s="113">
        <f t="shared" si="1"/>
        <v>19</v>
      </c>
      <c r="J36" s="113">
        <f t="shared" si="2"/>
        <v>2.85</v>
      </c>
      <c r="K36" s="13">
        <v>1</v>
      </c>
      <c r="L36" s="14">
        <v>2</v>
      </c>
      <c r="M36" s="14">
        <v>2</v>
      </c>
      <c r="N36" s="14">
        <v>1.5</v>
      </c>
      <c r="O36" s="129">
        <v>0</v>
      </c>
      <c r="P36" s="114">
        <f t="shared" si="3"/>
        <v>6.5</v>
      </c>
      <c r="Q36" s="114">
        <f t="shared" si="4"/>
        <v>0.32500000000000001</v>
      </c>
      <c r="R36" s="115">
        <f t="shared" si="5"/>
        <v>5</v>
      </c>
      <c r="S36" s="115">
        <f t="shared" si="5"/>
        <v>7.5</v>
      </c>
      <c r="T36" s="115">
        <f t="shared" si="5"/>
        <v>7</v>
      </c>
      <c r="U36" s="115">
        <f t="shared" si="5"/>
        <v>3.5</v>
      </c>
      <c r="V36" s="115">
        <f t="shared" si="5"/>
        <v>2.5</v>
      </c>
      <c r="W36" s="29">
        <f t="shared" si="5"/>
        <v>25.5</v>
      </c>
      <c r="X36" s="116">
        <f t="shared" si="6"/>
        <v>5.1000000000000005</v>
      </c>
      <c r="Y36" s="122">
        <v>23</v>
      </c>
      <c r="Z36" s="118">
        <f t="shared" si="7"/>
        <v>18.400000000000002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ht="21" thickBot="1" x14ac:dyDescent="0.35">
      <c r="A37" s="112">
        <v>31</v>
      </c>
      <c r="B37" s="121">
        <v>674785</v>
      </c>
      <c r="C37" s="123" t="s">
        <v>161</v>
      </c>
      <c r="D37" s="8">
        <v>9</v>
      </c>
      <c r="E37" s="9">
        <v>10</v>
      </c>
      <c r="F37" s="9">
        <v>11.5</v>
      </c>
      <c r="G37" s="9">
        <v>11</v>
      </c>
      <c r="H37" s="127">
        <v>8</v>
      </c>
      <c r="I37" s="113">
        <f t="shared" si="1"/>
        <v>49.5</v>
      </c>
      <c r="J37" s="113">
        <f t="shared" si="2"/>
        <v>7.4249999999999998</v>
      </c>
      <c r="K37" s="13">
        <v>2</v>
      </c>
      <c r="L37" s="14">
        <v>2.5</v>
      </c>
      <c r="M37" s="14">
        <v>3.5</v>
      </c>
      <c r="N37" s="14">
        <v>4</v>
      </c>
      <c r="O37" s="129">
        <v>3.5</v>
      </c>
      <c r="P37" s="114">
        <f t="shared" si="3"/>
        <v>15.5</v>
      </c>
      <c r="Q37" s="114">
        <f t="shared" si="4"/>
        <v>0.77500000000000002</v>
      </c>
      <c r="R37" s="115">
        <f t="shared" si="5"/>
        <v>11</v>
      </c>
      <c r="S37" s="115">
        <f t="shared" si="5"/>
        <v>12.5</v>
      </c>
      <c r="T37" s="115">
        <f t="shared" si="5"/>
        <v>15</v>
      </c>
      <c r="U37" s="115">
        <f t="shared" si="5"/>
        <v>15</v>
      </c>
      <c r="V37" s="115">
        <f t="shared" si="5"/>
        <v>11.5</v>
      </c>
      <c r="W37" s="29">
        <f t="shared" si="5"/>
        <v>65</v>
      </c>
      <c r="X37" s="116">
        <f t="shared" si="6"/>
        <v>13</v>
      </c>
      <c r="Y37" s="122">
        <v>57</v>
      </c>
      <c r="Z37" s="118">
        <f t="shared" si="7"/>
        <v>45.6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ht="21" thickBot="1" x14ac:dyDescent="0.35">
      <c r="A38" s="112">
        <v>32</v>
      </c>
      <c r="B38" s="121">
        <v>674786</v>
      </c>
      <c r="C38" s="123" t="s">
        <v>113</v>
      </c>
      <c r="D38" s="8">
        <v>5</v>
      </c>
      <c r="E38" s="9">
        <v>7</v>
      </c>
      <c r="F38" s="9">
        <v>6</v>
      </c>
      <c r="G38" s="9">
        <v>8</v>
      </c>
      <c r="H38" s="127">
        <v>6</v>
      </c>
      <c r="I38" s="113">
        <f t="shared" si="1"/>
        <v>32</v>
      </c>
      <c r="J38" s="113">
        <f t="shared" si="2"/>
        <v>4.8</v>
      </c>
      <c r="K38" s="13">
        <v>1.5</v>
      </c>
      <c r="L38" s="14">
        <v>2</v>
      </c>
      <c r="M38" s="14">
        <v>1</v>
      </c>
      <c r="N38" s="14">
        <v>2.5</v>
      </c>
      <c r="O38" s="129">
        <v>2</v>
      </c>
      <c r="P38" s="114">
        <f t="shared" si="3"/>
        <v>9</v>
      </c>
      <c r="Q38" s="114">
        <f t="shared" si="4"/>
        <v>0.45</v>
      </c>
      <c r="R38" s="115">
        <f t="shared" si="5"/>
        <v>6.5</v>
      </c>
      <c r="S38" s="115">
        <f t="shared" si="5"/>
        <v>9</v>
      </c>
      <c r="T38" s="115">
        <f t="shared" si="5"/>
        <v>7</v>
      </c>
      <c r="U38" s="115">
        <f t="shared" si="5"/>
        <v>10.5</v>
      </c>
      <c r="V38" s="115">
        <f t="shared" si="5"/>
        <v>8</v>
      </c>
      <c r="W38" s="29">
        <f t="shared" si="5"/>
        <v>41</v>
      </c>
      <c r="X38" s="116">
        <f t="shared" si="6"/>
        <v>8.2000000000000011</v>
      </c>
      <c r="Y38" s="122">
        <v>38</v>
      </c>
      <c r="Z38" s="118">
        <f t="shared" si="7"/>
        <v>30.400000000000002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ht="21" thickBot="1" x14ac:dyDescent="0.35">
      <c r="A39" s="112">
        <v>33</v>
      </c>
      <c r="B39" s="121">
        <v>674787</v>
      </c>
      <c r="C39" s="123" t="s">
        <v>162</v>
      </c>
      <c r="D39" s="8">
        <v>14</v>
      </c>
      <c r="E39" s="9">
        <v>13</v>
      </c>
      <c r="F39" s="9">
        <v>17</v>
      </c>
      <c r="G39" s="9">
        <v>12.5</v>
      </c>
      <c r="H39" s="127">
        <v>13</v>
      </c>
      <c r="I39" s="113">
        <f t="shared" si="1"/>
        <v>69.5</v>
      </c>
      <c r="J39" s="113">
        <f t="shared" si="2"/>
        <v>10.424999999999999</v>
      </c>
      <c r="K39" s="13">
        <v>5</v>
      </c>
      <c r="L39" s="14">
        <v>4.5</v>
      </c>
      <c r="M39" s="14">
        <v>4</v>
      </c>
      <c r="N39" s="14">
        <v>3</v>
      </c>
      <c r="O39" s="129">
        <v>5.5</v>
      </c>
      <c r="P39" s="114">
        <f t="shared" si="3"/>
        <v>22</v>
      </c>
      <c r="Q39" s="114">
        <f t="shared" si="4"/>
        <v>1.1000000000000001</v>
      </c>
      <c r="R39" s="115">
        <f t="shared" si="5"/>
        <v>19</v>
      </c>
      <c r="S39" s="115">
        <f t="shared" si="5"/>
        <v>17.5</v>
      </c>
      <c r="T39" s="115">
        <f t="shared" si="5"/>
        <v>21</v>
      </c>
      <c r="U39" s="115">
        <f t="shared" si="5"/>
        <v>15.5</v>
      </c>
      <c r="V39" s="115">
        <f t="shared" si="5"/>
        <v>18.5</v>
      </c>
      <c r="W39" s="29">
        <f t="shared" si="5"/>
        <v>91.5</v>
      </c>
      <c r="X39" s="116">
        <f t="shared" si="6"/>
        <v>18.3</v>
      </c>
      <c r="Y39" s="122">
        <v>76</v>
      </c>
      <c r="Z39" s="118">
        <f t="shared" si="7"/>
        <v>60.800000000000004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ht="21" thickBot="1" x14ac:dyDescent="0.35">
      <c r="A40" s="112">
        <v>34</v>
      </c>
      <c r="B40" s="121">
        <v>674788</v>
      </c>
      <c r="C40" s="123" t="s">
        <v>163</v>
      </c>
      <c r="D40" s="8">
        <v>13.5</v>
      </c>
      <c r="E40" s="9">
        <v>19</v>
      </c>
      <c r="F40" s="9">
        <v>18.5</v>
      </c>
      <c r="G40" s="9">
        <v>15</v>
      </c>
      <c r="H40" s="127">
        <v>14.5</v>
      </c>
      <c r="I40" s="113">
        <f t="shared" si="1"/>
        <v>80.5</v>
      </c>
      <c r="J40" s="113">
        <f t="shared" si="2"/>
        <v>12.074999999999999</v>
      </c>
      <c r="K40" s="13">
        <v>4</v>
      </c>
      <c r="L40" s="14">
        <v>5</v>
      </c>
      <c r="M40" s="14">
        <v>3</v>
      </c>
      <c r="N40" s="14">
        <v>4</v>
      </c>
      <c r="O40" s="129">
        <v>2.5</v>
      </c>
      <c r="P40" s="114">
        <f t="shared" si="3"/>
        <v>18.5</v>
      </c>
      <c r="Q40" s="114">
        <f t="shared" si="4"/>
        <v>0.92500000000000004</v>
      </c>
      <c r="R40" s="115">
        <f t="shared" si="5"/>
        <v>17.5</v>
      </c>
      <c r="S40" s="115">
        <f t="shared" si="5"/>
        <v>24</v>
      </c>
      <c r="T40" s="115">
        <f t="shared" si="5"/>
        <v>21.5</v>
      </c>
      <c r="U40" s="115">
        <f t="shared" si="5"/>
        <v>19</v>
      </c>
      <c r="V40" s="115">
        <f t="shared" si="5"/>
        <v>17</v>
      </c>
      <c r="W40" s="29">
        <f t="shared" si="5"/>
        <v>99</v>
      </c>
      <c r="X40" s="116">
        <f t="shared" si="6"/>
        <v>19.8</v>
      </c>
      <c r="Y40" s="122">
        <v>87</v>
      </c>
      <c r="Z40" s="118">
        <f t="shared" si="7"/>
        <v>69.600000000000009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ht="21" thickBot="1" x14ac:dyDescent="0.35">
      <c r="A41" s="112">
        <v>35</v>
      </c>
      <c r="B41" s="121">
        <v>674789</v>
      </c>
      <c r="C41" s="123" t="s">
        <v>164</v>
      </c>
      <c r="D41" s="8">
        <v>12</v>
      </c>
      <c r="E41" s="9">
        <v>10</v>
      </c>
      <c r="F41" s="9">
        <v>13</v>
      </c>
      <c r="G41" s="9">
        <v>17</v>
      </c>
      <c r="H41" s="127">
        <v>16</v>
      </c>
      <c r="I41" s="113">
        <f t="shared" si="1"/>
        <v>68</v>
      </c>
      <c r="J41" s="113">
        <f t="shared" si="2"/>
        <v>10.199999999999999</v>
      </c>
      <c r="K41" s="13">
        <v>5</v>
      </c>
      <c r="L41" s="14">
        <v>4</v>
      </c>
      <c r="M41" s="14">
        <v>4.5</v>
      </c>
      <c r="N41" s="14">
        <v>5</v>
      </c>
      <c r="O41" s="129">
        <v>4</v>
      </c>
      <c r="P41" s="114">
        <f t="shared" si="3"/>
        <v>22.5</v>
      </c>
      <c r="Q41" s="114">
        <f t="shared" si="4"/>
        <v>1.125</v>
      </c>
      <c r="R41" s="115">
        <f t="shared" si="5"/>
        <v>17</v>
      </c>
      <c r="S41" s="115">
        <f t="shared" si="5"/>
        <v>14</v>
      </c>
      <c r="T41" s="115">
        <f t="shared" si="5"/>
        <v>17.5</v>
      </c>
      <c r="U41" s="115">
        <f t="shared" si="5"/>
        <v>22</v>
      </c>
      <c r="V41" s="115">
        <f t="shared" si="5"/>
        <v>20</v>
      </c>
      <c r="W41" s="29">
        <f t="shared" si="5"/>
        <v>90.5</v>
      </c>
      <c r="X41" s="116">
        <f t="shared" si="6"/>
        <v>18.100000000000001</v>
      </c>
      <c r="Y41" s="122">
        <v>74</v>
      </c>
      <c r="Z41" s="118">
        <f t="shared" si="7"/>
        <v>59.2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ht="21" thickBot="1" x14ac:dyDescent="0.35">
      <c r="A42" s="112">
        <v>36</v>
      </c>
      <c r="B42" s="121">
        <v>674790</v>
      </c>
      <c r="C42" s="123" t="s">
        <v>165</v>
      </c>
      <c r="D42" s="113"/>
      <c r="E42" s="113"/>
      <c r="F42" s="113"/>
      <c r="G42" s="113"/>
      <c r="H42" s="113"/>
      <c r="I42" s="113">
        <f t="shared" si="1"/>
        <v>0</v>
      </c>
      <c r="J42" s="113">
        <f t="shared" si="2"/>
        <v>0</v>
      </c>
      <c r="K42" s="114"/>
      <c r="L42" s="114"/>
      <c r="M42" s="114"/>
      <c r="N42" s="114"/>
      <c r="O42" s="114"/>
      <c r="P42" s="114">
        <f t="shared" si="3"/>
        <v>0</v>
      </c>
      <c r="Q42" s="114">
        <f t="shared" si="4"/>
        <v>0</v>
      </c>
      <c r="R42" s="115">
        <f t="shared" si="5"/>
        <v>0</v>
      </c>
      <c r="S42" s="115">
        <f t="shared" si="5"/>
        <v>0</v>
      </c>
      <c r="T42" s="115">
        <f t="shared" si="5"/>
        <v>0</v>
      </c>
      <c r="U42" s="115">
        <f t="shared" si="5"/>
        <v>0</v>
      </c>
      <c r="V42" s="115">
        <f t="shared" si="5"/>
        <v>0</v>
      </c>
      <c r="W42" s="29">
        <f t="shared" si="5"/>
        <v>0</v>
      </c>
      <c r="X42" s="116">
        <f t="shared" si="6"/>
        <v>0</v>
      </c>
      <c r="Y42" s="122" t="s">
        <v>138</v>
      </c>
      <c r="Z42" s="118" t="e">
        <f t="shared" si="7"/>
        <v>#VALUE!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ht="21" thickBot="1" x14ac:dyDescent="0.35">
      <c r="A43" s="112">
        <v>37</v>
      </c>
      <c r="B43" s="121">
        <v>674791</v>
      </c>
      <c r="C43" s="123" t="s">
        <v>166</v>
      </c>
      <c r="D43" s="8">
        <v>9</v>
      </c>
      <c r="E43" s="9">
        <v>7.5</v>
      </c>
      <c r="F43" s="9">
        <v>7</v>
      </c>
      <c r="G43" s="9">
        <v>8.5</v>
      </c>
      <c r="H43" s="127">
        <v>6</v>
      </c>
      <c r="I43" s="113">
        <f t="shared" si="1"/>
        <v>38</v>
      </c>
      <c r="J43" s="113">
        <f t="shared" si="2"/>
        <v>5.7</v>
      </c>
      <c r="K43" s="13">
        <v>3</v>
      </c>
      <c r="L43" s="14">
        <v>1</v>
      </c>
      <c r="M43" s="14">
        <v>1.5</v>
      </c>
      <c r="N43" s="14">
        <v>4</v>
      </c>
      <c r="O43" s="129">
        <v>3</v>
      </c>
      <c r="P43" s="114">
        <f t="shared" si="3"/>
        <v>12.5</v>
      </c>
      <c r="Q43" s="114">
        <f t="shared" si="4"/>
        <v>0.625</v>
      </c>
      <c r="R43" s="115">
        <f t="shared" si="5"/>
        <v>12</v>
      </c>
      <c r="S43" s="115">
        <f t="shared" si="5"/>
        <v>8.5</v>
      </c>
      <c r="T43" s="115">
        <f t="shared" si="5"/>
        <v>8.5</v>
      </c>
      <c r="U43" s="115">
        <f t="shared" si="5"/>
        <v>12.5</v>
      </c>
      <c r="V43" s="115">
        <f t="shared" si="5"/>
        <v>9</v>
      </c>
      <c r="W43" s="29">
        <f t="shared" si="5"/>
        <v>50.5</v>
      </c>
      <c r="X43" s="116">
        <f t="shared" si="6"/>
        <v>10.100000000000001</v>
      </c>
      <c r="Y43" s="122">
        <v>42</v>
      </c>
      <c r="Z43" s="118">
        <f t="shared" si="7"/>
        <v>33.6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ht="21" thickBot="1" x14ac:dyDescent="0.35">
      <c r="A44" s="112">
        <v>38</v>
      </c>
      <c r="B44" s="121">
        <v>674792</v>
      </c>
      <c r="C44" s="123" t="s">
        <v>114</v>
      </c>
      <c r="D44" s="8">
        <v>11</v>
      </c>
      <c r="E44" s="9">
        <v>15</v>
      </c>
      <c r="F44" s="9">
        <v>12</v>
      </c>
      <c r="G44" s="9">
        <v>14</v>
      </c>
      <c r="H44" s="127">
        <v>16</v>
      </c>
      <c r="I44" s="113">
        <f t="shared" si="1"/>
        <v>68</v>
      </c>
      <c r="J44" s="113">
        <f t="shared" si="2"/>
        <v>10.199999999999999</v>
      </c>
      <c r="K44" s="13">
        <v>4.5</v>
      </c>
      <c r="L44" s="14">
        <v>3.5</v>
      </c>
      <c r="M44" s="14">
        <v>5</v>
      </c>
      <c r="N44" s="14">
        <v>5.5</v>
      </c>
      <c r="O44" s="129">
        <v>4</v>
      </c>
      <c r="P44" s="114">
        <f t="shared" si="3"/>
        <v>22.5</v>
      </c>
      <c r="Q44" s="114">
        <f t="shared" si="4"/>
        <v>1.125</v>
      </c>
      <c r="R44" s="115">
        <f t="shared" si="5"/>
        <v>15.5</v>
      </c>
      <c r="S44" s="115">
        <f t="shared" si="5"/>
        <v>18.5</v>
      </c>
      <c r="T44" s="115">
        <f t="shared" si="5"/>
        <v>17</v>
      </c>
      <c r="U44" s="115">
        <f t="shared" si="5"/>
        <v>19.5</v>
      </c>
      <c r="V44" s="115">
        <f t="shared" si="5"/>
        <v>20</v>
      </c>
      <c r="W44" s="29">
        <f t="shared" si="5"/>
        <v>90.5</v>
      </c>
      <c r="X44" s="116">
        <f t="shared" si="6"/>
        <v>18.100000000000001</v>
      </c>
      <c r="Y44" s="122">
        <v>73</v>
      </c>
      <c r="Z44" s="118">
        <f t="shared" si="7"/>
        <v>58.400000000000006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ht="21" thickBot="1" x14ac:dyDescent="0.35">
      <c r="A45" s="112">
        <v>39</v>
      </c>
      <c r="B45" s="121">
        <v>674793</v>
      </c>
      <c r="C45" s="123" t="s">
        <v>115</v>
      </c>
      <c r="D45" s="8">
        <v>12.5</v>
      </c>
      <c r="E45" s="9">
        <v>10</v>
      </c>
      <c r="F45" s="9">
        <v>14.5</v>
      </c>
      <c r="G45" s="9">
        <v>13</v>
      </c>
      <c r="H45" s="127">
        <v>9.5</v>
      </c>
      <c r="I45" s="113">
        <f t="shared" si="1"/>
        <v>59.5</v>
      </c>
      <c r="J45" s="113">
        <f t="shared" si="2"/>
        <v>8.9249999999999989</v>
      </c>
      <c r="K45" s="13">
        <v>4</v>
      </c>
      <c r="L45" s="14">
        <v>5</v>
      </c>
      <c r="M45" s="14">
        <v>4.5</v>
      </c>
      <c r="N45" s="14">
        <v>2</v>
      </c>
      <c r="O45" s="129">
        <v>3.5</v>
      </c>
      <c r="P45" s="114">
        <f t="shared" si="3"/>
        <v>19</v>
      </c>
      <c r="Q45" s="114">
        <f t="shared" si="4"/>
        <v>0.95000000000000007</v>
      </c>
      <c r="R45" s="115">
        <f t="shared" si="5"/>
        <v>16.5</v>
      </c>
      <c r="S45" s="115">
        <f t="shared" si="5"/>
        <v>15</v>
      </c>
      <c r="T45" s="115">
        <f t="shared" si="5"/>
        <v>19</v>
      </c>
      <c r="U45" s="115">
        <f t="shared" si="5"/>
        <v>15</v>
      </c>
      <c r="V45" s="115">
        <f t="shared" si="5"/>
        <v>13</v>
      </c>
      <c r="W45" s="29">
        <f t="shared" si="5"/>
        <v>78.5</v>
      </c>
      <c r="X45" s="116">
        <f t="shared" si="6"/>
        <v>15.700000000000001</v>
      </c>
      <c r="Y45" s="122">
        <v>66</v>
      </c>
      <c r="Z45" s="118">
        <f t="shared" si="7"/>
        <v>52.800000000000004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ht="21" thickBot="1" x14ac:dyDescent="0.35">
      <c r="A46" s="112">
        <v>40</v>
      </c>
      <c r="B46" s="121">
        <v>674794</v>
      </c>
      <c r="C46" s="123" t="s">
        <v>167</v>
      </c>
      <c r="D46" s="8">
        <v>7</v>
      </c>
      <c r="E46" s="9">
        <v>8.5</v>
      </c>
      <c r="F46" s="9">
        <v>10</v>
      </c>
      <c r="G46" s="9">
        <v>11</v>
      </c>
      <c r="H46" s="127">
        <v>9</v>
      </c>
      <c r="I46" s="113">
        <f t="shared" si="1"/>
        <v>45.5</v>
      </c>
      <c r="J46" s="113">
        <f t="shared" si="2"/>
        <v>6.8250000000000002</v>
      </c>
      <c r="K46" s="13">
        <v>3</v>
      </c>
      <c r="L46" s="14">
        <v>2.5</v>
      </c>
      <c r="M46" s="14">
        <v>2</v>
      </c>
      <c r="N46" s="14">
        <v>3.5</v>
      </c>
      <c r="O46" s="129">
        <v>2</v>
      </c>
      <c r="P46" s="114">
        <f t="shared" si="3"/>
        <v>13</v>
      </c>
      <c r="Q46" s="114">
        <f t="shared" si="4"/>
        <v>0.65</v>
      </c>
      <c r="R46" s="115">
        <f t="shared" si="5"/>
        <v>10</v>
      </c>
      <c r="S46" s="115">
        <f t="shared" si="5"/>
        <v>11</v>
      </c>
      <c r="T46" s="115">
        <f t="shared" si="5"/>
        <v>12</v>
      </c>
      <c r="U46" s="115">
        <f t="shared" si="5"/>
        <v>14.5</v>
      </c>
      <c r="V46" s="115">
        <f t="shared" si="5"/>
        <v>11</v>
      </c>
      <c r="W46" s="29">
        <f t="shared" si="5"/>
        <v>58.5</v>
      </c>
      <c r="X46" s="116">
        <f t="shared" si="6"/>
        <v>11.700000000000001</v>
      </c>
      <c r="Y46" s="122">
        <v>50</v>
      </c>
      <c r="Z46" s="118">
        <f t="shared" si="7"/>
        <v>40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ht="21" thickBot="1" x14ac:dyDescent="0.35">
      <c r="A47" s="112">
        <v>41</v>
      </c>
      <c r="B47" s="121">
        <v>674795</v>
      </c>
      <c r="C47" s="123" t="s">
        <v>168</v>
      </c>
      <c r="D47" s="8">
        <v>10</v>
      </c>
      <c r="E47" s="9">
        <v>13</v>
      </c>
      <c r="F47" s="9">
        <v>14</v>
      </c>
      <c r="G47" s="9">
        <v>13.5</v>
      </c>
      <c r="H47" s="127">
        <v>12</v>
      </c>
      <c r="I47" s="113">
        <f t="shared" si="1"/>
        <v>62.5</v>
      </c>
      <c r="J47" s="113">
        <f t="shared" si="2"/>
        <v>9.375</v>
      </c>
      <c r="K47" s="13">
        <v>4</v>
      </c>
      <c r="L47" s="14">
        <v>3</v>
      </c>
      <c r="M47" s="14">
        <v>2.5</v>
      </c>
      <c r="N47" s="14">
        <v>4</v>
      </c>
      <c r="O47" s="129">
        <v>5</v>
      </c>
      <c r="P47" s="114">
        <f t="shared" si="3"/>
        <v>18.5</v>
      </c>
      <c r="Q47" s="114">
        <f t="shared" si="4"/>
        <v>0.92500000000000004</v>
      </c>
      <c r="R47" s="115">
        <f t="shared" si="5"/>
        <v>14</v>
      </c>
      <c r="S47" s="115">
        <f t="shared" si="5"/>
        <v>16</v>
      </c>
      <c r="T47" s="115">
        <f t="shared" si="5"/>
        <v>16.5</v>
      </c>
      <c r="U47" s="115">
        <f t="shared" si="5"/>
        <v>17.5</v>
      </c>
      <c r="V47" s="115">
        <f t="shared" si="5"/>
        <v>17</v>
      </c>
      <c r="W47" s="29">
        <f t="shared" si="5"/>
        <v>81</v>
      </c>
      <c r="X47" s="116">
        <f t="shared" si="6"/>
        <v>16.2</v>
      </c>
      <c r="Y47" s="122">
        <v>67</v>
      </c>
      <c r="Z47" s="118">
        <f t="shared" si="7"/>
        <v>53.6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ht="21" thickBot="1" x14ac:dyDescent="0.35">
      <c r="A48" s="112">
        <v>42</v>
      </c>
      <c r="B48" s="121">
        <v>674796</v>
      </c>
      <c r="C48" s="123" t="s">
        <v>169</v>
      </c>
      <c r="D48" s="8">
        <v>13</v>
      </c>
      <c r="E48" s="9">
        <v>12</v>
      </c>
      <c r="F48" s="9">
        <v>8</v>
      </c>
      <c r="G48" s="9">
        <v>12</v>
      </c>
      <c r="H48" s="127">
        <v>10</v>
      </c>
      <c r="I48" s="113">
        <f t="shared" si="1"/>
        <v>55</v>
      </c>
      <c r="J48" s="113">
        <f t="shared" si="2"/>
        <v>8.25</v>
      </c>
      <c r="K48" s="13">
        <v>2.5</v>
      </c>
      <c r="L48" s="14">
        <v>3.5</v>
      </c>
      <c r="M48" s="14">
        <v>4</v>
      </c>
      <c r="N48" s="14">
        <v>5</v>
      </c>
      <c r="O48" s="129">
        <v>3</v>
      </c>
      <c r="P48" s="114">
        <f t="shared" si="3"/>
        <v>18</v>
      </c>
      <c r="Q48" s="114">
        <f t="shared" si="4"/>
        <v>0.9</v>
      </c>
      <c r="R48" s="115">
        <f t="shared" si="5"/>
        <v>15.5</v>
      </c>
      <c r="S48" s="115">
        <f t="shared" si="5"/>
        <v>15.5</v>
      </c>
      <c r="T48" s="115">
        <f t="shared" si="5"/>
        <v>12</v>
      </c>
      <c r="U48" s="115">
        <f t="shared" si="5"/>
        <v>17</v>
      </c>
      <c r="V48" s="115">
        <f t="shared" si="5"/>
        <v>13</v>
      </c>
      <c r="W48" s="29">
        <f t="shared" si="5"/>
        <v>73</v>
      </c>
      <c r="X48" s="116">
        <f t="shared" si="6"/>
        <v>14.600000000000001</v>
      </c>
      <c r="Y48" s="122">
        <v>60</v>
      </c>
      <c r="Z48" s="118">
        <f t="shared" si="7"/>
        <v>48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ht="21" thickBot="1" x14ac:dyDescent="0.35">
      <c r="A49" s="112">
        <v>43</v>
      </c>
      <c r="B49" s="121">
        <v>674797</v>
      </c>
      <c r="C49" s="123" t="s">
        <v>170</v>
      </c>
      <c r="D49" s="8">
        <v>9</v>
      </c>
      <c r="E49" s="9">
        <v>10.5</v>
      </c>
      <c r="F49" s="9">
        <v>13.5</v>
      </c>
      <c r="G49" s="9">
        <v>8.5</v>
      </c>
      <c r="H49" s="127">
        <v>7</v>
      </c>
      <c r="I49" s="113"/>
      <c r="J49" s="113"/>
      <c r="K49" s="13">
        <v>2</v>
      </c>
      <c r="L49" s="14">
        <v>4</v>
      </c>
      <c r="M49" s="14">
        <v>3</v>
      </c>
      <c r="N49" s="14">
        <v>2</v>
      </c>
      <c r="O49" s="129">
        <v>1.5</v>
      </c>
      <c r="P49" s="114"/>
      <c r="Q49" s="114"/>
      <c r="R49" s="115">
        <f t="shared" si="5"/>
        <v>11</v>
      </c>
      <c r="S49" s="115">
        <f t="shared" si="5"/>
        <v>14.5</v>
      </c>
      <c r="T49" s="115">
        <f t="shared" si="5"/>
        <v>16.5</v>
      </c>
      <c r="U49" s="115">
        <f t="shared" si="5"/>
        <v>10.5</v>
      </c>
      <c r="V49" s="115">
        <f t="shared" si="5"/>
        <v>8.5</v>
      </c>
      <c r="W49" s="29">
        <f t="shared" si="5"/>
        <v>0</v>
      </c>
      <c r="X49" s="116">
        <f t="shared" si="6"/>
        <v>0</v>
      </c>
      <c r="Y49" s="122">
        <v>54</v>
      </c>
      <c r="Z49" s="118">
        <f t="shared" si="7"/>
        <v>43.2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ht="21" thickBot="1" x14ac:dyDescent="0.35">
      <c r="A50" s="112">
        <v>44</v>
      </c>
      <c r="B50" s="121">
        <v>674798</v>
      </c>
      <c r="C50" s="123" t="s">
        <v>171</v>
      </c>
      <c r="D50" s="8">
        <v>10</v>
      </c>
      <c r="E50" s="9">
        <v>11</v>
      </c>
      <c r="F50" s="9">
        <v>14</v>
      </c>
      <c r="G50" s="9">
        <v>13</v>
      </c>
      <c r="H50" s="127">
        <v>12</v>
      </c>
      <c r="I50" s="113">
        <f t="shared" si="1"/>
        <v>60</v>
      </c>
      <c r="J50" s="113">
        <f t="shared" si="2"/>
        <v>9</v>
      </c>
      <c r="K50" s="13">
        <v>4</v>
      </c>
      <c r="L50" s="14">
        <v>3</v>
      </c>
      <c r="M50" s="14">
        <v>2.5</v>
      </c>
      <c r="N50" s="14">
        <v>4</v>
      </c>
      <c r="O50" s="129">
        <v>5</v>
      </c>
      <c r="P50" s="114">
        <f t="shared" si="3"/>
        <v>18.5</v>
      </c>
      <c r="Q50" s="114">
        <f t="shared" si="4"/>
        <v>0.92500000000000004</v>
      </c>
      <c r="R50" s="115">
        <f t="shared" si="5"/>
        <v>14</v>
      </c>
      <c r="S50" s="115">
        <f t="shared" si="5"/>
        <v>14</v>
      </c>
      <c r="T50" s="115">
        <f t="shared" si="5"/>
        <v>16.5</v>
      </c>
      <c r="U50" s="115">
        <f t="shared" si="5"/>
        <v>17</v>
      </c>
      <c r="V50" s="115">
        <f t="shared" si="5"/>
        <v>17</v>
      </c>
      <c r="W50" s="29">
        <f t="shared" si="5"/>
        <v>78.5</v>
      </c>
      <c r="X50" s="116">
        <f t="shared" si="6"/>
        <v>15.700000000000001</v>
      </c>
      <c r="Y50" s="122">
        <v>66</v>
      </c>
      <c r="Z50" s="118">
        <f t="shared" si="7"/>
        <v>52.800000000000004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ht="21" thickBot="1" x14ac:dyDescent="0.35">
      <c r="A51" s="112">
        <v>45</v>
      </c>
      <c r="B51" s="121">
        <v>674799</v>
      </c>
      <c r="C51" s="123" t="s">
        <v>172</v>
      </c>
      <c r="D51" s="8">
        <v>4</v>
      </c>
      <c r="E51" s="9">
        <v>5.5</v>
      </c>
      <c r="F51" s="9">
        <v>5</v>
      </c>
      <c r="G51" s="9">
        <v>2</v>
      </c>
      <c r="H51" s="127">
        <v>2.5</v>
      </c>
      <c r="I51" s="113">
        <f t="shared" si="1"/>
        <v>19</v>
      </c>
      <c r="J51" s="113">
        <f t="shared" si="2"/>
        <v>2.85</v>
      </c>
      <c r="K51" s="13">
        <v>1</v>
      </c>
      <c r="L51" s="14">
        <v>2</v>
      </c>
      <c r="M51" s="14">
        <v>1.5</v>
      </c>
      <c r="N51" s="14">
        <v>0</v>
      </c>
      <c r="O51" s="129">
        <v>2</v>
      </c>
      <c r="P51" s="114">
        <f t="shared" si="3"/>
        <v>6.5</v>
      </c>
      <c r="Q51" s="114">
        <f t="shared" si="4"/>
        <v>0.32500000000000001</v>
      </c>
      <c r="R51" s="115">
        <f t="shared" si="5"/>
        <v>5</v>
      </c>
      <c r="S51" s="115">
        <f t="shared" si="5"/>
        <v>7.5</v>
      </c>
      <c r="T51" s="115">
        <f t="shared" si="5"/>
        <v>6.5</v>
      </c>
      <c r="U51" s="115">
        <f t="shared" si="5"/>
        <v>2</v>
      </c>
      <c r="V51" s="115">
        <f t="shared" si="5"/>
        <v>4.5</v>
      </c>
      <c r="W51" s="29">
        <f t="shared" si="5"/>
        <v>25.5</v>
      </c>
      <c r="X51" s="116">
        <f t="shared" si="6"/>
        <v>5.1000000000000005</v>
      </c>
      <c r="Y51" s="122">
        <v>24</v>
      </c>
      <c r="Z51" s="118">
        <f t="shared" si="7"/>
        <v>19.200000000000003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ht="21" thickBot="1" x14ac:dyDescent="0.35">
      <c r="A52" s="112">
        <v>46</v>
      </c>
      <c r="B52" s="121">
        <v>674800</v>
      </c>
      <c r="C52" s="123" t="s">
        <v>173</v>
      </c>
      <c r="D52" s="113"/>
      <c r="E52" s="113"/>
      <c r="F52" s="113"/>
      <c r="G52" s="113"/>
      <c r="H52" s="113"/>
      <c r="I52" s="113">
        <f t="shared" si="1"/>
        <v>0</v>
      </c>
      <c r="J52" s="113">
        <f t="shared" si="2"/>
        <v>0</v>
      </c>
      <c r="K52" s="114"/>
      <c r="L52" s="114"/>
      <c r="M52" s="114"/>
      <c r="N52" s="114"/>
      <c r="O52" s="114"/>
      <c r="P52" s="114">
        <f t="shared" si="3"/>
        <v>0</v>
      </c>
      <c r="Q52" s="114">
        <f t="shared" si="4"/>
        <v>0</v>
      </c>
      <c r="R52" s="115">
        <f t="shared" si="5"/>
        <v>0</v>
      </c>
      <c r="S52" s="115">
        <f t="shared" si="5"/>
        <v>0</v>
      </c>
      <c r="T52" s="115">
        <f t="shared" si="5"/>
        <v>0</v>
      </c>
      <c r="U52" s="115">
        <f t="shared" si="5"/>
        <v>0</v>
      </c>
      <c r="V52" s="115">
        <f t="shared" si="5"/>
        <v>0</v>
      </c>
      <c r="W52" s="29">
        <f t="shared" si="5"/>
        <v>0</v>
      </c>
      <c r="X52" s="116">
        <f t="shared" si="6"/>
        <v>0</v>
      </c>
      <c r="Y52" s="122" t="s">
        <v>138</v>
      </c>
      <c r="Z52" s="118" t="e">
        <f t="shared" si="7"/>
        <v>#VALUE!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ht="21" thickBot="1" x14ac:dyDescent="0.35">
      <c r="A53" s="112">
        <v>47</v>
      </c>
      <c r="B53" s="121">
        <v>674801</v>
      </c>
      <c r="C53" s="123" t="s">
        <v>174</v>
      </c>
      <c r="D53" s="8">
        <v>13</v>
      </c>
      <c r="E53" s="9">
        <v>12</v>
      </c>
      <c r="F53" s="9">
        <v>10</v>
      </c>
      <c r="G53" s="9">
        <v>8</v>
      </c>
      <c r="H53" s="127">
        <v>12</v>
      </c>
      <c r="I53" s="113">
        <f t="shared" si="1"/>
        <v>55</v>
      </c>
      <c r="J53" s="113">
        <f t="shared" si="2"/>
        <v>8.25</v>
      </c>
      <c r="K53" s="13">
        <v>3</v>
      </c>
      <c r="L53" s="14">
        <v>3.5</v>
      </c>
      <c r="M53" s="14">
        <v>4</v>
      </c>
      <c r="N53" s="14">
        <v>5</v>
      </c>
      <c r="O53" s="129">
        <v>2.5</v>
      </c>
      <c r="P53" s="114">
        <f t="shared" si="3"/>
        <v>18</v>
      </c>
      <c r="Q53" s="114">
        <f t="shared" si="4"/>
        <v>0.9</v>
      </c>
      <c r="R53" s="115">
        <f t="shared" si="5"/>
        <v>16</v>
      </c>
      <c r="S53" s="115">
        <f t="shared" si="5"/>
        <v>15.5</v>
      </c>
      <c r="T53" s="115">
        <f t="shared" si="5"/>
        <v>14</v>
      </c>
      <c r="U53" s="115">
        <f t="shared" si="5"/>
        <v>13</v>
      </c>
      <c r="V53" s="115">
        <f t="shared" si="5"/>
        <v>14.5</v>
      </c>
      <c r="W53" s="29">
        <f t="shared" si="5"/>
        <v>73</v>
      </c>
      <c r="X53" s="116">
        <f t="shared" si="6"/>
        <v>14.600000000000001</v>
      </c>
      <c r="Y53" s="122">
        <v>61</v>
      </c>
      <c r="Z53" s="118">
        <f t="shared" si="7"/>
        <v>48.800000000000004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ht="21" thickBot="1" x14ac:dyDescent="0.35">
      <c r="A54" s="112">
        <v>48</v>
      </c>
      <c r="B54" s="121">
        <v>674802</v>
      </c>
      <c r="C54" s="123" t="s">
        <v>175</v>
      </c>
      <c r="D54" s="8">
        <v>12.5</v>
      </c>
      <c r="E54" s="9">
        <v>8.5</v>
      </c>
      <c r="F54" s="9">
        <v>10</v>
      </c>
      <c r="G54" s="9">
        <v>9</v>
      </c>
      <c r="H54" s="127">
        <v>13.5</v>
      </c>
      <c r="I54" s="113">
        <f t="shared" si="1"/>
        <v>53.5</v>
      </c>
      <c r="J54" s="113">
        <f t="shared" si="2"/>
        <v>8.0250000000000004</v>
      </c>
      <c r="K54" s="13">
        <v>2.5</v>
      </c>
      <c r="L54" s="14">
        <v>4.5</v>
      </c>
      <c r="M54" s="14">
        <v>5</v>
      </c>
      <c r="N54" s="14">
        <v>1.5</v>
      </c>
      <c r="O54" s="129">
        <v>3</v>
      </c>
      <c r="P54" s="114">
        <f t="shared" si="3"/>
        <v>16.5</v>
      </c>
      <c r="Q54" s="114">
        <f t="shared" si="4"/>
        <v>0.82500000000000007</v>
      </c>
      <c r="R54" s="115">
        <f t="shared" si="5"/>
        <v>15</v>
      </c>
      <c r="S54" s="115">
        <f t="shared" si="5"/>
        <v>13</v>
      </c>
      <c r="T54" s="115">
        <f t="shared" si="5"/>
        <v>15</v>
      </c>
      <c r="U54" s="115">
        <f t="shared" si="5"/>
        <v>10.5</v>
      </c>
      <c r="V54" s="115">
        <f t="shared" si="5"/>
        <v>16.5</v>
      </c>
      <c r="W54" s="29">
        <f t="shared" si="5"/>
        <v>70</v>
      </c>
      <c r="X54" s="116">
        <f t="shared" si="6"/>
        <v>14</v>
      </c>
      <c r="Y54" s="122">
        <v>58</v>
      </c>
      <c r="Z54" s="118">
        <f t="shared" si="7"/>
        <v>46.400000000000006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ht="21" thickBot="1" x14ac:dyDescent="0.35">
      <c r="A55" s="112">
        <v>49</v>
      </c>
      <c r="B55" s="121">
        <v>674803</v>
      </c>
      <c r="C55" s="123" t="s">
        <v>176</v>
      </c>
      <c r="D55" s="8">
        <v>12</v>
      </c>
      <c r="E55" s="9">
        <v>13</v>
      </c>
      <c r="F55" s="9">
        <v>7</v>
      </c>
      <c r="G55" s="9">
        <v>8</v>
      </c>
      <c r="H55" s="127">
        <v>10</v>
      </c>
      <c r="I55" s="113">
        <f t="shared" si="1"/>
        <v>50</v>
      </c>
      <c r="J55" s="113">
        <f t="shared" si="2"/>
        <v>7.5</v>
      </c>
      <c r="K55" s="13">
        <v>4</v>
      </c>
      <c r="L55" s="14">
        <v>2</v>
      </c>
      <c r="M55" s="14">
        <v>3</v>
      </c>
      <c r="N55" s="14">
        <v>2</v>
      </c>
      <c r="O55" s="129">
        <v>1.5</v>
      </c>
      <c r="P55" s="114">
        <f t="shared" si="3"/>
        <v>12.5</v>
      </c>
      <c r="Q55" s="114">
        <f t="shared" si="4"/>
        <v>0.625</v>
      </c>
      <c r="R55" s="115">
        <f t="shared" si="5"/>
        <v>16</v>
      </c>
      <c r="S55" s="115">
        <f t="shared" si="5"/>
        <v>15</v>
      </c>
      <c r="T55" s="115">
        <f t="shared" si="5"/>
        <v>10</v>
      </c>
      <c r="U55" s="115">
        <f t="shared" si="5"/>
        <v>10</v>
      </c>
      <c r="V55" s="115">
        <f t="shared" si="5"/>
        <v>11.5</v>
      </c>
      <c r="W55" s="29">
        <f t="shared" si="5"/>
        <v>62.5</v>
      </c>
      <c r="X55" s="116">
        <f t="shared" si="6"/>
        <v>12.5</v>
      </c>
      <c r="Y55" s="122">
        <v>55</v>
      </c>
      <c r="Z55" s="118">
        <f t="shared" si="7"/>
        <v>44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ht="21" thickBot="1" x14ac:dyDescent="0.35">
      <c r="A56" s="112">
        <v>50</v>
      </c>
      <c r="B56" s="121">
        <v>674804</v>
      </c>
      <c r="C56" s="123" t="s">
        <v>177</v>
      </c>
      <c r="D56" s="8">
        <v>7.5</v>
      </c>
      <c r="E56" s="9">
        <v>9</v>
      </c>
      <c r="F56" s="9">
        <v>5</v>
      </c>
      <c r="G56" s="9">
        <v>7</v>
      </c>
      <c r="H56" s="127">
        <v>8</v>
      </c>
      <c r="I56" s="113">
        <f t="shared" si="1"/>
        <v>36.5</v>
      </c>
      <c r="J56" s="113">
        <f t="shared" si="2"/>
        <v>5.4749999999999996</v>
      </c>
      <c r="K56" s="13">
        <v>3</v>
      </c>
      <c r="L56" s="14">
        <v>2.5</v>
      </c>
      <c r="M56" s="14">
        <v>2</v>
      </c>
      <c r="N56" s="14">
        <v>1.5</v>
      </c>
      <c r="O56" s="129">
        <v>3</v>
      </c>
      <c r="P56" s="114"/>
      <c r="Q56" s="114"/>
      <c r="R56" s="115">
        <f t="shared" si="5"/>
        <v>10.5</v>
      </c>
      <c r="S56" s="115">
        <f t="shared" si="5"/>
        <v>11.5</v>
      </c>
      <c r="T56" s="115">
        <f t="shared" si="5"/>
        <v>7</v>
      </c>
      <c r="U56" s="115">
        <f t="shared" si="5"/>
        <v>8.5</v>
      </c>
      <c r="V56" s="115">
        <f t="shared" si="5"/>
        <v>11</v>
      </c>
      <c r="W56" s="29">
        <f t="shared" si="5"/>
        <v>36.5</v>
      </c>
      <c r="X56" s="116">
        <f t="shared" si="6"/>
        <v>7.3000000000000007</v>
      </c>
      <c r="Y56" s="122">
        <v>40</v>
      </c>
      <c r="Z56" s="118">
        <f t="shared" si="7"/>
        <v>32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ht="21" thickBot="1" x14ac:dyDescent="0.35">
      <c r="A57" s="112">
        <v>51</v>
      </c>
      <c r="B57" s="124">
        <v>674805</v>
      </c>
      <c r="C57" s="126" t="s">
        <v>178</v>
      </c>
      <c r="D57" s="8">
        <v>10</v>
      </c>
      <c r="E57" s="9">
        <v>11</v>
      </c>
      <c r="F57" s="9">
        <v>13</v>
      </c>
      <c r="G57" s="9">
        <v>7</v>
      </c>
      <c r="H57" s="127">
        <v>9</v>
      </c>
      <c r="I57" s="113"/>
      <c r="J57" s="113"/>
      <c r="K57" s="13">
        <v>4</v>
      </c>
      <c r="L57" s="14">
        <v>3</v>
      </c>
      <c r="M57" s="14">
        <v>4.5</v>
      </c>
      <c r="N57" s="14">
        <v>2</v>
      </c>
      <c r="O57" s="129">
        <v>2.5</v>
      </c>
      <c r="P57" s="114">
        <f t="shared" si="3"/>
        <v>16</v>
      </c>
      <c r="Q57" s="114">
        <f t="shared" si="4"/>
        <v>0.8</v>
      </c>
      <c r="R57" s="115">
        <f t="shared" si="5"/>
        <v>14</v>
      </c>
      <c r="S57" s="115">
        <f t="shared" si="5"/>
        <v>14</v>
      </c>
      <c r="T57" s="115">
        <f t="shared" si="5"/>
        <v>17.5</v>
      </c>
      <c r="U57" s="115">
        <f t="shared" si="5"/>
        <v>9</v>
      </c>
      <c r="V57" s="115">
        <f t="shared" si="5"/>
        <v>11.5</v>
      </c>
      <c r="W57" s="29">
        <f t="shared" si="5"/>
        <v>16</v>
      </c>
      <c r="X57" s="116">
        <f t="shared" si="6"/>
        <v>3.2</v>
      </c>
      <c r="Y57" s="125">
        <v>57</v>
      </c>
      <c r="Z57" s="118">
        <f t="shared" si="7"/>
        <v>45.6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ht="21" thickBot="1" x14ac:dyDescent="0.35">
      <c r="A58" s="112">
        <v>52</v>
      </c>
      <c r="B58" s="121">
        <v>674806</v>
      </c>
      <c r="C58" s="123" t="s">
        <v>116</v>
      </c>
      <c r="D58" s="8">
        <v>4.5</v>
      </c>
      <c r="E58" s="9">
        <v>5.5</v>
      </c>
      <c r="F58" s="9">
        <v>5</v>
      </c>
      <c r="G58" s="9">
        <v>6.5</v>
      </c>
      <c r="H58" s="127">
        <v>2.5</v>
      </c>
      <c r="I58" s="113">
        <f t="shared" si="1"/>
        <v>24</v>
      </c>
      <c r="J58" s="113">
        <f t="shared" si="2"/>
        <v>3.5999999999999996</v>
      </c>
      <c r="K58" s="13">
        <v>1.5</v>
      </c>
      <c r="L58" s="14">
        <v>2</v>
      </c>
      <c r="M58" s="14">
        <v>1</v>
      </c>
      <c r="N58" s="14">
        <v>2</v>
      </c>
      <c r="O58" s="129">
        <v>0</v>
      </c>
      <c r="P58" s="114">
        <f t="shared" si="3"/>
        <v>6.5</v>
      </c>
      <c r="Q58" s="114">
        <f t="shared" si="4"/>
        <v>0.32500000000000001</v>
      </c>
      <c r="R58" s="115">
        <f t="shared" si="5"/>
        <v>6</v>
      </c>
      <c r="S58" s="115">
        <f t="shared" si="5"/>
        <v>7.5</v>
      </c>
      <c r="T58" s="115">
        <f t="shared" si="5"/>
        <v>6</v>
      </c>
      <c r="U58" s="115">
        <f t="shared" si="5"/>
        <v>8.5</v>
      </c>
      <c r="V58" s="115">
        <f t="shared" si="5"/>
        <v>2.5</v>
      </c>
      <c r="W58" s="29">
        <f t="shared" si="5"/>
        <v>30.5</v>
      </c>
      <c r="X58" s="116">
        <f t="shared" si="6"/>
        <v>6.1000000000000005</v>
      </c>
      <c r="Y58" s="122">
        <v>27</v>
      </c>
      <c r="Z58" s="118">
        <f t="shared" si="7"/>
        <v>21.6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ht="21" thickBot="1" x14ac:dyDescent="0.35">
      <c r="A59" s="112">
        <v>53</v>
      </c>
      <c r="B59" s="121">
        <v>674807</v>
      </c>
      <c r="C59" s="123" t="s">
        <v>179</v>
      </c>
      <c r="D59" s="8">
        <v>13</v>
      </c>
      <c r="E59" s="9">
        <v>12</v>
      </c>
      <c r="F59" s="9">
        <v>9</v>
      </c>
      <c r="G59" s="9">
        <v>10</v>
      </c>
      <c r="H59" s="127">
        <v>12</v>
      </c>
      <c r="I59" s="113">
        <f t="shared" si="1"/>
        <v>56</v>
      </c>
      <c r="J59" s="113">
        <f t="shared" si="2"/>
        <v>8.4</v>
      </c>
      <c r="K59" s="13">
        <v>3</v>
      </c>
      <c r="L59" s="14">
        <v>3.5</v>
      </c>
      <c r="M59" s="14">
        <v>4</v>
      </c>
      <c r="N59" s="14">
        <v>5</v>
      </c>
      <c r="O59" s="129">
        <v>2.5</v>
      </c>
      <c r="P59" s="114">
        <f t="shared" si="3"/>
        <v>18</v>
      </c>
      <c r="Q59" s="114">
        <f t="shared" si="4"/>
        <v>0.9</v>
      </c>
      <c r="R59" s="115">
        <f t="shared" si="5"/>
        <v>16</v>
      </c>
      <c r="S59" s="115">
        <f t="shared" si="5"/>
        <v>15.5</v>
      </c>
      <c r="T59" s="115">
        <f t="shared" si="5"/>
        <v>13</v>
      </c>
      <c r="U59" s="115">
        <f t="shared" si="5"/>
        <v>15</v>
      </c>
      <c r="V59" s="115">
        <f t="shared" si="5"/>
        <v>14.5</v>
      </c>
      <c r="W59" s="29">
        <f t="shared" si="5"/>
        <v>74</v>
      </c>
      <c r="X59" s="116">
        <f t="shared" si="6"/>
        <v>14.8</v>
      </c>
      <c r="Y59" s="122">
        <v>62</v>
      </c>
      <c r="Z59" s="118">
        <f t="shared" si="7"/>
        <v>49.6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ht="21" thickBot="1" x14ac:dyDescent="0.35">
      <c r="A60" s="112">
        <v>54</v>
      </c>
      <c r="B60" s="121">
        <v>674808</v>
      </c>
      <c r="C60" s="123" t="s">
        <v>180</v>
      </c>
      <c r="D60" s="8">
        <v>13.5</v>
      </c>
      <c r="E60" s="9">
        <v>19</v>
      </c>
      <c r="F60" s="9">
        <v>16</v>
      </c>
      <c r="G60" s="9">
        <v>15</v>
      </c>
      <c r="H60" s="127">
        <v>14</v>
      </c>
      <c r="I60" s="113">
        <f t="shared" si="1"/>
        <v>77.5</v>
      </c>
      <c r="J60" s="113">
        <f t="shared" si="2"/>
        <v>11.625</v>
      </c>
      <c r="K60" s="13">
        <v>4</v>
      </c>
      <c r="L60" s="14">
        <v>5</v>
      </c>
      <c r="M60" s="14">
        <v>2.5</v>
      </c>
      <c r="N60" s="14">
        <v>4</v>
      </c>
      <c r="O60" s="129">
        <v>3</v>
      </c>
      <c r="P60" s="114">
        <f t="shared" si="3"/>
        <v>18.5</v>
      </c>
      <c r="Q60" s="114">
        <f t="shared" si="4"/>
        <v>0.92500000000000004</v>
      </c>
      <c r="R60" s="115">
        <f t="shared" si="5"/>
        <v>17.5</v>
      </c>
      <c r="S60" s="115">
        <f t="shared" si="5"/>
        <v>24</v>
      </c>
      <c r="T60" s="115">
        <f t="shared" si="5"/>
        <v>18.5</v>
      </c>
      <c r="U60" s="115">
        <f t="shared" si="5"/>
        <v>19</v>
      </c>
      <c r="V60" s="115">
        <f t="shared" si="5"/>
        <v>17</v>
      </c>
      <c r="W60" s="29">
        <f t="shared" si="5"/>
        <v>96</v>
      </c>
      <c r="X60" s="116">
        <f t="shared" si="6"/>
        <v>19.200000000000003</v>
      </c>
      <c r="Y60" s="122">
        <v>81</v>
      </c>
      <c r="Z60" s="118">
        <f t="shared" si="7"/>
        <v>64.8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ht="21" thickBot="1" x14ac:dyDescent="0.35">
      <c r="A61" s="112">
        <v>55</v>
      </c>
      <c r="B61" s="121">
        <v>674809</v>
      </c>
      <c r="C61" s="123" t="s">
        <v>181</v>
      </c>
      <c r="D61" s="8">
        <v>10</v>
      </c>
      <c r="E61" s="9">
        <v>18</v>
      </c>
      <c r="F61" s="9">
        <v>16</v>
      </c>
      <c r="G61" s="9">
        <v>19</v>
      </c>
      <c r="H61" s="127">
        <v>12</v>
      </c>
      <c r="I61" s="113">
        <f t="shared" si="1"/>
        <v>75</v>
      </c>
      <c r="J61" s="113">
        <f t="shared" si="2"/>
        <v>11.25</v>
      </c>
      <c r="K61" s="13">
        <v>5</v>
      </c>
      <c r="L61" s="14">
        <v>4.5</v>
      </c>
      <c r="M61" s="14">
        <v>4</v>
      </c>
      <c r="N61" s="14">
        <v>4.5</v>
      </c>
      <c r="O61" s="129">
        <v>5</v>
      </c>
      <c r="P61" s="114">
        <f t="shared" si="3"/>
        <v>23</v>
      </c>
      <c r="Q61" s="114">
        <f t="shared" si="4"/>
        <v>1.1500000000000001</v>
      </c>
      <c r="R61" s="115">
        <f t="shared" si="5"/>
        <v>15</v>
      </c>
      <c r="S61" s="115">
        <f t="shared" si="5"/>
        <v>22.5</v>
      </c>
      <c r="T61" s="115">
        <f t="shared" si="5"/>
        <v>20</v>
      </c>
      <c r="U61" s="115">
        <f t="shared" si="5"/>
        <v>23.5</v>
      </c>
      <c r="V61" s="115">
        <f t="shared" si="5"/>
        <v>17</v>
      </c>
      <c r="W61" s="29">
        <f t="shared" si="5"/>
        <v>98</v>
      </c>
      <c r="X61" s="116">
        <f t="shared" si="6"/>
        <v>19.600000000000001</v>
      </c>
      <c r="Y61" s="122">
        <v>79</v>
      </c>
      <c r="Z61" s="118">
        <f t="shared" si="7"/>
        <v>63.2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s="117" customFormat="1" ht="21" thickBot="1" x14ac:dyDescent="0.35">
      <c r="A62" s="112">
        <v>56</v>
      </c>
      <c r="B62" s="121">
        <v>674810</v>
      </c>
      <c r="C62" s="123" t="s">
        <v>182</v>
      </c>
      <c r="D62" s="8">
        <v>11</v>
      </c>
      <c r="E62" s="9">
        <v>15</v>
      </c>
      <c r="F62" s="9">
        <v>12</v>
      </c>
      <c r="G62" s="9">
        <v>14</v>
      </c>
      <c r="H62" s="127">
        <v>16</v>
      </c>
      <c r="I62" s="113">
        <f t="shared" si="1"/>
        <v>68</v>
      </c>
      <c r="J62" s="113">
        <f t="shared" si="2"/>
        <v>10.199999999999999</v>
      </c>
      <c r="K62" s="13">
        <v>4.5</v>
      </c>
      <c r="L62" s="14">
        <v>3.5</v>
      </c>
      <c r="M62" s="14">
        <v>5.5</v>
      </c>
      <c r="N62" s="14">
        <v>5</v>
      </c>
      <c r="O62" s="129">
        <v>4</v>
      </c>
      <c r="P62" s="114">
        <f t="shared" si="3"/>
        <v>22.5</v>
      </c>
      <c r="Q62" s="114">
        <f t="shared" si="4"/>
        <v>1.125</v>
      </c>
      <c r="R62" s="115">
        <f t="shared" si="5"/>
        <v>15.5</v>
      </c>
      <c r="S62" s="115">
        <f t="shared" si="5"/>
        <v>18.5</v>
      </c>
      <c r="T62" s="115">
        <f t="shared" si="5"/>
        <v>17.5</v>
      </c>
      <c r="U62" s="115">
        <f t="shared" si="5"/>
        <v>19</v>
      </c>
      <c r="V62" s="115">
        <f t="shared" si="5"/>
        <v>20</v>
      </c>
      <c r="W62" s="29">
        <f t="shared" si="5"/>
        <v>90.5</v>
      </c>
      <c r="X62" s="116">
        <f t="shared" si="6"/>
        <v>18.100000000000001</v>
      </c>
      <c r="Y62" s="122">
        <v>73</v>
      </c>
      <c r="Z62" s="118">
        <f t="shared" si="7"/>
        <v>58.400000000000006</v>
      </c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19"/>
    </row>
    <row r="63" spans="1:44" s="117" customFormat="1" ht="21" thickBot="1" x14ac:dyDescent="0.35">
      <c r="A63" s="112">
        <v>57</v>
      </c>
      <c r="B63" s="121">
        <v>674811</v>
      </c>
      <c r="C63" s="123" t="s">
        <v>183</v>
      </c>
      <c r="D63" s="8">
        <v>13</v>
      </c>
      <c r="E63" s="9">
        <v>7.5</v>
      </c>
      <c r="F63" s="9">
        <v>14.5</v>
      </c>
      <c r="G63" s="9">
        <v>13</v>
      </c>
      <c r="H63" s="127">
        <v>17</v>
      </c>
      <c r="I63" s="113">
        <f t="shared" si="1"/>
        <v>65</v>
      </c>
      <c r="J63" s="113">
        <f t="shared" si="2"/>
        <v>9.75</v>
      </c>
      <c r="K63" s="13">
        <v>5</v>
      </c>
      <c r="L63" s="14">
        <v>4</v>
      </c>
      <c r="M63" s="14">
        <v>5</v>
      </c>
      <c r="N63" s="14">
        <v>3</v>
      </c>
      <c r="O63" s="129">
        <v>5</v>
      </c>
      <c r="P63" s="114">
        <f t="shared" si="3"/>
        <v>22</v>
      </c>
      <c r="Q63" s="114">
        <f t="shared" si="4"/>
        <v>1.1000000000000001</v>
      </c>
      <c r="R63" s="115">
        <f t="shared" ref="R63:W105" si="8">D63+K63</f>
        <v>18</v>
      </c>
      <c r="S63" s="115">
        <f t="shared" si="8"/>
        <v>11.5</v>
      </c>
      <c r="T63" s="115">
        <f t="shared" si="8"/>
        <v>19.5</v>
      </c>
      <c r="U63" s="115">
        <f t="shared" si="8"/>
        <v>16</v>
      </c>
      <c r="V63" s="115">
        <f t="shared" si="8"/>
        <v>22</v>
      </c>
      <c r="W63" s="29">
        <f t="shared" si="8"/>
        <v>87</v>
      </c>
      <c r="X63" s="116">
        <f t="shared" si="6"/>
        <v>17.400000000000002</v>
      </c>
      <c r="Y63" s="122">
        <v>71</v>
      </c>
      <c r="Z63" s="118">
        <f t="shared" si="7"/>
        <v>56.800000000000004</v>
      </c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19"/>
    </row>
    <row r="64" spans="1:44" s="117" customFormat="1" ht="21" thickBot="1" x14ac:dyDescent="0.35">
      <c r="A64" s="112">
        <v>58</v>
      </c>
      <c r="B64" s="121">
        <v>674812</v>
      </c>
      <c r="C64" s="123" t="s">
        <v>184</v>
      </c>
      <c r="D64" s="8">
        <v>10.5</v>
      </c>
      <c r="E64" s="9">
        <v>9</v>
      </c>
      <c r="F64" s="9">
        <v>13</v>
      </c>
      <c r="G64" s="9">
        <v>7.5</v>
      </c>
      <c r="H64" s="127">
        <v>12.5</v>
      </c>
      <c r="I64" s="113">
        <f t="shared" si="1"/>
        <v>52.5</v>
      </c>
      <c r="J64" s="113">
        <f t="shared" si="2"/>
        <v>7.875</v>
      </c>
      <c r="K64" s="13">
        <v>3</v>
      </c>
      <c r="L64" s="14">
        <v>2</v>
      </c>
      <c r="M64" s="14">
        <v>4.5</v>
      </c>
      <c r="N64" s="14">
        <v>3</v>
      </c>
      <c r="O64" s="129">
        <v>3.5</v>
      </c>
      <c r="P64" s="114"/>
      <c r="Q64" s="114"/>
      <c r="R64" s="115">
        <f t="shared" si="8"/>
        <v>13.5</v>
      </c>
      <c r="S64" s="115">
        <f t="shared" si="8"/>
        <v>11</v>
      </c>
      <c r="T64" s="115">
        <f t="shared" si="8"/>
        <v>17.5</v>
      </c>
      <c r="U64" s="115">
        <f t="shared" si="8"/>
        <v>10.5</v>
      </c>
      <c r="V64" s="115">
        <f t="shared" si="8"/>
        <v>16</v>
      </c>
      <c r="W64" s="29">
        <f t="shared" si="8"/>
        <v>52.5</v>
      </c>
      <c r="X64" s="116">
        <f t="shared" si="6"/>
        <v>10.5</v>
      </c>
      <c r="Y64" s="122">
        <v>58</v>
      </c>
      <c r="Z64" s="118">
        <f t="shared" si="7"/>
        <v>46.400000000000006</v>
      </c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19"/>
    </row>
    <row r="65" spans="1:44" s="117" customFormat="1" ht="21" thickBot="1" x14ac:dyDescent="0.35">
      <c r="A65" s="112">
        <v>59</v>
      </c>
      <c r="B65" s="121">
        <v>674813</v>
      </c>
      <c r="C65" s="123" t="s">
        <v>117</v>
      </c>
      <c r="D65" s="8">
        <v>13.5</v>
      </c>
      <c r="E65" s="9">
        <v>19</v>
      </c>
      <c r="F65" s="9">
        <v>16</v>
      </c>
      <c r="G65" s="9">
        <v>15</v>
      </c>
      <c r="H65" s="127">
        <v>14</v>
      </c>
      <c r="I65" s="113">
        <f t="shared" si="1"/>
        <v>77.5</v>
      </c>
      <c r="J65" s="113">
        <f t="shared" si="2"/>
        <v>11.625</v>
      </c>
      <c r="K65" s="13">
        <v>4</v>
      </c>
      <c r="L65" s="14">
        <v>5</v>
      </c>
      <c r="M65" s="14">
        <v>4</v>
      </c>
      <c r="N65" s="14">
        <v>2.5</v>
      </c>
      <c r="O65" s="129">
        <v>3</v>
      </c>
      <c r="P65" s="114">
        <f t="shared" si="3"/>
        <v>18.5</v>
      </c>
      <c r="Q65" s="114">
        <f t="shared" si="4"/>
        <v>0.92500000000000004</v>
      </c>
      <c r="R65" s="115">
        <f t="shared" si="8"/>
        <v>17.5</v>
      </c>
      <c r="S65" s="115">
        <f t="shared" si="8"/>
        <v>24</v>
      </c>
      <c r="T65" s="115">
        <f t="shared" si="8"/>
        <v>20</v>
      </c>
      <c r="U65" s="115">
        <f t="shared" si="8"/>
        <v>17.5</v>
      </c>
      <c r="V65" s="115">
        <f t="shared" si="8"/>
        <v>17</v>
      </c>
      <c r="W65" s="29">
        <f t="shared" si="8"/>
        <v>96</v>
      </c>
      <c r="X65" s="116">
        <f t="shared" si="6"/>
        <v>19.200000000000003</v>
      </c>
      <c r="Y65" s="122">
        <v>82</v>
      </c>
      <c r="Z65" s="118">
        <f t="shared" si="7"/>
        <v>65.600000000000009</v>
      </c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19"/>
    </row>
    <row r="66" spans="1:44" s="117" customFormat="1" ht="21" thickBot="1" x14ac:dyDescent="0.35">
      <c r="A66" s="112">
        <v>60</v>
      </c>
      <c r="B66" s="121">
        <v>674814</v>
      </c>
      <c r="C66" s="123" t="s">
        <v>185</v>
      </c>
      <c r="D66" s="8">
        <v>12</v>
      </c>
      <c r="E66" s="9">
        <v>10.5</v>
      </c>
      <c r="F66" s="9">
        <v>17.5</v>
      </c>
      <c r="G66" s="9">
        <v>13</v>
      </c>
      <c r="H66" s="127">
        <v>9.5</v>
      </c>
      <c r="I66" s="113">
        <f t="shared" si="1"/>
        <v>62.5</v>
      </c>
      <c r="J66" s="113">
        <f t="shared" si="2"/>
        <v>9.375</v>
      </c>
      <c r="K66" s="13">
        <v>4.5</v>
      </c>
      <c r="L66" s="14">
        <v>3.5</v>
      </c>
      <c r="M66" s="14">
        <v>2</v>
      </c>
      <c r="N66" s="14">
        <v>4</v>
      </c>
      <c r="O66" s="129">
        <v>5</v>
      </c>
      <c r="P66" s="114">
        <f t="shared" si="3"/>
        <v>19</v>
      </c>
      <c r="Q66" s="114">
        <f t="shared" si="4"/>
        <v>0.95000000000000007</v>
      </c>
      <c r="R66" s="115">
        <f t="shared" si="8"/>
        <v>16.5</v>
      </c>
      <c r="S66" s="115">
        <f t="shared" si="8"/>
        <v>14</v>
      </c>
      <c r="T66" s="115">
        <f t="shared" si="8"/>
        <v>19.5</v>
      </c>
      <c r="U66" s="115">
        <f t="shared" si="8"/>
        <v>17</v>
      </c>
      <c r="V66" s="115">
        <f t="shared" si="8"/>
        <v>14.5</v>
      </c>
      <c r="W66" s="29">
        <f t="shared" si="8"/>
        <v>81.5</v>
      </c>
      <c r="X66" s="116">
        <f t="shared" si="6"/>
        <v>16.3</v>
      </c>
      <c r="Y66" s="122">
        <v>68</v>
      </c>
      <c r="Z66" s="118">
        <f t="shared" si="7"/>
        <v>54.400000000000006</v>
      </c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19"/>
    </row>
    <row r="67" spans="1:44" s="117" customFormat="1" ht="21" thickBot="1" x14ac:dyDescent="0.35">
      <c r="A67" s="112">
        <v>61</v>
      </c>
      <c r="B67" s="121">
        <v>674815</v>
      </c>
      <c r="C67" s="123" t="s">
        <v>186</v>
      </c>
      <c r="D67" s="8">
        <v>12.5</v>
      </c>
      <c r="E67" s="9">
        <v>8.5</v>
      </c>
      <c r="F67" s="9">
        <v>10</v>
      </c>
      <c r="G67" s="9">
        <v>9</v>
      </c>
      <c r="H67" s="127">
        <v>13.5</v>
      </c>
      <c r="I67" s="113">
        <f t="shared" si="1"/>
        <v>53.5</v>
      </c>
      <c r="J67" s="113">
        <f t="shared" si="2"/>
        <v>8.0250000000000004</v>
      </c>
      <c r="K67" s="13">
        <v>3</v>
      </c>
      <c r="L67" s="14">
        <v>4.5</v>
      </c>
      <c r="M67" s="14">
        <v>5</v>
      </c>
      <c r="N67" s="14">
        <v>2.5</v>
      </c>
      <c r="O67" s="129">
        <v>1.5</v>
      </c>
      <c r="P67" s="114">
        <f t="shared" si="3"/>
        <v>16.5</v>
      </c>
      <c r="Q67" s="114">
        <f t="shared" si="4"/>
        <v>0.82500000000000007</v>
      </c>
      <c r="R67" s="115">
        <f t="shared" si="8"/>
        <v>15.5</v>
      </c>
      <c r="S67" s="115">
        <f t="shared" si="8"/>
        <v>13</v>
      </c>
      <c r="T67" s="115">
        <f t="shared" si="8"/>
        <v>15</v>
      </c>
      <c r="U67" s="115">
        <f t="shared" si="8"/>
        <v>11.5</v>
      </c>
      <c r="V67" s="115">
        <f t="shared" si="8"/>
        <v>15</v>
      </c>
      <c r="W67" s="29">
        <f t="shared" si="8"/>
        <v>70</v>
      </c>
      <c r="X67" s="116">
        <f t="shared" si="6"/>
        <v>14</v>
      </c>
      <c r="Y67" s="122">
        <v>58</v>
      </c>
      <c r="Z67" s="118">
        <f t="shared" si="7"/>
        <v>46.400000000000006</v>
      </c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19"/>
    </row>
    <row r="68" spans="1:44" s="117" customFormat="1" ht="21" thickBot="1" x14ac:dyDescent="0.35">
      <c r="A68" s="112">
        <v>62</v>
      </c>
      <c r="B68" s="121">
        <v>674816</v>
      </c>
      <c r="C68" s="123" t="s">
        <v>187</v>
      </c>
      <c r="D68" s="8">
        <v>7</v>
      </c>
      <c r="E68" s="9">
        <v>9</v>
      </c>
      <c r="F68" s="9">
        <v>13</v>
      </c>
      <c r="G68" s="9">
        <v>12</v>
      </c>
      <c r="H68" s="127">
        <v>10</v>
      </c>
      <c r="I68" s="113">
        <f t="shared" si="1"/>
        <v>51</v>
      </c>
      <c r="J68" s="113">
        <f t="shared" si="2"/>
        <v>7.6499999999999995</v>
      </c>
      <c r="K68" s="13">
        <v>5.5</v>
      </c>
      <c r="L68" s="14">
        <v>5</v>
      </c>
      <c r="M68" s="14">
        <v>4.5</v>
      </c>
      <c r="N68" s="14">
        <v>5</v>
      </c>
      <c r="O68" s="129">
        <v>4.5</v>
      </c>
      <c r="P68" s="114">
        <f t="shared" si="3"/>
        <v>24.5</v>
      </c>
      <c r="Q68" s="114">
        <f t="shared" si="4"/>
        <v>1.2250000000000001</v>
      </c>
      <c r="R68" s="115">
        <f t="shared" si="8"/>
        <v>12.5</v>
      </c>
      <c r="S68" s="115">
        <f t="shared" si="8"/>
        <v>14</v>
      </c>
      <c r="T68" s="115">
        <f t="shared" si="8"/>
        <v>17.5</v>
      </c>
      <c r="U68" s="115">
        <f t="shared" si="8"/>
        <v>17</v>
      </c>
      <c r="V68" s="115">
        <f t="shared" si="8"/>
        <v>14.5</v>
      </c>
      <c r="W68" s="29">
        <f t="shared" si="8"/>
        <v>75.5</v>
      </c>
      <c r="X68" s="116">
        <f t="shared" si="6"/>
        <v>15.100000000000001</v>
      </c>
      <c r="Y68" s="122">
        <v>55</v>
      </c>
      <c r="Z68" s="118">
        <f t="shared" si="7"/>
        <v>44</v>
      </c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19"/>
    </row>
    <row r="69" spans="1:44" s="117" customFormat="1" ht="21" thickBot="1" x14ac:dyDescent="0.35">
      <c r="A69" s="112">
        <v>63</v>
      </c>
      <c r="B69" s="121">
        <v>674817</v>
      </c>
      <c r="C69" s="123" t="s">
        <v>118</v>
      </c>
      <c r="D69" s="8">
        <v>8</v>
      </c>
      <c r="E69" s="9">
        <v>6</v>
      </c>
      <c r="F69" s="9">
        <v>9</v>
      </c>
      <c r="G69" s="9">
        <v>5</v>
      </c>
      <c r="H69" s="127">
        <v>7</v>
      </c>
      <c r="I69" s="113">
        <f t="shared" si="1"/>
        <v>35</v>
      </c>
      <c r="J69" s="113">
        <f t="shared" si="2"/>
        <v>5.25</v>
      </c>
      <c r="K69" s="13">
        <v>3</v>
      </c>
      <c r="L69" s="14">
        <v>2.5</v>
      </c>
      <c r="M69" s="14">
        <v>3</v>
      </c>
      <c r="N69" s="14">
        <v>1.5</v>
      </c>
      <c r="O69" s="129">
        <v>2</v>
      </c>
      <c r="P69" s="114">
        <f t="shared" si="3"/>
        <v>12</v>
      </c>
      <c r="Q69" s="114">
        <f t="shared" si="4"/>
        <v>0.60000000000000009</v>
      </c>
      <c r="R69" s="115">
        <f t="shared" si="8"/>
        <v>11</v>
      </c>
      <c r="S69" s="115">
        <f t="shared" si="8"/>
        <v>8.5</v>
      </c>
      <c r="T69" s="115">
        <f t="shared" si="8"/>
        <v>12</v>
      </c>
      <c r="U69" s="115">
        <f t="shared" si="8"/>
        <v>6.5</v>
      </c>
      <c r="V69" s="115">
        <f t="shared" si="8"/>
        <v>9</v>
      </c>
      <c r="W69" s="29">
        <f t="shared" si="8"/>
        <v>47</v>
      </c>
      <c r="X69" s="116">
        <f t="shared" si="6"/>
        <v>9.4</v>
      </c>
      <c r="Y69" s="122">
        <v>40</v>
      </c>
      <c r="Z69" s="118">
        <f t="shared" si="7"/>
        <v>32</v>
      </c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19"/>
    </row>
    <row r="70" spans="1:44" s="117" customFormat="1" ht="21" thickBot="1" x14ac:dyDescent="0.35">
      <c r="A70" s="112">
        <v>64</v>
      </c>
      <c r="B70" s="121">
        <v>674818</v>
      </c>
      <c r="C70" s="123" t="s">
        <v>188</v>
      </c>
      <c r="D70" s="8">
        <v>4</v>
      </c>
      <c r="E70" s="9">
        <v>5.5</v>
      </c>
      <c r="F70" s="9">
        <v>5</v>
      </c>
      <c r="G70" s="9">
        <v>4.5</v>
      </c>
      <c r="H70" s="127">
        <v>2.5</v>
      </c>
      <c r="I70" s="113">
        <f t="shared" si="1"/>
        <v>21.5</v>
      </c>
      <c r="J70" s="113">
        <f t="shared" si="2"/>
        <v>3.2250000000000001</v>
      </c>
      <c r="K70" s="13">
        <v>1</v>
      </c>
      <c r="L70" s="14">
        <v>2</v>
      </c>
      <c r="M70" s="14">
        <v>1.5</v>
      </c>
      <c r="N70" s="14">
        <v>2</v>
      </c>
      <c r="O70" s="129">
        <v>0</v>
      </c>
      <c r="P70" s="114">
        <f t="shared" si="3"/>
        <v>6.5</v>
      </c>
      <c r="Q70" s="114">
        <f t="shared" si="4"/>
        <v>0.32500000000000001</v>
      </c>
      <c r="R70" s="115">
        <f t="shared" si="8"/>
        <v>5</v>
      </c>
      <c r="S70" s="115">
        <f t="shared" si="8"/>
        <v>7.5</v>
      </c>
      <c r="T70" s="115">
        <f t="shared" si="8"/>
        <v>6.5</v>
      </c>
      <c r="U70" s="115">
        <f t="shared" si="8"/>
        <v>6.5</v>
      </c>
      <c r="V70" s="115">
        <f t="shared" si="8"/>
        <v>2.5</v>
      </c>
      <c r="W70" s="29">
        <f t="shared" si="8"/>
        <v>28</v>
      </c>
      <c r="X70" s="116">
        <f t="shared" si="6"/>
        <v>5.6000000000000005</v>
      </c>
      <c r="Y70" s="122">
        <v>26</v>
      </c>
      <c r="Z70" s="118">
        <f t="shared" si="7"/>
        <v>20.8</v>
      </c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19"/>
    </row>
    <row r="71" spans="1:44" s="117" customFormat="1" ht="21" thickBot="1" x14ac:dyDescent="0.35">
      <c r="A71" s="112">
        <v>65</v>
      </c>
      <c r="B71" s="121">
        <v>674819</v>
      </c>
      <c r="C71" s="123" t="s">
        <v>189</v>
      </c>
      <c r="D71" s="8">
        <v>11</v>
      </c>
      <c r="E71" s="9">
        <v>10</v>
      </c>
      <c r="F71" s="9">
        <v>9.5</v>
      </c>
      <c r="G71" s="9">
        <v>8</v>
      </c>
      <c r="H71" s="127">
        <v>15</v>
      </c>
      <c r="I71" s="113">
        <f t="shared" si="1"/>
        <v>53.5</v>
      </c>
      <c r="J71" s="113">
        <f t="shared" si="2"/>
        <v>8.0250000000000004</v>
      </c>
      <c r="K71" s="13">
        <v>5</v>
      </c>
      <c r="L71" s="14">
        <v>2</v>
      </c>
      <c r="M71" s="14">
        <v>3</v>
      </c>
      <c r="N71" s="14">
        <v>5</v>
      </c>
      <c r="O71" s="129">
        <v>3</v>
      </c>
      <c r="P71" s="114">
        <f t="shared" si="3"/>
        <v>18</v>
      </c>
      <c r="Q71" s="114">
        <f t="shared" si="4"/>
        <v>0.9</v>
      </c>
      <c r="R71" s="115">
        <f t="shared" si="8"/>
        <v>16</v>
      </c>
      <c r="S71" s="115">
        <f t="shared" si="8"/>
        <v>12</v>
      </c>
      <c r="T71" s="115">
        <f t="shared" si="8"/>
        <v>12.5</v>
      </c>
      <c r="U71" s="115">
        <f t="shared" si="8"/>
        <v>13</v>
      </c>
      <c r="V71" s="115">
        <f t="shared" si="8"/>
        <v>18</v>
      </c>
      <c r="W71" s="29">
        <f t="shared" si="8"/>
        <v>71.5</v>
      </c>
      <c r="X71" s="116">
        <f t="shared" si="6"/>
        <v>14.3</v>
      </c>
      <c r="Y71" s="122">
        <v>59</v>
      </c>
      <c r="Z71" s="118">
        <f t="shared" si="7"/>
        <v>47.2</v>
      </c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19"/>
    </row>
    <row r="72" spans="1:44" s="117" customFormat="1" ht="21" thickBot="1" x14ac:dyDescent="0.35">
      <c r="A72" s="112">
        <v>66</v>
      </c>
      <c r="B72" s="121">
        <v>674820</v>
      </c>
      <c r="C72" s="123" t="s">
        <v>119</v>
      </c>
      <c r="D72" s="113"/>
      <c r="E72" s="113"/>
      <c r="F72" s="113"/>
      <c r="G72" s="113"/>
      <c r="H72" s="113"/>
      <c r="I72" s="113">
        <f t="shared" ref="I72:I130" si="9">SUM(D72:H72)</f>
        <v>0</v>
      </c>
      <c r="J72" s="113">
        <f t="shared" ref="J72:J130" si="10">I72*0.15</f>
        <v>0</v>
      </c>
      <c r="K72" s="114"/>
      <c r="L72" s="114"/>
      <c r="M72" s="114"/>
      <c r="N72" s="114"/>
      <c r="O72" s="114"/>
      <c r="P72" s="114">
        <f t="shared" ref="P72:P130" si="11">SUM(K72:O72)</f>
        <v>0</v>
      </c>
      <c r="Q72" s="114">
        <f t="shared" ref="Q72:Q130" si="12">P72*0.05</f>
        <v>0</v>
      </c>
      <c r="R72" s="115">
        <f t="shared" si="8"/>
        <v>0</v>
      </c>
      <c r="S72" s="115">
        <f t="shared" si="8"/>
        <v>0</v>
      </c>
      <c r="T72" s="115">
        <f t="shared" si="8"/>
        <v>0</v>
      </c>
      <c r="U72" s="115">
        <f t="shared" si="8"/>
        <v>0</v>
      </c>
      <c r="V72" s="115">
        <f t="shared" si="8"/>
        <v>0</v>
      </c>
      <c r="W72" s="29">
        <f t="shared" si="8"/>
        <v>0</v>
      </c>
      <c r="X72" s="116">
        <f t="shared" ref="X72:X130" si="13">W72*0.2</f>
        <v>0</v>
      </c>
      <c r="Y72" s="122" t="s">
        <v>138</v>
      </c>
      <c r="Z72" s="118" t="e">
        <f t="shared" ref="Z72:Z130" si="14">Y72*0.8</f>
        <v>#VALUE!</v>
      </c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19"/>
    </row>
    <row r="73" spans="1:44" s="117" customFormat="1" ht="21" thickBot="1" x14ac:dyDescent="0.35">
      <c r="A73" s="112">
        <v>67</v>
      </c>
      <c r="B73" s="121">
        <v>674821</v>
      </c>
      <c r="C73" s="123" t="s">
        <v>120</v>
      </c>
      <c r="D73" s="8">
        <v>13</v>
      </c>
      <c r="E73" s="9">
        <v>12</v>
      </c>
      <c r="F73" s="9">
        <v>10</v>
      </c>
      <c r="G73" s="9">
        <v>8</v>
      </c>
      <c r="H73" s="127">
        <v>12</v>
      </c>
      <c r="I73" s="113">
        <f t="shared" si="9"/>
        <v>55</v>
      </c>
      <c r="J73" s="113">
        <f t="shared" si="10"/>
        <v>8.25</v>
      </c>
      <c r="K73" s="13">
        <v>3</v>
      </c>
      <c r="L73" s="14">
        <v>3.5</v>
      </c>
      <c r="M73" s="14">
        <v>4</v>
      </c>
      <c r="N73" s="14">
        <v>5</v>
      </c>
      <c r="O73" s="129">
        <v>2.5</v>
      </c>
      <c r="P73" s="114">
        <f t="shared" si="11"/>
        <v>18</v>
      </c>
      <c r="Q73" s="114">
        <f t="shared" si="12"/>
        <v>0.9</v>
      </c>
      <c r="R73" s="115">
        <f t="shared" si="8"/>
        <v>16</v>
      </c>
      <c r="S73" s="115">
        <f t="shared" si="8"/>
        <v>15.5</v>
      </c>
      <c r="T73" s="115">
        <f t="shared" si="8"/>
        <v>14</v>
      </c>
      <c r="U73" s="115">
        <f t="shared" si="8"/>
        <v>13</v>
      </c>
      <c r="V73" s="115">
        <f t="shared" si="8"/>
        <v>14.5</v>
      </c>
      <c r="W73" s="29">
        <f t="shared" si="8"/>
        <v>73</v>
      </c>
      <c r="X73" s="116">
        <f t="shared" si="13"/>
        <v>14.600000000000001</v>
      </c>
      <c r="Y73" s="122">
        <v>59</v>
      </c>
      <c r="Z73" s="118">
        <f t="shared" si="14"/>
        <v>47.2</v>
      </c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19"/>
    </row>
    <row r="74" spans="1:44" s="117" customFormat="1" ht="21" thickBot="1" x14ac:dyDescent="0.35">
      <c r="A74" s="112">
        <v>68</v>
      </c>
      <c r="B74" s="121">
        <v>674822</v>
      </c>
      <c r="C74" s="123" t="s">
        <v>190</v>
      </c>
      <c r="D74" s="8">
        <v>8.5</v>
      </c>
      <c r="E74" s="9">
        <v>9</v>
      </c>
      <c r="F74" s="9">
        <v>11</v>
      </c>
      <c r="G74" s="9">
        <v>9</v>
      </c>
      <c r="H74" s="127">
        <v>10</v>
      </c>
      <c r="I74" s="113">
        <f t="shared" si="9"/>
        <v>47.5</v>
      </c>
      <c r="J74" s="113">
        <f t="shared" si="10"/>
        <v>7.125</v>
      </c>
      <c r="K74" s="13">
        <v>4</v>
      </c>
      <c r="L74" s="14">
        <v>5</v>
      </c>
      <c r="M74" s="14">
        <v>3</v>
      </c>
      <c r="N74" s="14">
        <v>2.5</v>
      </c>
      <c r="O74" s="129">
        <v>2</v>
      </c>
      <c r="P74" s="114">
        <f t="shared" si="11"/>
        <v>16.5</v>
      </c>
      <c r="Q74" s="114">
        <f t="shared" si="12"/>
        <v>0.82500000000000007</v>
      </c>
      <c r="R74" s="115">
        <f t="shared" si="8"/>
        <v>12.5</v>
      </c>
      <c r="S74" s="115">
        <f t="shared" si="8"/>
        <v>14</v>
      </c>
      <c r="T74" s="115">
        <f t="shared" si="8"/>
        <v>14</v>
      </c>
      <c r="U74" s="115">
        <f t="shared" si="8"/>
        <v>11.5</v>
      </c>
      <c r="V74" s="115">
        <f t="shared" si="8"/>
        <v>12</v>
      </c>
      <c r="W74" s="29">
        <f t="shared" si="8"/>
        <v>64</v>
      </c>
      <c r="X74" s="116">
        <f t="shared" si="13"/>
        <v>12.8</v>
      </c>
      <c r="Y74" s="122">
        <v>55</v>
      </c>
      <c r="Z74" s="118">
        <f t="shared" si="14"/>
        <v>44</v>
      </c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19"/>
    </row>
    <row r="75" spans="1:44" s="117" customFormat="1" ht="21" thickBot="1" x14ac:dyDescent="0.35">
      <c r="A75" s="112">
        <v>69</v>
      </c>
      <c r="B75" s="121">
        <v>674823</v>
      </c>
      <c r="C75" s="123" t="s">
        <v>121</v>
      </c>
      <c r="D75" s="8">
        <v>8</v>
      </c>
      <c r="E75" s="9">
        <v>6</v>
      </c>
      <c r="F75" s="9">
        <v>9</v>
      </c>
      <c r="G75" s="9">
        <v>5</v>
      </c>
      <c r="H75" s="127">
        <v>7</v>
      </c>
      <c r="I75" s="113">
        <f t="shared" si="9"/>
        <v>35</v>
      </c>
      <c r="J75" s="113">
        <f t="shared" si="10"/>
        <v>5.25</v>
      </c>
      <c r="K75" s="13">
        <v>3</v>
      </c>
      <c r="L75" s="14">
        <v>3</v>
      </c>
      <c r="M75" s="14">
        <v>2.5</v>
      </c>
      <c r="N75" s="14">
        <v>1.5</v>
      </c>
      <c r="O75" s="129">
        <v>2</v>
      </c>
      <c r="P75" s="114">
        <f t="shared" si="11"/>
        <v>12</v>
      </c>
      <c r="Q75" s="114">
        <f t="shared" si="12"/>
        <v>0.60000000000000009</v>
      </c>
      <c r="R75" s="115">
        <f t="shared" si="8"/>
        <v>11</v>
      </c>
      <c r="S75" s="115">
        <f t="shared" si="8"/>
        <v>9</v>
      </c>
      <c r="T75" s="115">
        <f t="shared" si="8"/>
        <v>11.5</v>
      </c>
      <c r="U75" s="115">
        <f t="shared" si="8"/>
        <v>6.5</v>
      </c>
      <c r="V75" s="115">
        <f t="shared" si="8"/>
        <v>9</v>
      </c>
      <c r="W75" s="29">
        <f t="shared" si="8"/>
        <v>47</v>
      </c>
      <c r="X75" s="116">
        <f t="shared" si="13"/>
        <v>9.4</v>
      </c>
      <c r="Y75" s="122">
        <v>40</v>
      </c>
      <c r="Z75" s="118">
        <f t="shared" si="14"/>
        <v>32</v>
      </c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19"/>
    </row>
    <row r="76" spans="1:44" s="117" customFormat="1" ht="21" thickBot="1" x14ac:dyDescent="0.35">
      <c r="A76" s="112">
        <v>70</v>
      </c>
      <c r="B76" s="121">
        <v>674824</v>
      </c>
      <c r="C76" s="123" t="s">
        <v>122</v>
      </c>
      <c r="D76" s="6">
        <v>17</v>
      </c>
      <c r="E76" s="128">
        <v>13</v>
      </c>
      <c r="F76" s="128">
        <v>15.5</v>
      </c>
      <c r="G76" s="128">
        <v>10</v>
      </c>
      <c r="H76" s="127">
        <v>9</v>
      </c>
      <c r="I76" s="113"/>
      <c r="J76" s="113"/>
      <c r="K76" s="130">
        <v>3.5</v>
      </c>
      <c r="L76" s="130">
        <v>2.5</v>
      </c>
      <c r="M76" s="130">
        <v>4</v>
      </c>
      <c r="N76" s="130">
        <v>3</v>
      </c>
      <c r="O76" s="131">
        <v>4</v>
      </c>
      <c r="P76" s="114"/>
      <c r="Q76" s="114"/>
      <c r="R76" s="115">
        <f t="shared" si="8"/>
        <v>20.5</v>
      </c>
      <c r="S76" s="115">
        <f t="shared" si="8"/>
        <v>15.5</v>
      </c>
      <c r="T76" s="115">
        <f t="shared" si="8"/>
        <v>19.5</v>
      </c>
      <c r="U76" s="115">
        <f t="shared" si="8"/>
        <v>13</v>
      </c>
      <c r="V76" s="115">
        <f t="shared" si="8"/>
        <v>13</v>
      </c>
      <c r="W76" s="29">
        <f t="shared" si="8"/>
        <v>0</v>
      </c>
      <c r="X76" s="116">
        <f t="shared" si="13"/>
        <v>0</v>
      </c>
      <c r="Y76" s="122">
        <v>68</v>
      </c>
      <c r="Z76" s="118">
        <f t="shared" si="14"/>
        <v>54.400000000000006</v>
      </c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19"/>
    </row>
    <row r="77" spans="1:44" s="117" customFormat="1" ht="21" thickBot="1" x14ac:dyDescent="0.35">
      <c r="A77" s="112">
        <v>71</v>
      </c>
      <c r="B77" s="121">
        <v>674825</v>
      </c>
      <c r="C77" s="123" t="s">
        <v>191</v>
      </c>
      <c r="D77" s="8">
        <v>10</v>
      </c>
      <c r="E77" s="9">
        <v>9</v>
      </c>
      <c r="F77" s="9">
        <v>7</v>
      </c>
      <c r="G77" s="9">
        <v>6.5</v>
      </c>
      <c r="H77" s="127">
        <v>11</v>
      </c>
      <c r="I77" s="113">
        <f t="shared" si="9"/>
        <v>43.5</v>
      </c>
      <c r="J77" s="113">
        <f t="shared" si="10"/>
        <v>6.5249999999999995</v>
      </c>
      <c r="K77" s="13">
        <v>2</v>
      </c>
      <c r="L77" s="14">
        <v>3</v>
      </c>
      <c r="M77" s="14">
        <v>3</v>
      </c>
      <c r="N77" s="14">
        <v>1.5</v>
      </c>
      <c r="O77" s="129">
        <v>2.5</v>
      </c>
      <c r="P77" s="114">
        <f t="shared" si="11"/>
        <v>12</v>
      </c>
      <c r="Q77" s="114">
        <f t="shared" si="12"/>
        <v>0.60000000000000009</v>
      </c>
      <c r="R77" s="115">
        <f t="shared" si="8"/>
        <v>12</v>
      </c>
      <c r="S77" s="115">
        <f t="shared" si="8"/>
        <v>12</v>
      </c>
      <c r="T77" s="115">
        <f t="shared" si="8"/>
        <v>10</v>
      </c>
      <c r="U77" s="115">
        <f t="shared" si="8"/>
        <v>8</v>
      </c>
      <c r="V77" s="115">
        <f t="shared" si="8"/>
        <v>13.5</v>
      </c>
      <c r="W77" s="29">
        <f t="shared" si="8"/>
        <v>55.5</v>
      </c>
      <c r="X77" s="116">
        <f t="shared" si="13"/>
        <v>11.100000000000001</v>
      </c>
      <c r="Y77" s="122">
        <v>49</v>
      </c>
      <c r="Z77" s="118">
        <f t="shared" si="14"/>
        <v>39.200000000000003</v>
      </c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19"/>
    </row>
    <row r="78" spans="1:44" s="117" customFormat="1" ht="21" thickBot="1" x14ac:dyDescent="0.35">
      <c r="A78" s="112">
        <v>72</v>
      </c>
      <c r="B78" s="121">
        <v>674826</v>
      </c>
      <c r="C78" s="123" t="s">
        <v>123</v>
      </c>
      <c r="D78" s="8">
        <v>5</v>
      </c>
      <c r="E78" s="9">
        <v>6.5</v>
      </c>
      <c r="F78" s="9">
        <v>8</v>
      </c>
      <c r="G78" s="9">
        <v>7</v>
      </c>
      <c r="H78" s="127">
        <v>9</v>
      </c>
      <c r="I78" s="113">
        <f t="shared" si="9"/>
        <v>35.5</v>
      </c>
      <c r="J78" s="113">
        <f t="shared" si="10"/>
        <v>5.3250000000000002</v>
      </c>
      <c r="K78" s="13">
        <v>2.5</v>
      </c>
      <c r="L78" s="14">
        <v>1.5</v>
      </c>
      <c r="M78" s="14">
        <v>3</v>
      </c>
      <c r="N78" s="14">
        <v>3.5</v>
      </c>
      <c r="O78" s="129">
        <v>2</v>
      </c>
      <c r="P78" s="114">
        <f t="shared" si="11"/>
        <v>12.5</v>
      </c>
      <c r="Q78" s="114">
        <f t="shared" si="12"/>
        <v>0.625</v>
      </c>
      <c r="R78" s="115">
        <f t="shared" si="8"/>
        <v>7.5</v>
      </c>
      <c r="S78" s="115">
        <f t="shared" si="8"/>
        <v>8</v>
      </c>
      <c r="T78" s="115">
        <f t="shared" si="8"/>
        <v>11</v>
      </c>
      <c r="U78" s="115">
        <f t="shared" si="8"/>
        <v>10.5</v>
      </c>
      <c r="V78" s="115">
        <f t="shared" si="8"/>
        <v>11</v>
      </c>
      <c r="W78" s="29">
        <f t="shared" si="8"/>
        <v>48</v>
      </c>
      <c r="X78" s="116">
        <f t="shared" si="13"/>
        <v>9.6000000000000014</v>
      </c>
      <c r="Y78" s="122">
        <v>42</v>
      </c>
      <c r="Z78" s="118">
        <f t="shared" si="14"/>
        <v>33.6</v>
      </c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19"/>
    </row>
    <row r="79" spans="1:44" s="117" customFormat="1" ht="21" thickBot="1" x14ac:dyDescent="0.35">
      <c r="A79" s="112">
        <v>73</v>
      </c>
      <c r="B79" s="121">
        <v>674827</v>
      </c>
      <c r="C79" s="123" t="s">
        <v>192</v>
      </c>
      <c r="D79" s="8">
        <v>10</v>
      </c>
      <c r="E79" s="9">
        <v>9</v>
      </c>
      <c r="F79" s="9">
        <v>7</v>
      </c>
      <c r="G79" s="9">
        <v>6.5</v>
      </c>
      <c r="H79" s="127">
        <v>11</v>
      </c>
      <c r="I79" s="113">
        <f t="shared" si="9"/>
        <v>43.5</v>
      </c>
      <c r="J79" s="113">
        <f t="shared" si="10"/>
        <v>6.5249999999999995</v>
      </c>
      <c r="K79" s="13">
        <v>2</v>
      </c>
      <c r="L79" s="14">
        <v>3</v>
      </c>
      <c r="M79" s="14">
        <v>2.5</v>
      </c>
      <c r="N79" s="14">
        <v>1.5</v>
      </c>
      <c r="O79" s="129">
        <v>3</v>
      </c>
      <c r="P79" s="114">
        <f t="shared" si="11"/>
        <v>12</v>
      </c>
      <c r="Q79" s="114">
        <f t="shared" si="12"/>
        <v>0.60000000000000009</v>
      </c>
      <c r="R79" s="115">
        <f t="shared" si="8"/>
        <v>12</v>
      </c>
      <c r="S79" s="115">
        <f t="shared" si="8"/>
        <v>12</v>
      </c>
      <c r="T79" s="115">
        <f t="shared" si="8"/>
        <v>9.5</v>
      </c>
      <c r="U79" s="115">
        <f t="shared" si="8"/>
        <v>8</v>
      </c>
      <c r="V79" s="115">
        <f t="shared" si="8"/>
        <v>14</v>
      </c>
      <c r="W79" s="29">
        <f t="shared" si="8"/>
        <v>55.5</v>
      </c>
      <c r="X79" s="116">
        <f t="shared" si="13"/>
        <v>11.100000000000001</v>
      </c>
      <c r="Y79" s="122">
        <v>48</v>
      </c>
      <c r="Z79" s="118">
        <f t="shared" si="14"/>
        <v>38.400000000000006</v>
      </c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19"/>
    </row>
    <row r="80" spans="1:44" s="117" customFormat="1" ht="21" thickBot="1" x14ac:dyDescent="0.35">
      <c r="A80" s="112">
        <v>74</v>
      </c>
      <c r="B80" s="121">
        <v>674828</v>
      </c>
      <c r="C80" s="123" t="s">
        <v>193</v>
      </c>
      <c r="D80" s="8">
        <v>12</v>
      </c>
      <c r="E80" s="9">
        <v>13</v>
      </c>
      <c r="F80" s="9">
        <v>6.5</v>
      </c>
      <c r="G80" s="9">
        <v>6</v>
      </c>
      <c r="H80" s="127">
        <v>10</v>
      </c>
      <c r="I80" s="113">
        <f t="shared" si="9"/>
        <v>47.5</v>
      </c>
      <c r="J80" s="113">
        <f t="shared" si="10"/>
        <v>7.125</v>
      </c>
      <c r="K80" s="13">
        <v>4</v>
      </c>
      <c r="L80" s="14">
        <v>2</v>
      </c>
      <c r="M80" s="14">
        <v>3</v>
      </c>
      <c r="N80" s="14">
        <v>4</v>
      </c>
      <c r="O80" s="129">
        <v>1.5</v>
      </c>
      <c r="P80" s="114">
        <f t="shared" si="11"/>
        <v>14.5</v>
      </c>
      <c r="Q80" s="114">
        <f t="shared" si="12"/>
        <v>0.72500000000000009</v>
      </c>
      <c r="R80" s="115">
        <f t="shared" si="8"/>
        <v>16</v>
      </c>
      <c r="S80" s="115">
        <f t="shared" si="8"/>
        <v>15</v>
      </c>
      <c r="T80" s="115">
        <f t="shared" si="8"/>
        <v>9.5</v>
      </c>
      <c r="U80" s="115">
        <f t="shared" si="8"/>
        <v>10</v>
      </c>
      <c r="V80" s="115">
        <f t="shared" si="8"/>
        <v>11.5</v>
      </c>
      <c r="W80" s="29">
        <f t="shared" si="8"/>
        <v>62</v>
      </c>
      <c r="X80" s="116">
        <f t="shared" si="13"/>
        <v>12.4</v>
      </c>
      <c r="Y80" s="122">
        <v>53</v>
      </c>
      <c r="Z80" s="118">
        <f t="shared" si="14"/>
        <v>42.400000000000006</v>
      </c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19"/>
    </row>
    <row r="81" spans="1:44" s="117" customFormat="1" ht="21" thickBot="1" x14ac:dyDescent="0.35">
      <c r="A81" s="112">
        <v>75</v>
      </c>
      <c r="B81" s="121">
        <v>674829</v>
      </c>
      <c r="C81" s="123" t="s">
        <v>194</v>
      </c>
      <c r="D81" s="8">
        <v>11</v>
      </c>
      <c r="E81" s="9">
        <v>9</v>
      </c>
      <c r="F81" s="9">
        <v>12</v>
      </c>
      <c r="G81" s="9">
        <v>8</v>
      </c>
      <c r="H81" s="127">
        <v>8</v>
      </c>
      <c r="I81" s="113">
        <f t="shared" si="9"/>
        <v>48</v>
      </c>
      <c r="J81" s="113">
        <f t="shared" si="10"/>
        <v>7.1999999999999993</v>
      </c>
      <c r="K81" s="13">
        <v>2.5</v>
      </c>
      <c r="L81" s="14">
        <v>3</v>
      </c>
      <c r="M81" s="14">
        <v>3.5</v>
      </c>
      <c r="N81" s="14">
        <v>2</v>
      </c>
      <c r="O81" s="129">
        <v>4</v>
      </c>
      <c r="P81" s="114">
        <f t="shared" si="11"/>
        <v>15</v>
      </c>
      <c r="Q81" s="114">
        <f t="shared" si="12"/>
        <v>0.75</v>
      </c>
      <c r="R81" s="115">
        <f t="shared" si="8"/>
        <v>13.5</v>
      </c>
      <c r="S81" s="115">
        <f t="shared" si="8"/>
        <v>12</v>
      </c>
      <c r="T81" s="115">
        <f t="shared" si="8"/>
        <v>15.5</v>
      </c>
      <c r="U81" s="115">
        <f t="shared" si="8"/>
        <v>10</v>
      </c>
      <c r="V81" s="115">
        <f t="shared" si="8"/>
        <v>12</v>
      </c>
      <c r="W81" s="29">
        <f t="shared" si="8"/>
        <v>63</v>
      </c>
      <c r="X81" s="116">
        <f t="shared" si="13"/>
        <v>12.600000000000001</v>
      </c>
      <c r="Y81" s="122">
        <v>53</v>
      </c>
      <c r="Z81" s="118">
        <f t="shared" si="14"/>
        <v>42.400000000000006</v>
      </c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19"/>
    </row>
    <row r="82" spans="1:44" s="117" customFormat="1" ht="21" thickBot="1" x14ac:dyDescent="0.35">
      <c r="A82" s="112">
        <v>76</v>
      </c>
      <c r="B82" s="121">
        <v>674830</v>
      </c>
      <c r="C82" s="123" t="s">
        <v>195</v>
      </c>
      <c r="D82" s="8">
        <v>6.5</v>
      </c>
      <c r="E82" s="9">
        <v>6</v>
      </c>
      <c r="F82" s="9">
        <v>5.5</v>
      </c>
      <c r="G82" s="9">
        <v>9</v>
      </c>
      <c r="H82" s="127">
        <v>7</v>
      </c>
      <c r="I82" s="113">
        <f t="shared" si="9"/>
        <v>34</v>
      </c>
      <c r="J82" s="113">
        <f t="shared" si="10"/>
        <v>5.0999999999999996</v>
      </c>
      <c r="K82" s="13">
        <v>1.5</v>
      </c>
      <c r="L82" s="14">
        <v>2.5</v>
      </c>
      <c r="M82" s="14">
        <v>3</v>
      </c>
      <c r="N82" s="14">
        <v>2</v>
      </c>
      <c r="O82" s="129">
        <v>2.5</v>
      </c>
      <c r="P82" s="114">
        <f t="shared" si="11"/>
        <v>11.5</v>
      </c>
      <c r="Q82" s="114">
        <f t="shared" si="12"/>
        <v>0.57500000000000007</v>
      </c>
      <c r="R82" s="115">
        <f t="shared" si="8"/>
        <v>8</v>
      </c>
      <c r="S82" s="115">
        <f t="shared" si="8"/>
        <v>8.5</v>
      </c>
      <c r="T82" s="115">
        <f t="shared" si="8"/>
        <v>8.5</v>
      </c>
      <c r="U82" s="115">
        <f t="shared" si="8"/>
        <v>11</v>
      </c>
      <c r="V82" s="115">
        <f t="shared" si="8"/>
        <v>9.5</v>
      </c>
      <c r="W82" s="29">
        <f t="shared" si="8"/>
        <v>45.5</v>
      </c>
      <c r="X82" s="116">
        <f t="shared" si="13"/>
        <v>9.1</v>
      </c>
      <c r="Y82" s="122">
        <v>40</v>
      </c>
      <c r="Z82" s="118">
        <f t="shared" si="14"/>
        <v>32</v>
      </c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19"/>
    </row>
    <row r="83" spans="1:44" s="117" customFormat="1" ht="21" thickBot="1" x14ac:dyDescent="0.35">
      <c r="A83" s="112">
        <v>77</v>
      </c>
      <c r="B83" s="121">
        <v>674831</v>
      </c>
      <c r="C83" s="123" t="s">
        <v>196</v>
      </c>
      <c r="D83" s="8">
        <v>5</v>
      </c>
      <c r="E83" s="9">
        <v>6.5</v>
      </c>
      <c r="F83" s="9">
        <v>9</v>
      </c>
      <c r="G83" s="9">
        <v>10</v>
      </c>
      <c r="H83" s="127">
        <v>9</v>
      </c>
      <c r="I83" s="113">
        <f t="shared" si="9"/>
        <v>39.5</v>
      </c>
      <c r="J83" s="113">
        <f t="shared" si="10"/>
        <v>5.9249999999999998</v>
      </c>
      <c r="K83" s="13">
        <v>3</v>
      </c>
      <c r="L83" s="14">
        <v>1.5</v>
      </c>
      <c r="M83" s="14">
        <v>2.5</v>
      </c>
      <c r="N83" s="14">
        <v>3.5</v>
      </c>
      <c r="O83" s="129">
        <v>2</v>
      </c>
      <c r="P83" s="114">
        <f t="shared" si="11"/>
        <v>12.5</v>
      </c>
      <c r="Q83" s="114">
        <f t="shared" si="12"/>
        <v>0.625</v>
      </c>
      <c r="R83" s="115">
        <f t="shared" si="8"/>
        <v>8</v>
      </c>
      <c r="S83" s="115">
        <f t="shared" si="8"/>
        <v>8</v>
      </c>
      <c r="T83" s="115">
        <f t="shared" si="8"/>
        <v>11.5</v>
      </c>
      <c r="U83" s="115">
        <f t="shared" si="8"/>
        <v>13.5</v>
      </c>
      <c r="V83" s="115">
        <f t="shared" si="8"/>
        <v>11</v>
      </c>
      <c r="W83" s="29">
        <f t="shared" si="8"/>
        <v>52</v>
      </c>
      <c r="X83" s="116">
        <f t="shared" si="13"/>
        <v>10.4</v>
      </c>
      <c r="Y83" s="122">
        <v>46</v>
      </c>
      <c r="Z83" s="118">
        <f t="shared" si="14"/>
        <v>36.800000000000004</v>
      </c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19"/>
    </row>
    <row r="84" spans="1:44" s="117" customFormat="1" ht="21" thickBot="1" x14ac:dyDescent="0.35">
      <c r="A84" s="112">
        <v>78</v>
      </c>
      <c r="B84" s="121">
        <v>674832</v>
      </c>
      <c r="C84" s="123" t="s">
        <v>124</v>
      </c>
      <c r="D84" s="8">
        <v>6.5</v>
      </c>
      <c r="E84" s="9">
        <v>7.5</v>
      </c>
      <c r="F84" s="9">
        <v>5</v>
      </c>
      <c r="G84" s="9">
        <v>8</v>
      </c>
      <c r="H84" s="127">
        <v>6.5</v>
      </c>
      <c r="I84" s="113">
        <f t="shared" si="9"/>
        <v>33.5</v>
      </c>
      <c r="J84" s="113">
        <f t="shared" si="10"/>
        <v>5.0249999999999995</v>
      </c>
      <c r="K84" s="13">
        <v>2.5</v>
      </c>
      <c r="L84" s="14">
        <v>4</v>
      </c>
      <c r="M84" s="14">
        <v>2</v>
      </c>
      <c r="N84" s="14">
        <v>3</v>
      </c>
      <c r="O84" s="129">
        <v>1.5</v>
      </c>
      <c r="P84" s="114">
        <f t="shared" si="11"/>
        <v>13</v>
      </c>
      <c r="Q84" s="114">
        <f t="shared" si="12"/>
        <v>0.65</v>
      </c>
      <c r="R84" s="115">
        <f t="shared" si="8"/>
        <v>9</v>
      </c>
      <c r="S84" s="115">
        <f t="shared" si="8"/>
        <v>11.5</v>
      </c>
      <c r="T84" s="115">
        <f t="shared" si="8"/>
        <v>7</v>
      </c>
      <c r="U84" s="115">
        <f t="shared" si="8"/>
        <v>11</v>
      </c>
      <c r="V84" s="115">
        <f t="shared" si="8"/>
        <v>8</v>
      </c>
      <c r="W84" s="29">
        <f t="shared" si="8"/>
        <v>46.5</v>
      </c>
      <c r="X84" s="116">
        <f t="shared" si="13"/>
        <v>9.3000000000000007</v>
      </c>
      <c r="Y84" s="122">
        <v>40</v>
      </c>
      <c r="Z84" s="118">
        <f t="shared" si="14"/>
        <v>32</v>
      </c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19"/>
    </row>
    <row r="85" spans="1:44" s="117" customFormat="1" ht="21" thickBot="1" x14ac:dyDescent="0.35">
      <c r="A85" s="112">
        <v>79</v>
      </c>
      <c r="B85" s="121">
        <v>674833</v>
      </c>
      <c r="C85" s="123" t="s">
        <v>125</v>
      </c>
      <c r="D85" s="8">
        <v>5</v>
      </c>
      <c r="E85" s="9">
        <v>6.5</v>
      </c>
      <c r="F85" s="9">
        <v>8</v>
      </c>
      <c r="G85" s="9">
        <v>7.5</v>
      </c>
      <c r="H85" s="127">
        <v>10.5</v>
      </c>
      <c r="I85" s="113">
        <f t="shared" si="9"/>
        <v>37.5</v>
      </c>
      <c r="J85" s="113">
        <f t="shared" si="10"/>
        <v>5.625</v>
      </c>
      <c r="K85" s="13">
        <v>3.5</v>
      </c>
      <c r="L85" s="14">
        <v>1.5</v>
      </c>
      <c r="M85" s="14">
        <v>3</v>
      </c>
      <c r="N85" s="14">
        <v>2.5</v>
      </c>
      <c r="O85" s="129">
        <v>2</v>
      </c>
      <c r="P85" s="114">
        <f t="shared" si="11"/>
        <v>12.5</v>
      </c>
      <c r="Q85" s="114">
        <f t="shared" si="12"/>
        <v>0.625</v>
      </c>
      <c r="R85" s="115">
        <f t="shared" si="8"/>
        <v>8.5</v>
      </c>
      <c r="S85" s="115">
        <f t="shared" si="8"/>
        <v>8</v>
      </c>
      <c r="T85" s="115">
        <f t="shared" si="8"/>
        <v>11</v>
      </c>
      <c r="U85" s="115">
        <f t="shared" si="8"/>
        <v>10</v>
      </c>
      <c r="V85" s="115">
        <f t="shared" si="8"/>
        <v>12.5</v>
      </c>
      <c r="W85" s="29">
        <f t="shared" si="8"/>
        <v>50</v>
      </c>
      <c r="X85" s="116">
        <f t="shared" si="13"/>
        <v>10</v>
      </c>
      <c r="Y85" s="122">
        <v>43</v>
      </c>
      <c r="Z85" s="118">
        <f t="shared" si="14"/>
        <v>34.4</v>
      </c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19"/>
    </row>
    <row r="86" spans="1:44" s="117" customFormat="1" ht="21" thickBot="1" x14ac:dyDescent="0.35">
      <c r="A86" s="112">
        <v>80</v>
      </c>
      <c r="B86" s="121">
        <v>674834</v>
      </c>
      <c r="C86" s="123" t="s">
        <v>197</v>
      </c>
      <c r="D86" s="8">
        <v>8</v>
      </c>
      <c r="E86" s="9">
        <v>7</v>
      </c>
      <c r="F86" s="9">
        <v>5</v>
      </c>
      <c r="G86" s="9">
        <v>8</v>
      </c>
      <c r="H86" s="127">
        <v>6</v>
      </c>
      <c r="I86" s="113">
        <f t="shared" si="9"/>
        <v>34</v>
      </c>
      <c r="J86" s="113">
        <f t="shared" si="10"/>
        <v>5.0999999999999996</v>
      </c>
      <c r="K86" s="13">
        <v>3</v>
      </c>
      <c r="L86" s="14">
        <v>4</v>
      </c>
      <c r="M86" s="14">
        <v>2.5</v>
      </c>
      <c r="N86" s="14">
        <v>2</v>
      </c>
      <c r="O86" s="129">
        <v>1.5</v>
      </c>
      <c r="P86" s="114">
        <f t="shared" si="11"/>
        <v>13</v>
      </c>
      <c r="Q86" s="114">
        <f t="shared" si="12"/>
        <v>0.65</v>
      </c>
      <c r="R86" s="115">
        <f t="shared" si="8"/>
        <v>11</v>
      </c>
      <c r="S86" s="115">
        <f t="shared" si="8"/>
        <v>11</v>
      </c>
      <c r="T86" s="115">
        <f t="shared" si="8"/>
        <v>7.5</v>
      </c>
      <c r="U86" s="115">
        <f t="shared" si="8"/>
        <v>10</v>
      </c>
      <c r="V86" s="115">
        <f t="shared" si="8"/>
        <v>7.5</v>
      </c>
      <c r="W86" s="29">
        <f t="shared" si="8"/>
        <v>47</v>
      </c>
      <c r="X86" s="116">
        <f t="shared" si="13"/>
        <v>9.4</v>
      </c>
      <c r="Y86" s="122">
        <v>40</v>
      </c>
      <c r="Z86" s="118">
        <f t="shared" si="14"/>
        <v>32</v>
      </c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19"/>
    </row>
    <row r="87" spans="1:44" s="117" customFormat="1" ht="21" thickBot="1" x14ac:dyDescent="0.35">
      <c r="A87" s="112">
        <v>81</v>
      </c>
      <c r="B87" s="121">
        <v>674835</v>
      </c>
      <c r="C87" s="123" t="s">
        <v>198</v>
      </c>
      <c r="D87" s="8">
        <v>11</v>
      </c>
      <c r="E87" s="9">
        <v>9</v>
      </c>
      <c r="F87" s="9">
        <v>12</v>
      </c>
      <c r="G87" s="9">
        <v>8</v>
      </c>
      <c r="H87" s="127">
        <v>8</v>
      </c>
      <c r="I87" s="113">
        <f t="shared" si="9"/>
        <v>48</v>
      </c>
      <c r="J87" s="113">
        <f t="shared" si="10"/>
        <v>7.1999999999999993</v>
      </c>
      <c r="K87" s="13">
        <v>4</v>
      </c>
      <c r="L87" s="14">
        <v>3</v>
      </c>
      <c r="M87" s="14">
        <v>3.5</v>
      </c>
      <c r="N87" s="14">
        <v>2</v>
      </c>
      <c r="O87" s="129">
        <v>2.5</v>
      </c>
      <c r="P87" s="114">
        <f t="shared" si="11"/>
        <v>15</v>
      </c>
      <c r="Q87" s="114">
        <f t="shared" si="12"/>
        <v>0.75</v>
      </c>
      <c r="R87" s="115">
        <f t="shared" si="8"/>
        <v>15</v>
      </c>
      <c r="S87" s="115">
        <f t="shared" si="8"/>
        <v>12</v>
      </c>
      <c r="T87" s="115">
        <f t="shared" si="8"/>
        <v>15.5</v>
      </c>
      <c r="U87" s="115">
        <f t="shared" si="8"/>
        <v>10</v>
      </c>
      <c r="V87" s="115">
        <f t="shared" si="8"/>
        <v>10.5</v>
      </c>
      <c r="W87" s="29">
        <f t="shared" si="8"/>
        <v>63</v>
      </c>
      <c r="X87" s="116">
        <f t="shared" si="13"/>
        <v>12.600000000000001</v>
      </c>
      <c r="Y87" s="122">
        <v>53</v>
      </c>
      <c r="Z87" s="118">
        <f t="shared" si="14"/>
        <v>42.400000000000006</v>
      </c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19"/>
    </row>
    <row r="88" spans="1:44" s="117" customFormat="1" ht="21" thickBot="1" x14ac:dyDescent="0.35">
      <c r="A88" s="112">
        <v>82</v>
      </c>
      <c r="B88" s="121">
        <v>674836</v>
      </c>
      <c r="C88" s="123" t="s">
        <v>126</v>
      </c>
      <c r="D88" s="8">
        <v>7</v>
      </c>
      <c r="E88" s="9">
        <v>10</v>
      </c>
      <c r="F88" s="9">
        <v>13</v>
      </c>
      <c r="G88" s="9">
        <v>12</v>
      </c>
      <c r="H88" s="127">
        <v>9</v>
      </c>
      <c r="I88" s="113">
        <f t="shared" si="9"/>
        <v>51</v>
      </c>
      <c r="J88" s="113">
        <f t="shared" si="10"/>
        <v>7.6499999999999995</v>
      </c>
      <c r="K88" s="13">
        <v>2.5</v>
      </c>
      <c r="L88" s="14">
        <v>3.5</v>
      </c>
      <c r="M88" s="14">
        <v>2</v>
      </c>
      <c r="N88" s="14">
        <v>4.5</v>
      </c>
      <c r="O88" s="129">
        <v>3</v>
      </c>
      <c r="P88" s="114"/>
      <c r="Q88" s="114"/>
      <c r="R88" s="115">
        <f t="shared" si="8"/>
        <v>9.5</v>
      </c>
      <c r="S88" s="115">
        <f t="shared" si="8"/>
        <v>13.5</v>
      </c>
      <c r="T88" s="115">
        <f t="shared" si="8"/>
        <v>15</v>
      </c>
      <c r="U88" s="115">
        <f t="shared" si="8"/>
        <v>16.5</v>
      </c>
      <c r="V88" s="115">
        <f t="shared" si="8"/>
        <v>12</v>
      </c>
      <c r="W88" s="29">
        <f t="shared" si="8"/>
        <v>51</v>
      </c>
      <c r="X88" s="116">
        <f t="shared" si="13"/>
        <v>10.200000000000001</v>
      </c>
      <c r="Y88" s="122">
        <v>56</v>
      </c>
      <c r="Z88" s="118">
        <f t="shared" si="14"/>
        <v>44.800000000000004</v>
      </c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19"/>
    </row>
    <row r="89" spans="1:44" s="117" customFormat="1" ht="21" thickBot="1" x14ac:dyDescent="0.35">
      <c r="A89" s="112">
        <v>83</v>
      </c>
      <c r="B89" s="121">
        <v>674837</v>
      </c>
      <c r="C89" s="123" t="s">
        <v>199</v>
      </c>
      <c r="D89" s="8">
        <v>8.5</v>
      </c>
      <c r="E89" s="9">
        <v>13</v>
      </c>
      <c r="F89" s="9">
        <v>10.5</v>
      </c>
      <c r="G89" s="9">
        <v>15</v>
      </c>
      <c r="H89" s="127">
        <v>10</v>
      </c>
      <c r="I89" s="113">
        <f t="shared" si="9"/>
        <v>57</v>
      </c>
      <c r="J89" s="113">
        <f t="shared" si="10"/>
        <v>8.5499999999999989</v>
      </c>
      <c r="K89" s="13">
        <v>2</v>
      </c>
      <c r="L89" s="14">
        <v>4</v>
      </c>
      <c r="M89" s="14">
        <v>5.5</v>
      </c>
      <c r="N89" s="14">
        <v>4</v>
      </c>
      <c r="O89" s="129">
        <v>2.5</v>
      </c>
      <c r="P89" s="114">
        <f t="shared" si="11"/>
        <v>18</v>
      </c>
      <c r="Q89" s="114">
        <f t="shared" si="12"/>
        <v>0.9</v>
      </c>
      <c r="R89" s="115">
        <f t="shared" si="8"/>
        <v>10.5</v>
      </c>
      <c r="S89" s="115">
        <f t="shared" si="8"/>
        <v>17</v>
      </c>
      <c r="T89" s="115">
        <f t="shared" si="8"/>
        <v>16</v>
      </c>
      <c r="U89" s="115">
        <f t="shared" si="8"/>
        <v>19</v>
      </c>
      <c r="V89" s="115">
        <f t="shared" si="8"/>
        <v>12.5</v>
      </c>
      <c r="W89" s="29">
        <f t="shared" si="8"/>
        <v>75</v>
      </c>
      <c r="X89" s="116">
        <f t="shared" si="13"/>
        <v>15</v>
      </c>
      <c r="Y89" s="122">
        <v>63</v>
      </c>
      <c r="Z89" s="118">
        <f t="shared" si="14"/>
        <v>50.400000000000006</v>
      </c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19"/>
    </row>
    <row r="90" spans="1:44" s="117" customFormat="1" ht="21" thickBot="1" x14ac:dyDescent="0.35">
      <c r="A90" s="112">
        <v>84</v>
      </c>
      <c r="B90" s="121">
        <v>674838</v>
      </c>
      <c r="C90" s="123" t="s">
        <v>200</v>
      </c>
      <c r="D90" s="8">
        <v>4.5</v>
      </c>
      <c r="E90" s="9">
        <v>5</v>
      </c>
      <c r="F90" s="9">
        <v>6</v>
      </c>
      <c r="G90" s="9">
        <v>3.5</v>
      </c>
      <c r="H90" s="127">
        <v>3</v>
      </c>
      <c r="I90" s="113">
        <f t="shared" si="9"/>
        <v>22</v>
      </c>
      <c r="J90" s="113">
        <f t="shared" si="10"/>
        <v>3.3</v>
      </c>
      <c r="K90" s="13">
        <v>1</v>
      </c>
      <c r="L90" s="14">
        <v>0</v>
      </c>
      <c r="M90" s="14">
        <v>2</v>
      </c>
      <c r="N90" s="14">
        <v>1.5</v>
      </c>
      <c r="O90" s="129">
        <v>2</v>
      </c>
      <c r="P90" s="114">
        <f t="shared" si="11"/>
        <v>6.5</v>
      </c>
      <c r="Q90" s="114">
        <f t="shared" si="12"/>
        <v>0.32500000000000001</v>
      </c>
      <c r="R90" s="115">
        <f t="shared" si="8"/>
        <v>5.5</v>
      </c>
      <c r="S90" s="115">
        <f t="shared" si="8"/>
        <v>5</v>
      </c>
      <c r="T90" s="115">
        <f t="shared" si="8"/>
        <v>8</v>
      </c>
      <c r="U90" s="115">
        <f t="shared" si="8"/>
        <v>5</v>
      </c>
      <c r="V90" s="115">
        <f t="shared" si="8"/>
        <v>5</v>
      </c>
      <c r="W90" s="29">
        <f t="shared" si="8"/>
        <v>28.5</v>
      </c>
      <c r="X90" s="116">
        <f t="shared" si="13"/>
        <v>5.7</v>
      </c>
      <c r="Y90" s="122">
        <v>26</v>
      </c>
      <c r="Z90" s="118">
        <f t="shared" si="14"/>
        <v>20.8</v>
      </c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19"/>
    </row>
    <row r="91" spans="1:44" s="117" customFormat="1" ht="21" thickBot="1" x14ac:dyDescent="0.35">
      <c r="A91" s="112">
        <v>85</v>
      </c>
      <c r="B91" s="121">
        <v>674839</v>
      </c>
      <c r="C91" s="123" t="s">
        <v>127</v>
      </c>
      <c r="D91" s="8">
        <v>9</v>
      </c>
      <c r="E91" s="9">
        <v>8.5</v>
      </c>
      <c r="F91" s="9">
        <v>6</v>
      </c>
      <c r="G91" s="9">
        <v>7</v>
      </c>
      <c r="H91" s="127">
        <v>10</v>
      </c>
      <c r="I91" s="113">
        <f t="shared" si="9"/>
        <v>40.5</v>
      </c>
      <c r="J91" s="113">
        <f t="shared" si="10"/>
        <v>6.0750000000000002</v>
      </c>
      <c r="K91" s="13">
        <v>1.5</v>
      </c>
      <c r="L91" s="14">
        <v>2.5</v>
      </c>
      <c r="M91" s="14">
        <v>2</v>
      </c>
      <c r="N91" s="14">
        <v>3</v>
      </c>
      <c r="O91" s="129">
        <v>3.5</v>
      </c>
      <c r="P91" s="114">
        <f t="shared" si="11"/>
        <v>12.5</v>
      </c>
      <c r="Q91" s="114">
        <f t="shared" si="12"/>
        <v>0.625</v>
      </c>
      <c r="R91" s="115">
        <f t="shared" si="8"/>
        <v>10.5</v>
      </c>
      <c r="S91" s="115">
        <f t="shared" si="8"/>
        <v>11</v>
      </c>
      <c r="T91" s="115">
        <f t="shared" si="8"/>
        <v>8</v>
      </c>
      <c r="U91" s="115">
        <f t="shared" si="8"/>
        <v>10</v>
      </c>
      <c r="V91" s="115">
        <f t="shared" si="8"/>
        <v>13.5</v>
      </c>
      <c r="W91" s="29">
        <f t="shared" si="8"/>
        <v>53</v>
      </c>
      <c r="X91" s="116">
        <f t="shared" si="13"/>
        <v>10.600000000000001</v>
      </c>
      <c r="Y91" s="122">
        <v>46</v>
      </c>
      <c r="Z91" s="118">
        <f t="shared" si="14"/>
        <v>36.800000000000004</v>
      </c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19"/>
    </row>
    <row r="92" spans="1:44" s="117" customFormat="1" ht="21" thickBot="1" x14ac:dyDescent="0.35">
      <c r="A92" s="112">
        <v>86</v>
      </c>
      <c r="B92" s="124">
        <v>674840</v>
      </c>
      <c r="C92" s="126" t="s">
        <v>201</v>
      </c>
      <c r="D92" s="113"/>
      <c r="E92" s="113"/>
      <c r="F92" s="113"/>
      <c r="G92" s="113"/>
      <c r="H92" s="113"/>
      <c r="I92" s="113">
        <f t="shared" si="9"/>
        <v>0</v>
      </c>
      <c r="J92" s="113">
        <f t="shared" si="10"/>
        <v>0</v>
      </c>
      <c r="K92" s="114"/>
      <c r="L92" s="114"/>
      <c r="M92" s="114"/>
      <c r="N92" s="114"/>
      <c r="O92" s="114"/>
      <c r="P92" s="114">
        <f t="shared" si="11"/>
        <v>0</v>
      </c>
      <c r="Q92" s="114">
        <f t="shared" si="12"/>
        <v>0</v>
      </c>
      <c r="R92" s="115">
        <f t="shared" si="8"/>
        <v>0</v>
      </c>
      <c r="S92" s="115">
        <f t="shared" si="8"/>
        <v>0</v>
      </c>
      <c r="T92" s="115">
        <f t="shared" si="8"/>
        <v>0</v>
      </c>
      <c r="U92" s="115">
        <f t="shared" si="8"/>
        <v>0</v>
      </c>
      <c r="V92" s="115">
        <f t="shared" si="8"/>
        <v>0</v>
      </c>
      <c r="W92" s="29">
        <f t="shared" si="8"/>
        <v>0</v>
      </c>
      <c r="X92" s="116">
        <f t="shared" si="13"/>
        <v>0</v>
      </c>
      <c r="Y92" s="125" t="s">
        <v>138</v>
      </c>
      <c r="Z92" s="118" t="e">
        <f t="shared" si="14"/>
        <v>#VALUE!</v>
      </c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19"/>
    </row>
    <row r="93" spans="1:44" s="117" customFormat="1" ht="21" thickBot="1" x14ac:dyDescent="0.35">
      <c r="A93" s="112">
        <v>87</v>
      </c>
      <c r="B93" s="121">
        <v>674841</v>
      </c>
      <c r="C93" s="123" t="s">
        <v>201</v>
      </c>
      <c r="D93" s="8">
        <v>11</v>
      </c>
      <c r="E93" s="9">
        <v>10.5</v>
      </c>
      <c r="F93" s="9">
        <v>9.5</v>
      </c>
      <c r="G93" s="9">
        <v>8</v>
      </c>
      <c r="H93" s="127">
        <v>15.5</v>
      </c>
      <c r="I93" s="113">
        <f t="shared" si="9"/>
        <v>54.5</v>
      </c>
      <c r="J93" s="113">
        <f t="shared" si="10"/>
        <v>8.1749999999999989</v>
      </c>
      <c r="K93" s="13">
        <v>5</v>
      </c>
      <c r="L93" s="14">
        <v>2.5</v>
      </c>
      <c r="M93" s="14">
        <v>3</v>
      </c>
      <c r="N93" s="14">
        <v>5</v>
      </c>
      <c r="O93" s="129">
        <v>3.5</v>
      </c>
      <c r="P93" s="114">
        <f t="shared" si="11"/>
        <v>19</v>
      </c>
      <c r="Q93" s="114">
        <f t="shared" si="12"/>
        <v>0.95000000000000007</v>
      </c>
      <c r="R93" s="115">
        <f t="shared" si="8"/>
        <v>16</v>
      </c>
      <c r="S93" s="115">
        <f t="shared" si="8"/>
        <v>13</v>
      </c>
      <c r="T93" s="115">
        <f t="shared" si="8"/>
        <v>12.5</v>
      </c>
      <c r="U93" s="115">
        <f t="shared" si="8"/>
        <v>13</v>
      </c>
      <c r="V93" s="115">
        <f t="shared" si="8"/>
        <v>19</v>
      </c>
      <c r="W93" s="29">
        <f t="shared" si="8"/>
        <v>73.5</v>
      </c>
      <c r="X93" s="116">
        <f t="shared" si="13"/>
        <v>14.700000000000001</v>
      </c>
      <c r="Y93" s="122">
        <v>61</v>
      </c>
      <c r="Z93" s="118">
        <f t="shared" si="14"/>
        <v>48.800000000000004</v>
      </c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19"/>
    </row>
    <row r="94" spans="1:44" s="117" customFormat="1" ht="21" thickBot="1" x14ac:dyDescent="0.35">
      <c r="A94" s="112">
        <v>88</v>
      </c>
      <c r="B94" s="121">
        <v>674842</v>
      </c>
      <c r="C94" s="123" t="s">
        <v>128</v>
      </c>
      <c r="D94" s="8">
        <v>2</v>
      </c>
      <c r="E94" s="9">
        <v>4</v>
      </c>
      <c r="F94" s="9">
        <v>3</v>
      </c>
      <c r="G94" s="9">
        <v>3.5</v>
      </c>
      <c r="H94" s="127">
        <v>2</v>
      </c>
      <c r="I94" s="113">
        <f t="shared" si="9"/>
        <v>14.5</v>
      </c>
      <c r="J94" s="113">
        <f t="shared" si="10"/>
        <v>2.1749999999999998</v>
      </c>
      <c r="K94" s="13">
        <v>1</v>
      </c>
      <c r="L94" s="14">
        <v>0</v>
      </c>
      <c r="M94" s="14">
        <v>0</v>
      </c>
      <c r="N94" s="14">
        <v>1.5</v>
      </c>
      <c r="O94" s="129">
        <v>1</v>
      </c>
      <c r="P94" s="114">
        <f t="shared" si="11"/>
        <v>3.5</v>
      </c>
      <c r="Q94" s="114">
        <f t="shared" si="12"/>
        <v>0.17500000000000002</v>
      </c>
      <c r="R94" s="115">
        <f t="shared" si="8"/>
        <v>3</v>
      </c>
      <c r="S94" s="115">
        <f t="shared" si="8"/>
        <v>4</v>
      </c>
      <c r="T94" s="115">
        <f t="shared" si="8"/>
        <v>3</v>
      </c>
      <c r="U94" s="115">
        <f t="shared" si="8"/>
        <v>5</v>
      </c>
      <c r="V94" s="115">
        <f t="shared" si="8"/>
        <v>3</v>
      </c>
      <c r="W94" s="29">
        <f t="shared" si="8"/>
        <v>18</v>
      </c>
      <c r="X94" s="116">
        <f t="shared" si="13"/>
        <v>3.6</v>
      </c>
      <c r="Y94" s="122">
        <v>17</v>
      </c>
      <c r="Z94" s="118">
        <f t="shared" si="14"/>
        <v>13.600000000000001</v>
      </c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19"/>
    </row>
    <row r="95" spans="1:44" s="117" customFormat="1" ht="21" thickBot="1" x14ac:dyDescent="0.35">
      <c r="A95" s="112">
        <v>89</v>
      </c>
      <c r="B95" s="121">
        <v>674843</v>
      </c>
      <c r="C95" s="123" t="s">
        <v>202</v>
      </c>
      <c r="D95" s="8">
        <v>9</v>
      </c>
      <c r="E95" s="9">
        <v>8.5</v>
      </c>
      <c r="F95" s="9">
        <v>6</v>
      </c>
      <c r="G95" s="9">
        <v>7</v>
      </c>
      <c r="H95" s="127">
        <v>10</v>
      </c>
      <c r="I95" s="113">
        <f t="shared" si="9"/>
        <v>40.5</v>
      </c>
      <c r="J95" s="113">
        <f t="shared" si="10"/>
        <v>6.0750000000000002</v>
      </c>
      <c r="K95" s="13">
        <v>1.5</v>
      </c>
      <c r="L95" s="14">
        <v>2.5</v>
      </c>
      <c r="M95" s="14">
        <v>2</v>
      </c>
      <c r="N95" s="14">
        <v>3</v>
      </c>
      <c r="O95" s="129">
        <v>3.5</v>
      </c>
      <c r="P95" s="114">
        <f t="shared" si="11"/>
        <v>12.5</v>
      </c>
      <c r="Q95" s="114">
        <f t="shared" si="12"/>
        <v>0.625</v>
      </c>
      <c r="R95" s="115">
        <f t="shared" si="8"/>
        <v>10.5</v>
      </c>
      <c r="S95" s="115">
        <f t="shared" si="8"/>
        <v>11</v>
      </c>
      <c r="T95" s="115">
        <f t="shared" si="8"/>
        <v>8</v>
      </c>
      <c r="U95" s="115">
        <f t="shared" si="8"/>
        <v>10</v>
      </c>
      <c r="V95" s="115">
        <f t="shared" si="8"/>
        <v>13.5</v>
      </c>
      <c r="W95" s="29">
        <f t="shared" si="8"/>
        <v>53</v>
      </c>
      <c r="X95" s="116">
        <f t="shared" si="13"/>
        <v>10.600000000000001</v>
      </c>
      <c r="Y95" s="122">
        <v>45</v>
      </c>
      <c r="Z95" s="118">
        <f t="shared" si="14"/>
        <v>36</v>
      </c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19"/>
    </row>
    <row r="96" spans="1:44" s="117" customFormat="1" ht="21" thickBot="1" x14ac:dyDescent="0.35">
      <c r="A96" s="112">
        <v>90</v>
      </c>
      <c r="B96" s="121">
        <v>674844</v>
      </c>
      <c r="C96" s="123" t="s">
        <v>203</v>
      </c>
      <c r="D96" s="8">
        <v>8</v>
      </c>
      <c r="E96" s="9">
        <v>6</v>
      </c>
      <c r="F96" s="9">
        <v>9</v>
      </c>
      <c r="G96" s="9">
        <v>5</v>
      </c>
      <c r="H96" s="127">
        <v>7</v>
      </c>
      <c r="I96" s="113">
        <f t="shared" si="9"/>
        <v>35</v>
      </c>
      <c r="J96" s="113">
        <f t="shared" si="10"/>
        <v>5.25</v>
      </c>
      <c r="K96" s="13">
        <v>3</v>
      </c>
      <c r="L96" s="14">
        <v>4</v>
      </c>
      <c r="M96" s="14">
        <v>3.5</v>
      </c>
      <c r="N96" s="14">
        <v>1.5</v>
      </c>
      <c r="O96" s="129">
        <v>2</v>
      </c>
      <c r="P96" s="114">
        <f t="shared" si="11"/>
        <v>14</v>
      </c>
      <c r="Q96" s="114">
        <f t="shared" si="12"/>
        <v>0.70000000000000007</v>
      </c>
      <c r="R96" s="115">
        <f t="shared" si="8"/>
        <v>11</v>
      </c>
      <c r="S96" s="115">
        <f t="shared" si="8"/>
        <v>10</v>
      </c>
      <c r="T96" s="115">
        <f t="shared" si="8"/>
        <v>12.5</v>
      </c>
      <c r="U96" s="115">
        <f t="shared" si="8"/>
        <v>6.5</v>
      </c>
      <c r="V96" s="115">
        <f t="shared" si="8"/>
        <v>9</v>
      </c>
      <c r="W96" s="29">
        <f t="shared" si="8"/>
        <v>49</v>
      </c>
      <c r="X96" s="116">
        <f t="shared" si="13"/>
        <v>9.8000000000000007</v>
      </c>
      <c r="Y96" s="122">
        <v>40</v>
      </c>
      <c r="Z96" s="118">
        <f t="shared" si="14"/>
        <v>32</v>
      </c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19"/>
    </row>
    <row r="97" spans="1:44" s="117" customFormat="1" ht="21" thickBot="1" x14ac:dyDescent="0.35">
      <c r="A97" s="112">
        <v>91</v>
      </c>
      <c r="B97" s="121">
        <v>674845</v>
      </c>
      <c r="C97" s="123" t="s">
        <v>129</v>
      </c>
      <c r="D97" s="8">
        <v>4</v>
      </c>
      <c r="E97" s="9">
        <v>5.5</v>
      </c>
      <c r="F97" s="9">
        <v>8.5</v>
      </c>
      <c r="G97" s="9">
        <v>2</v>
      </c>
      <c r="H97" s="127">
        <v>2.5</v>
      </c>
      <c r="I97" s="113">
        <f t="shared" si="9"/>
        <v>22.5</v>
      </c>
      <c r="J97" s="113">
        <f t="shared" si="10"/>
        <v>3.375</v>
      </c>
      <c r="K97" s="13">
        <v>1</v>
      </c>
      <c r="L97" s="14">
        <v>2</v>
      </c>
      <c r="M97" s="14">
        <v>1.5</v>
      </c>
      <c r="N97" s="14">
        <v>2</v>
      </c>
      <c r="O97" s="129">
        <v>0</v>
      </c>
      <c r="P97" s="114">
        <f t="shared" si="11"/>
        <v>6.5</v>
      </c>
      <c r="Q97" s="114">
        <f t="shared" si="12"/>
        <v>0.32500000000000001</v>
      </c>
      <c r="R97" s="115">
        <f t="shared" si="8"/>
        <v>5</v>
      </c>
      <c r="S97" s="115">
        <f t="shared" si="8"/>
        <v>7.5</v>
      </c>
      <c r="T97" s="115">
        <f t="shared" si="8"/>
        <v>10</v>
      </c>
      <c r="U97" s="115">
        <f t="shared" si="8"/>
        <v>4</v>
      </c>
      <c r="V97" s="115">
        <f t="shared" si="8"/>
        <v>2.5</v>
      </c>
      <c r="W97" s="29">
        <f t="shared" si="8"/>
        <v>29</v>
      </c>
      <c r="X97" s="116">
        <f t="shared" si="13"/>
        <v>5.8000000000000007</v>
      </c>
      <c r="Y97" s="122">
        <v>28</v>
      </c>
      <c r="Z97" s="118">
        <f t="shared" si="14"/>
        <v>22.400000000000002</v>
      </c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19"/>
    </row>
    <row r="98" spans="1:44" s="117" customFormat="1" ht="21" thickBot="1" x14ac:dyDescent="0.35">
      <c r="A98" s="112">
        <v>92</v>
      </c>
      <c r="B98" s="121">
        <v>674846</v>
      </c>
      <c r="C98" s="123" t="s">
        <v>130</v>
      </c>
      <c r="D98" s="8">
        <v>11</v>
      </c>
      <c r="E98" s="9">
        <v>9</v>
      </c>
      <c r="F98" s="9">
        <v>11</v>
      </c>
      <c r="G98" s="9">
        <v>8</v>
      </c>
      <c r="H98" s="127">
        <v>9.5</v>
      </c>
      <c r="I98" s="113">
        <f t="shared" si="9"/>
        <v>48.5</v>
      </c>
      <c r="J98" s="113">
        <f t="shared" si="10"/>
        <v>7.2749999999999995</v>
      </c>
      <c r="K98" s="13">
        <v>3.5</v>
      </c>
      <c r="L98" s="14">
        <v>2</v>
      </c>
      <c r="M98" s="14">
        <v>4.5</v>
      </c>
      <c r="N98" s="14">
        <v>2.5</v>
      </c>
      <c r="O98" s="129">
        <v>3</v>
      </c>
      <c r="P98" s="114">
        <f t="shared" si="11"/>
        <v>15.5</v>
      </c>
      <c r="Q98" s="114">
        <f t="shared" si="12"/>
        <v>0.77500000000000002</v>
      </c>
      <c r="R98" s="115">
        <f t="shared" si="8"/>
        <v>14.5</v>
      </c>
      <c r="S98" s="115">
        <f t="shared" si="8"/>
        <v>11</v>
      </c>
      <c r="T98" s="115">
        <f t="shared" si="8"/>
        <v>15.5</v>
      </c>
      <c r="U98" s="115">
        <f t="shared" si="8"/>
        <v>10.5</v>
      </c>
      <c r="V98" s="115">
        <f t="shared" si="8"/>
        <v>12.5</v>
      </c>
      <c r="W98" s="29">
        <f t="shared" si="8"/>
        <v>64</v>
      </c>
      <c r="X98" s="116">
        <f t="shared" si="13"/>
        <v>12.8</v>
      </c>
      <c r="Y98" s="122">
        <v>55</v>
      </c>
      <c r="Z98" s="118">
        <f t="shared" si="14"/>
        <v>44</v>
      </c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19"/>
    </row>
    <row r="99" spans="1:44" s="117" customFormat="1" ht="21" thickBot="1" x14ac:dyDescent="0.35">
      <c r="A99" s="112">
        <v>93</v>
      </c>
      <c r="B99" s="121">
        <v>674847</v>
      </c>
      <c r="C99" s="123" t="s">
        <v>131</v>
      </c>
      <c r="D99" s="8">
        <v>12.5</v>
      </c>
      <c r="E99" s="9">
        <v>13</v>
      </c>
      <c r="F99" s="9">
        <v>14</v>
      </c>
      <c r="G99" s="9">
        <v>11.5</v>
      </c>
      <c r="H99" s="127">
        <v>12</v>
      </c>
      <c r="I99" s="113">
        <f t="shared" si="9"/>
        <v>63</v>
      </c>
      <c r="J99" s="113">
        <f t="shared" si="10"/>
        <v>9.4499999999999993</v>
      </c>
      <c r="K99" s="13">
        <v>4</v>
      </c>
      <c r="L99" s="14">
        <v>2.5</v>
      </c>
      <c r="M99" s="14">
        <v>3</v>
      </c>
      <c r="N99" s="14">
        <v>4</v>
      </c>
      <c r="O99" s="129">
        <v>5</v>
      </c>
      <c r="P99" s="114">
        <f t="shared" si="11"/>
        <v>18.5</v>
      </c>
      <c r="Q99" s="114">
        <f t="shared" si="12"/>
        <v>0.92500000000000004</v>
      </c>
      <c r="R99" s="115">
        <f t="shared" si="8"/>
        <v>16.5</v>
      </c>
      <c r="S99" s="115">
        <f t="shared" si="8"/>
        <v>15.5</v>
      </c>
      <c r="T99" s="115">
        <f t="shared" si="8"/>
        <v>17</v>
      </c>
      <c r="U99" s="115">
        <f t="shared" si="8"/>
        <v>15.5</v>
      </c>
      <c r="V99" s="115">
        <f t="shared" si="8"/>
        <v>17</v>
      </c>
      <c r="W99" s="29">
        <f t="shared" si="8"/>
        <v>81.5</v>
      </c>
      <c r="X99" s="116">
        <f t="shared" si="13"/>
        <v>16.3</v>
      </c>
      <c r="Y99" s="122">
        <v>69</v>
      </c>
      <c r="Z99" s="118">
        <f t="shared" si="14"/>
        <v>55.2</v>
      </c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19"/>
    </row>
    <row r="100" spans="1:44" s="117" customFormat="1" ht="21" thickBot="1" x14ac:dyDescent="0.35">
      <c r="A100" s="112">
        <v>94</v>
      </c>
      <c r="B100" s="121">
        <v>674848</v>
      </c>
      <c r="C100" s="123" t="s">
        <v>204</v>
      </c>
      <c r="D100" s="8">
        <v>7</v>
      </c>
      <c r="E100" s="9">
        <v>6</v>
      </c>
      <c r="F100" s="9">
        <v>7.5</v>
      </c>
      <c r="G100" s="9">
        <v>10</v>
      </c>
      <c r="H100" s="127">
        <v>8.5</v>
      </c>
      <c r="I100" s="113">
        <f t="shared" si="9"/>
        <v>39</v>
      </c>
      <c r="J100" s="113">
        <f t="shared" si="10"/>
        <v>5.85</v>
      </c>
      <c r="K100" s="13">
        <v>2.5</v>
      </c>
      <c r="L100" s="14">
        <v>3</v>
      </c>
      <c r="M100" s="14">
        <v>2</v>
      </c>
      <c r="N100" s="14">
        <v>1.5</v>
      </c>
      <c r="O100" s="129">
        <v>3</v>
      </c>
      <c r="P100" s="114">
        <f t="shared" si="11"/>
        <v>12</v>
      </c>
      <c r="Q100" s="114">
        <f t="shared" si="12"/>
        <v>0.60000000000000009</v>
      </c>
      <c r="R100" s="115">
        <f t="shared" si="8"/>
        <v>9.5</v>
      </c>
      <c r="S100" s="115">
        <f t="shared" si="8"/>
        <v>9</v>
      </c>
      <c r="T100" s="115">
        <f t="shared" si="8"/>
        <v>9.5</v>
      </c>
      <c r="U100" s="115">
        <f t="shared" si="8"/>
        <v>11.5</v>
      </c>
      <c r="V100" s="115">
        <f t="shared" si="8"/>
        <v>11.5</v>
      </c>
      <c r="W100" s="29">
        <f t="shared" si="8"/>
        <v>51</v>
      </c>
      <c r="X100" s="116">
        <f t="shared" si="13"/>
        <v>10.200000000000001</v>
      </c>
      <c r="Y100" s="122">
        <v>43</v>
      </c>
      <c r="Z100" s="118">
        <f t="shared" si="14"/>
        <v>34.4</v>
      </c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19"/>
    </row>
    <row r="101" spans="1:44" s="117" customFormat="1" ht="21" thickBot="1" x14ac:dyDescent="0.35">
      <c r="A101" s="112">
        <v>95</v>
      </c>
      <c r="B101" s="121">
        <v>674849</v>
      </c>
      <c r="C101" s="123" t="s">
        <v>205</v>
      </c>
      <c r="D101" s="8">
        <v>7</v>
      </c>
      <c r="E101" s="9">
        <v>10.5</v>
      </c>
      <c r="F101" s="9">
        <v>9</v>
      </c>
      <c r="G101" s="9">
        <v>5.5</v>
      </c>
      <c r="H101" s="127">
        <v>8</v>
      </c>
      <c r="I101" s="113">
        <f t="shared" si="9"/>
        <v>40</v>
      </c>
      <c r="J101" s="113">
        <f t="shared" si="10"/>
        <v>6</v>
      </c>
      <c r="K101" s="13">
        <v>2</v>
      </c>
      <c r="L101" s="14">
        <v>3.5</v>
      </c>
      <c r="M101" s="14">
        <v>2.5</v>
      </c>
      <c r="N101" s="14">
        <v>3</v>
      </c>
      <c r="O101" s="129">
        <v>2</v>
      </c>
      <c r="P101" s="114">
        <f t="shared" si="11"/>
        <v>13</v>
      </c>
      <c r="Q101" s="114">
        <f t="shared" si="12"/>
        <v>0.65</v>
      </c>
      <c r="R101" s="115">
        <f t="shared" si="8"/>
        <v>9</v>
      </c>
      <c r="S101" s="115">
        <f t="shared" si="8"/>
        <v>14</v>
      </c>
      <c r="T101" s="115">
        <f t="shared" si="8"/>
        <v>11.5</v>
      </c>
      <c r="U101" s="115">
        <f t="shared" si="8"/>
        <v>8.5</v>
      </c>
      <c r="V101" s="115">
        <f t="shared" si="8"/>
        <v>10</v>
      </c>
      <c r="W101" s="29">
        <f t="shared" si="8"/>
        <v>53</v>
      </c>
      <c r="X101" s="116">
        <f t="shared" si="13"/>
        <v>10.600000000000001</v>
      </c>
      <c r="Y101" s="122">
        <v>45</v>
      </c>
      <c r="Z101" s="118">
        <f t="shared" si="14"/>
        <v>36</v>
      </c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19"/>
    </row>
    <row r="102" spans="1:44" s="117" customFormat="1" ht="21" thickBot="1" x14ac:dyDescent="0.35">
      <c r="A102" s="112">
        <v>96</v>
      </c>
      <c r="B102" s="121">
        <v>674850</v>
      </c>
      <c r="C102" s="123" t="s">
        <v>206</v>
      </c>
      <c r="D102" s="8">
        <v>6</v>
      </c>
      <c r="E102" s="9">
        <v>11</v>
      </c>
      <c r="F102" s="9">
        <v>10</v>
      </c>
      <c r="G102" s="9">
        <v>7</v>
      </c>
      <c r="H102" s="127">
        <v>11</v>
      </c>
      <c r="I102" s="113"/>
      <c r="J102" s="113"/>
      <c r="K102" s="13">
        <v>2</v>
      </c>
      <c r="L102" s="14">
        <v>3</v>
      </c>
      <c r="M102" s="14">
        <v>2</v>
      </c>
      <c r="N102" s="14">
        <v>2.5</v>
      </c>
      <c r="O102" s="129">
        <v>3.5</v>
      </c>
      <c r="P102" s="114"/>
      <c r="Q102" s="114"/>
      <c r="R102" s="115">
        <f t="shared" si="8"/>
        <v>8</v>
      </c>
      <c r="S102" s="115">
        <f t="shared" si="8"/>
        <v>14</v>
      </c>
      <c r="T102" s="115">
        <f t="shared" si="8"/>
        <v>12</v>
      </c>
      <c r="U102" s="115">
        <f t="shared" si="8"/>
        <v>9.5</v>
      </c>
      <c r="V102" s="115">
        <f t="shared" si="8"/>
        <v>14.5</v>
      </c>
      <c r="W102" s="29">
        <f t="shared" si="8"/>
        <v>0</v>
      </c>
      <c r="X102" s="116">
        <f t="shared" si="13"/>
        <v>0</v>
      </c>
      <c r="Y102" s="122">
        <v>50</v>
      </c>
      <c r="Z102" s="118">
        <f t="shared" si="14"/>
        <v>40</v>
      </c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19"/>
    </row>
    <row r="103" spans="1:44" s="117" customFormat="1" ht="21" thickBot="1" x14ac:dyDescent="0.35">
      <c r="A103" s="112">
        <v>97</v>
      </c>
      <c r="B103" s="121">
        <v>674851</v>
      </c>
      <c r="C103" s="123" t="s">
        <v>207</v>
      </c>
      <c r="D103" s="8">
        <v>8.5</v>
      </c>
      <c r="E103" s="9">
        <v>7</v>
      </c>
      <c r="F103" s="9">
        <v>11</v>
      </c>
      <c r="G103" s="9">
        <v>9</v>
      </c>
      <c r="H103" s="127">
        <v>8</v>
      </c>
      <c r="I103" s="113">
        <f t="shared" si="9"/>
        <v>43.5</v>
      </c>
      <c r="J103" s="113">
        <f t="shared" si="10"/>
        <v>6.5249999999999995</v>
      </c>
      <c r="K103" s="13">
        <v>1.5</v>
      </c>
      <c r="L103" s="14">
        <v>2</v>
      </c>
      <c r="M103" s="14">
        <v>3.5</v>
      </c>
      <c r="N103" s="14">
        <v>4</v>
      </c>
      <c r="O103" s="129">
        <v>3.5</v>
      </c>
      <c r="P103" s="114">
        <f t="shared" si="11"/>
        <v>14.5</v>
      </c>
      <c r="Q103" s="114">
        <f t="shared" si="12"/>
        <v>0.72500000000000009</v>
      </c>
      <c r="R103" s="115">
        <f t="shared" si="8"/>
        <v>10</v>
      </c>
      <c r="S103" s="115">
        <f t="shared" si="8"/>
        <v>9</v>
      </c>
      <c r="T103" s="115">
        <f t="shared" si="8"/>
        <v>14.5</v>
      </c>
      <c r="U103" s="115">
        <f t="shared" si="8"/>
        <v>13</v>
      </c>
      <c r="V103" s="115">
        <f t="shared" si="8"/>
        <v>11.5</v>
      </c>
      <c r="W103" s="29">
        <f t="shared" si="8"/>
        <v>58</v>
      </c>
      <c r="X103" s="116">
        <f t="shared" si="13"/>
        <v>11.600000000000001</v>
      </c>
      <c r="Y103" s="122">
        <v>50</v>
      </c>
      <c r="Z103" s="118">
        <f t="shared" si="14"/>
        <v>40</v>
      </c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19"/>
    </row>
    <row r="104" spans="1:44" s="117" customFormat="1" ht="21" thickBot="1" x14ac:dyDescent="0.35">
      <c r="A104" s="112">
        <v>98</v>
      </c>
      <c r="B104" s="121">
        <v>674852</v>
      </c>
      <c r="C104" s="123" t="s">
        <v>132</v>
      </c>
      <c r="D104" s="8">
        <v>10</v>
      </c>
      <c r="E104" s="9">
        <v>14</v>
      </c>
      <c r="F104" s="9">
        <v>13.5</v>
      </c>
      <c r="G104" s="9">
        <v>15</v>
      </c>
      <c r="H104" s="127">
        <v>14</v>
      </c>
      <c r="I104" s="113">
        <f t="shared" si="9"/>
        <v>66.5</v>
      </c>
      <c r="J104" s="113">
        <f t="shared" si="10"/>
        <v>9.9749999999999996</v>
      </c>
      <c r="K104" s="13">
        <v>4.5</v>
      </c>
      <c r="L104" s="14">
        <v>5.5</v>
      </c>
      <c r="M104" s="14">
        <v>3</v>
      </c>
      <c r="N104" s="14">
        <v>5</v>
      </c>
      <c r="O104" s="129">
        <v>4</v>
      </c>
      <c r="P104" s="114">
        <f t="shared" si="11"/>
        <v>22</v>
      </c>
      <c r="Q104" s="114">
        <f t="shared" si="12"/>
        <v>1.1000000000000001</v>
      </c>
      <c r="R104" s="115">
        <f t="shared" si="8"/>
        <v>14.5</v>
      </c>
      <c r="S104" s="115">
        <f t="shared" si="8"/>
        <v>19.5</v>
      </c>
      <c r="T104" s="115">
        <f t="shared" si="8"/>
        <v>16.5</v>
      </c>
      <c r="U104" s="115">
        <f t="shared" si="8"/>
        <v>20</v>
      </c>
      <c r="V104" s="115">
        <f t="shared" si="8"/>
        <v>18</v>
      </c>
      <c r="W104" s="29">
        <f t="shared" si="8"/>
        <v>88.5</v>
      </c>
      <c r="X104" s="116">
        <f t="shared" si="13"/>
        <v>17.7</v>
      </c>
      <c r="Y104" s="122">
        <v>71</v>
      </c>
      <c r="Z104" s="118">
        <f t="shared" si="14"/>
        <v>56.800000000000004</v>
      </c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19"/>
    </row>
    <row r="105" spans="1:44" s="117" customFormat="1" ht="21" thickBot="1" x14ac:dyDescent="0.35">
      <c r="A105" s="112">
        <v>99</v>
      </c>
      <c r="B105" s="124">
        <v>674853</v>
      </c>
      <c r="C105" s="126" t="s">
        <v>208</v>
      </c>
      <c r="D105" s="8">
        <v>6</v>
      </c>
      <c r="E105" s="9">
        <v>8.5</v>
      </c>
      <c r="F105" s="9">
        <v>7</v>
      </c>
      <c r="G105" s="9">
        <v>11</v>
      </c>
      <c r="H105" s="127">
        <v>9</v>
      </c>
      <c r="I105" s="113">
        <f t="shared" si="9"/>
        <v>41.5</v>
      </c>
      <c r="J105" s="113">
        <f t="shared" si="10"/>
        <v>6.2249999999999996</v>
      </c>
      <c r="K105" s="13">
        <v>3</v>
      </c>
      <c r="L105" s="14">
        <v>2</v>
      </c>
      <c r="M105" s="14">
        <v>2</v>
      </c>
      <c r="N105" s="14">
        <v>3.5</v>
      </c>
      <c r="O105" s="129">
        <v>2.5</v>
      </c>
      <c r="P105" s="114">
        <f t="shared" si="11"/>
        <v>13</v>
      </c>
      <c r="Q105" s="114">
        <f t="shared" si="12"/>
        <v>0.65</v>
      </c>
      <c r="R105" s="115">
        <f t="shared" si="8"/>
        <v>9</v>
      </c>
      <c r="S105" s="115">
        <f t="shared" si="8"/>
        <v>10.5</v>
      </c>
      <c r="T105" s="115">
        <f t="shared" si="8"/>
        <v>9</v>
      </c>
      <c r="U105" s="115">
        <f t="shared" ref="U105:W130" si="15">G105+N105</f>
        <v>14.5</v>
      </c>
      <c r="V105" s="115">
        <f t="shared" si="15"/>
        <v>11.5</v>
      </c>
      <c r="W105" s="29">
        <f t="shared" si="15"/>
        <v>54.5</v>
      </c>
      <c r="X105" s="116">
        <f t="shared" si="13"/>
        <v>10.9</v>
      </c>
      <c r="Y105" s="125">
        <v>46</v>
      </c>
      <c r="Z105" s="118">
        <f t="shared" si="14"/>
        <v>36.800000000000004</v>
      </c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19"/>
    </row>
    <row r="106" spans="1:44" s="117" customFormat="1" ht="21" thickBot="1" x14ac:dyDescent="0.35">
      <c r="A106" s="112">
        <v>100</v>
      </c>
      <c r="B106" s="121">
        <v>674854</v>
      </c>
      <c r="C106" s="123" t="s">
        <v>209</v>
      </c>
      <c r="D106" s="8">
        <v>16</v>
      </c>
      <c r="E106" s="9">
        <v>13.5</v>
      </c>
      <c r="F106" s="9">
        <v>14</v>
      </c>
      <c r="G106" s="9">
        <v>12.5</v>
      </c>
      <c r="H106" s="127">
        <v>8</v>
      </c>
      <c r="I106" s="113">
        <f t="shared" si="9"/>
        <v>64</v>
      </c>
      <c r="J106" s="113">
        <f t="shared" si="10"/>
        <v>9.6</v>
      </c>
      <c r="K106" s="13">
        <v>5.5</v>
      </c>
      <c r="L106" s="14">
        <v>3.5</v>
      </c>
      <c r="M106" s="14">
        <v>4.5</v>
      </c>
      <c r="N106" s="14">
        <v>4</v>
      </c>
      <c r="O106" s="129">
        <v>4</v>
      </c>
      <c r="P106" s="114">
        <f t="shared" si="11"/>
        <v>21.5</v>
      </c>
      <c r="Q106" s="114">
        <f t="shared" si="12"/>
        <v>1.075</v>
      </c>
      <c r="R106" s="115">
        <f t="shared" ref="R106:T130" si="16">D106+K106</f>
        <v>21.5</v>
      </c>
      <c r="S106" s="115">
        <f t="shared" si="16"/>
        <v>17</v>
      </c>
      <c r="T106" s="115">
        <f t="shared" si="16"/>
        <v>18.5</v>
      </c>
      <c r="U106" s="115">
        <f t="shared" si="15"/>
        <v>16.5</v>
      </c>
      <c r="V106" s="115">
        <f t="shared" si="15"/>
        <v>12</v>
      </c>
      <c r="W106" s="29">
        <f t="shared" si="15"/>
        <v>85.5</v>
      </c>
      <c r="X106" s="116">
        <f t="shared" si="13"/>
        <v>17.100000000000001</v>
      </c>
      <c r="Y106" s="122">
        <v>69</v>
      </c>
      <c r="Z106" s="118">
        <f t="shared" si="14"/>
        <v>55.2</v>
      </c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19"/>
    </row>
    <row r="107" spans="1:44" s="117" customFormat="1" ht="21" thickBot="1" x14ac:dyDescent="0.35">
      <c r="A107" s="112">
        <v>101</v>
      </c>
      <c r="B107" s="121">
        <v>674855</v>
      </c>
      <c r="C107" s="123" t="s">
        <v>210</v>
      </c>
      <c r="D107" s="8">
        <v>8</v>
      </c>
      <c r="E107" s="9">
        <v>6.5</v>
      </c>
      <c r="F107" s="9">
        <v>9.5</v>
      </c>
      <c r="G107" s="9">
        <v>10</v>
      </c>
      <c r="H107" s="127">
        <v>7</v>
      </c>
      <c r="I107" s="113">
        <f t="shared" si="9"/>
        <v>41</v>
      </c>
      <c r="J107" s="113">
        <f t="shared" si="10"/>
        <v>6.1499999999999995</v>
      </c>
      <c r="K107" s="13">
        <v>2</v>
      </c>
      <c r="L107" s="14">
        <v>3</v>
      </c>
      <c r="M107" s="14">
        <v>2.5</v>
      </c>
      <c r="N107" s="14">
        <v>1.5</v>
      </c>
      <c r="O107" s="129">
        <v>3.5</v>
      </c>
      <c r="P107" s="114">
        <f t="shared" si="11"/>
        <v>12.5</v>
      </c>
      <c r="Q107" s="114">
        <f t="shared" si="12"/>
        <v>0.625</v>
      </c>
      <c r="R107" s="115">
        <f t="shared" si="16"/>
        <v>10</v>
      </c>
      <c r="S107" s="115">
        <f t="shared" si="16"/>
        <v>9.5</v>
      </c>
      <c r="T107" s="115">
        <f t="shared" si="16"/>
        <v>12</v>
      </c>
      <c r="U107" s="115">
        <f t="shared" si="15"/>
        <v>11.5</v>
      </c>
      <c r="V107" s="115">
        <f t="shared" si="15"/>
        <v>10.5</v>
      </c>
      <c r="W107" s="29">
        <f t="shared" si="15"/>
        <v>53.5</v>
      </c>
      <c r="X107" s="116">
        <f t="shared" si="13"/>
        <v>10.700000000000001</v>
      </c>
      <c r="Y107" s="122">
        <v>47</v>
      </c>
      <c r="Z107" s="118">
        <f t="shared" si="14"/>
        <v>37.6</v>
      </c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19"/>
    </row>
    <row r="108" spans="1:44" s="117" customFormat="1" ht="21" thickBot="1" x14ac:dyDescent="0.35">
      <c r="A108" s="112">
        <v>102</v>
      </c>
      <c r="B108" s="121">
        <v>674856</v>
      </c>
      <c r="C108" s="123" t="s">
        <v>211</v>
      </c>
      <c r="D108" s="8">
        <v>16</v>
      </c>
      <c r="E108" s="9">
        <v>13.5</v>
      </c>
      <c r="F108" s="9">
        <v>10</v>
      </c>
      <c r="G108" s="9">
        <v>14</v>
      </c>
      <c r="H108" s="127">
        <v>8</v>
      </c>
      <c r="I108" s="113">
        <f t="shared" si="9"/>
        <v>61.5</v>
      </c>
      <c r="J108" s="113">
        <f t="shared" si="10"/>
        <v>9.2249999999999996</v>
      </c>
      <c r="K108" s="13">
        <v>5.5</v>
      </c>
      <c r="L108" s="14">
        <v>3.5</v>
      </c>
      <c r="M108" s="14">
        <v>4.5</v>
      </c>
      <c r="N108" s="14">
        <v>3</v>
      </c>
      <c r="O108" s="129">
        <v>4</v>
      </c>
      <c r="P108" s="114">
        <f t="shared" si="11"/>
        <v>20.5</v>
      </c>
      <c r="Q108" s="114">
        <f t="shared" si="12"/>
        <v>1.0250000000000001</v>
      </c>
      <c r="R108" s="115">
        <f t="shared" si="16"/>
        <v>21.5</v>
      </c>
      <c r="S108" s="115">
        <f t="shared" si="16"/>
        <v>17</v>
      </c>
      <c r="T108" s="115">
        <f t="shared" si="16"/>
        <v>14.5</v>
      </c>
      <c r="U108" s="115">
        <f t="shared" si="15"/>
        <v>17</v>
      </c>
      <c r="V108" s="115">
        <f t="shared" si="15"/>
        <v>12</v>
      </c>
      <c r="W108" s="29">
        <f t="shared" si="15"/>
        <v>82</v>
      </c>
      <c r="X108" s="116">
        <f t="shared" si="13"/>
        <v>16.400000000000002</v>
      </c>
      <c r="Y108" s="122">
        <v>68</v>
      </c>
      <c r="Z108" s="118">
        <f t="shared" si="14"/>
        <v>54.400000000000006</v>
      </c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19"/>
    </row>
    <row r="109" spans="1:44" s="117" customFormat="1" ht="21" thickBot="1" x14ac:dyDescent="0.35">
      <c r="A109" s="112">
        <v>103</v>
      </c>
      <c r="B109" s="121">
        <v>674857</v>
      </c>
      <c r="C109" s="123" t="s">
        <v>212</v>
      </c>
      <c r="D109" s="8">
        <v>12</v>
      </c>
      <c r="E109" s="9">
        <v>9</v>
      </c>
      <c r="F109" s="9">
        <v>11.5</v>
      </c>
      <c r="G109" s="9">
        <v>8.5</v>
      </c>
      <c r="H109" s="127">
        <v>12</v>
      </c>
      <c r="I109" s="113">
        <f t="shared" si="9"/>
        <v>53</v>
      </c>
      <c r="J109" s="113">
        <f t="shared" si="10"/>
        <v>7.9499999999999993</v>
      </c>
      <c r="K109" s="13">
        <v>3</v>
      </c>
      <c r="L109" s="14">
        <v>4.5</v>
      </c>
      <c r="M109" s="14">
        <v>2.5</v>
      </c>
      <c r="N109" s="14">
        <v>5</v>
      </c>
      <c r="O109" s="129">
        <v>2.5</v>
      </c>
      <c r="P109" s="114">
        <f t="shared" si="11"/>
        <v>17.5</v>
      </c>
      <c r="Q109" s="114">
        <f t="shared" si="12"/>
        <v>0.875</v>
      </c>
      <c r="R109" s="115">
        <f t="shared" si="16"/>
        <v>15</v>
      </c>
      <c r="S109" s="115">
        <f t="shared" si="16"/>
        <v>13.5</v>
      </c>
      <c r="T109" s="115">
        <f t="shared" si="16"/>
        <v>14</v>
      </c>
      <c r="U109" s="115">
        <f t="shared" si="15"/>
        <v>13.5</v>
      </c>
      <c r="V109" s="115">
        <f t="shared" si="15"/>
        <v>14.5</v>
      </c>
      <c r="W109" s="29">
        <f t="shared" si="15"/>
        <v>70.5</v>
      </c>
      <c r="X109" s="116">
        <f t="shared" si="13"/>
        <v>14.100000000000001</v>
      </c>
      <c r="Y109" s="122">
        <v>60</v>
      </c>
      <c r="Z109" s="118">
        <f t="shared" si="14"/>
        <v>48</v>
      </c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19"/>
    </row>
    <row r="110" spans="1:44" s="117" customFormat="1" ht="21" thickBot="1" x14ac:dyDescent="0.35">
      <c r="A110" s="112">
        <v>104</v>
      </c>
      <c r="B110" s="121">
        <v>674858</v>
      </c>
      <c r="C110" s="123" t="s">
        <v>133</v>
      </c>
      <c r="D110" s="8">
        <v>14.5</v>
      </c>
      <c r="E110" s="9">
        <v>13</v>
      </c>
      <c r="F110" s="9">
        <v>9</v>
      </c>
      <c r="G110" s="9">
        <v>7</v>
      </c>
      <c r="H110" s="127">
        <v>10.5</v>
      </c>
      <c r="I110" s="113">
        <f t="shared" si="9"/>
        <v>54</v>
      </c>
      <c r="J110" s="113">
        <f t="shared" si="10"/>
        <v>8.1</v>
      </c>
      <c r="K110" s="13">
        <v>4</v>
      </c>
      <c r="L110" s="14">
        <v>2.5</v>
      </c>
      <c r="M110" s="14">
        <v>3</v>
      </c>
      <c r="N110" s="14">
        <v>2</v>
      </c>
      <c r="O110" s="129">
        <v>4.5</v>
      </c>
      <c r="P110" s="114">
        <f t="shared" si="11"/>
        <v>16</v>
      </c>
      <c r="Q110" s="114">
        <f t="shared" si="12"/>
        <v>0.8</v>
      </c>
      <c r="R110" s="115">
        <f t="shared" si="16"/>
        <v>18.5</v>
      </c>
      <c r="S110" s="115">
        <f t="shared" si="16"/>
        <v>15.5</v>
      </c>
      <c r="T110" s="115">
        <f t="shared" si="16"/>
        <v>12</v>
      </c>
      <c r="U110" s="115">
        <f t="shared" si="15"/>
        <v>9</v>
      </c>
      <c r="V110" s="115">
        <f t="shared" si="15"/>
        <v>15</v>
      </c>
      <c r="W110" s="29">
        <f t="shared" si="15"/>
        <v>70</v>
      </c>
      <c r="X110" s="116">
        <f t="shared" si="13"/>
        <v>14</v>
      </c>
      <c r="Y110" s="122">
        <v>59</v>
      </c>
      <c r="Z110" s="118">
        <f t="shared" si="14"/>
        <v>47.2</v>
      </c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19"/>
    </row>
    <row r="111" spans="1:44" s="117" customFormat="1" ht="21" thickBot="1" x14ac:dyDescent="0.35">
      <c r="A111" s="112">
        <v>105</v>
      </c>
      <c r="B111" s="121">
        <v>674859</v>
      </c>
      <c r="C111" s="123" t="s">
        <v>134</v>
      </c>
      <c r="D111" s="8">
        <v>16</v>
      </c>
      <c r="E111" s="9">
        <v>12.5</v>
      </c>
      <c r="F111" s="9">
        <v>14</v>
      </c>
      <c r="G111" s="9">
        <v>11</v>
      </c>
      <c r="H111" s="127">
        <v>13</v>
      </c>
      <c r="I111" s="113">
        <f t="shared" si="9"/>
        <v>66.5</v>
      </c>
      <c r="J111" s="113">
        <f t="shared" si="10"/>
        <v>9.9749999999999996</v>
      </c>
      <c r="K111" s="13">
        <v>4.5</v>
      </c>
      <c r="L111" s="14">
        <v>5</v>
      </c>
      <c r="M111" s="14">
        <v>4</v>
      </c>
      <c r="N111" s="14">
        <v>3</v>
      </c>
      <c r="O111" s="129">
        <v>3.5</v>
      </c>
      <c r="P111" s="114">
        <f t="shared" si="11"/>
        <v>20</v>
      </c>
      <c r="Q111" s="114">
        <f t="shared" si="12"/>
        <v>1</v>
      </c>
      <c r="R111" s="115">
        <f t="shared" si="16"/>
        <v>20.5</v>
      </c>
      <c r="S111" s="115">
        <f t="shared" si="16"/>
        <v>17.5</v>
      </c>
      <c r="T111" s="115">
        <f t="shared" si="16"/>
        <v>18</v>
      </c>
      <c r="U111" s="115">
        <f t="shared" si="15"/>
        <v>14</v>
      </c>
      <c r="V111" s="115">
        <f t="shared" si="15"/>
        <v>16.5</v>
      </c>
      <c r="W111" s="29">
        <f t="shared" si="15"/>
        <v>86.5</v>
      </c>
      <c r="X111" s="116">
        <f t="shared" si="13"/>
        <v>17.3</v>
      </c>
      <c r="Y111" s="122">
        <v>70</v>
      </c>
      <c r="Z111" s="118">
        <f t="shared" si="14"/>
        <v>56</v>
      </c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19"/>
    </row>
    <row r="112" spans="1:44" s="117" customFormat="1" ht="21" thickBot="1" x14ac:dyDescent="0.35">
      <c r="A112" s="112">
        <v>106</v>
      </c>
      <c r="B112" s="121">
        <v>674860</v>
      </c>
      <c r="C112" s="123" t="s">
        <v>213</v>
      </c>
      <c r="D112" s="8">
        <v>8.5</v>
      </c>
      <c r="E112" s="9">
        <v>5</v>
      </c>
      <c r="F112" s="9">
        <v>7</v>
      </c>
      <c r="G112" s="9">
        <v>6.5</v>
      </c>
      <c r="H112" s="127">
        <v>9</v>
      </c>
      <c r="I112" s="113">
        <f t="shared" si="9"/>
        <v>36</v>
      </c>
      <c r="J112" s="113">
        <f t="shared" si="10"/>
        <v>5.3999999999999995</v>
      </c>
      <c r="K112" s="13">
        <v>3</v>
      </c>
      <c r="L112" s="14">
        <v>2</v>
      </c>
      <c r="M112" s="14">
        <v>1</v>
      </c>
      <c r="N112" s="14">
        <v>1.5</v>
      </c>
      <c r="O112" s="129">
        <v>4</v>
      </c>
      <c r="P112" s="114">
        <f t="shared" si="11"/>
        <v>11.5</v>
      </c>
      <c r="Q112" s="114">
        <f t="shared" si="12"/>
        <v>0.57500000000000007</v>
      </c>
      <c r="R112" s="115">
        <f t="shared" si="16"/>
        <v>11.5</v>
      </c>
      <c r="S112" s="115">
        <f t="shared" si="16"/>
        <v>7</v>
      </c>
      <c r="T112" s="115">
        <f t="shared" si="16"/>
        <v>8</v>
      </c>
      <c r="U112" s="115">
        <f t="shared" si="15"/>
        <v>8</v>
      </c>
      <c r="V112" s="115">
        <f t="shared" si="15"/>
        <v>13</v>
      </c>
      <c r="W112" s="29">
        <f t="shared" si="15"/>
        <v>47.5</v>
      </c>
      <c r="X112" s="116">
        <f t="shared" si="13"/>
        <v>9.5</v>
      </c>
      <c r="Y112" s="122">
        <v>40</v>
      </c>
      <c r="Z112" s="118">
        <f t="shared" si="14"/>
        <v>32</v>
      </c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19"/>
    </row>
    <row r="113" spans="1:44" s="117" customFormat="1" ht="21" thickBot="1" x14ac:dyDescent="0.35">
      <c r="A113" s="112">
        <v>107</v>
      </c>
      <c r="B113" s="121">
        <v>674861</v>
      </c>
      <c r="C113" s="123" t="s">
        <v>135</v>
      </c>
      <c r="D113" s="8">
        <v>7</v>
      </c>
      <c r="E113" s="9">
        <v>7.5</v>
      </c>
      <c r="F113" s="9">
        <v>9</v>
      </c>
      <c r="G113" s="9">
        <v>14.5</v>
      </c>
      <c r="H113" s="127">
        <v>12.5</v>
      </c>
      <c r="I113" s="113"/>
      <c r="J113" s="113"/>
      <c r="K113" s="13">
        <v>5</v>
      </c>
      <c r="L113" s="14">
        <v>3.5</v>
      </c>
      <c r="M113" s="14">
        <v>2.5</v>
      </c>
      <c r="N113" s="14">
        <v>3</v>
      </c>
      <c r="O113" s="129">
        <v>2</v>
      </c>
      <c r="P113" s="114"/>
      <c r="Q113" s="114"/>
      <c r="R113" s="115">
        <f t="shared" si="16"/>
        <v>12</v>
      </c>
      <c r="S113" s="115">
        <f t="shared" si="16"/>
        <v>11</v>
      </c>
      <c r="T113" s="115">
        <f t="shared" si="16"/>
        <v>11.5</v>
      </c>
      <c r="U113" s="115">
        <f t="shared" si="15"/>
        <v>17.5</v>
      </c>
      <c r="V113" s="115">
        <f t="shared" si="15"/>
        <v>14.5</v>
      </c>
      <c r="W113" s="29">
        <f t="shared" si="15"/>
        <v>0</v>
      </c>
      <c r="X113" s="116">
        <f t="shared" si="13"/>
        <v>0</v>
      </c>
      <c r="Y113" s="122">
        <v>56</v>
      </c>
      <c r="Z113" s="118">
        <f t="shared" si="14"/>
        <v>44.800000000000004</v>
      </c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19"/>
    </row>
    <row r="114" spans="1:44" s="117" customFormat="1" ht="21" thickBot="1" x14ac:dyDescent="0.35">
      <c r="A114" s="112">
        <v>108</v>
      </c>
      <c r="B114" s="121">
        <v>674862</v>
      </c>
      <c r="C114" s="123" t="s">
        <v>214</v>
      </c>
      <c r="D114" s="8">
        <v>18</v>
      </c>
      <c r="E114" s="9">
        <v>15</v>
      </c>
      <c r="F114" s="9">
        <v>12.5</v>
      </c>
      <c r="G114" s="9">
        <v>13</v>
      </c>
      <c r="H114" s="127">
        <v>11.5</v>
      </c>
      <c r="I114" s="113">
        <f t="shared" si="9"/>
        <v>70</v>
      </c>
      <c r="J114" s="113">
        <f t="shared" si="10"/>
        <v>10.5</v>
      </c>
      <c r="K114" s="13">
        <v>3</v>
      </c>
      <c r="L114" s="14">
        <v>4.5</v>
      </c>
      <c r="M114" s="14">
        <v>4</v>
      </c>
      <c r="N114" s="14">
        <v>5.5</v>
      </c>
      <c r="O114" s="129">
        <v>5</v>
      </c>
      <c r="P114" s="114">
        <f t="shared" si="11"/>
        <v>22</v>
      </c>
      <c r="Q114" s="114">
        <f t="shared" si="12"/>
        <v>1.1000000000000001</v>
      </c>
      <c r="R114" s="115">
        <f t="shared" si="16"/>
        <v>21</v>
      </c>
      <c r="S114" s="115">
        <f t="shared" si="16"/>
        <v>19.5</v>
      </c>
      <c r="T114" s="115">
        <f t="shared" si="16"/>
        <v>16.5</v>
      </c>
      <c r="U114" s="115">
        <f t="shared" si="15"/>
        <v>18.5</v>
      </c>
      <c r="V114" s="115">
        <f t="shared" si="15"/>
        <v>16.5</v>
      </c>
      <c r="W114" s="29">
        <f t="shared" si="15"/>
        <v>92</v>
      </c>
      <c r="X114" s="116">
        <f t="shared" si="13"/>
        <v>18.400000000000002</v>
      </c>
      <c r="Y114" s="122">
        <v>73</v>
      </c>
      <c r="Z114" s="118">
        <f t="shared" si="14"/>
        <v>58.400000000000006</v>
      </c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19"/>
    </row>
    <row r="115" spans="1:44" s="117" customFormat="1" ht="21" thickBot="1" x14ac:dyDescent="0.35">
      <c r="A115" s="112">
        <v>109</v>
      </c>
      <c r="B115" s="121">
        <v>674863</v>
      </c>
      <c r="C115" s="123" t="s">
        <v>215</v>
      </c>
      <c r="D115" s="8">
        <v>16.5</v>
      </c>
      <c r="E115" s="9">
        <v>14</v>
      </c>
      <c r="F115" s="9">
        <v>15</v>
      </c>
      <c r="G115" s="9">
        <v>12</v>
      </c>
      <c r="H115" s="127">
        <v>11</v>
      </c>
      <c r="I115" s="113">
        <f t="shared" si="9"/>
        <v>68.5</v>
      </c>
      <c r="J115" s="113">
        <f t="shared" si="10"/>
        <v>10.275</v>
      </c>
      <c r="K115" s="13">
        <v>5.5</v>
      </c>
      <c r="L115" s="14">
        <v>4</v>
      </c>
      <c r="M115" s="14">
        <v>5</v>
      </c>
      <c r="N115" s="14">
        <v>4.5</v>
      </c>
      <c r="O115" s="129">
        <v>2</v>
      </c>
      <c r="P115" s="114">
        <f t="shared" si="11"/>
        <v>21</v>
      </c>
      <c r="Q115" s="114">
        <f t="shared" si="12"/>
        <v>1.05</v>
      </c>
      <c r="R115" s="115">
        <f t="shared" si="16"/>
        <v>22</v>
      </c>
      <c r="S115" s="115">
        <f t="shared" si="16"/>
        <v>18</v>
      </c>
      <c r="T115" s="115">
        <f t="shared" si="16"/>
        <v>20</v>
      </c>
      <c r="U115" s="115">
        <f t="shared" si="15"/>
        <v>16.5</v>
      </c>
      <c r="V115" s="115">
        <f t="shared" si="15"/>
        <v>13</v>
      </c>
      <c r="W115" s="29">
        <f t="shared" si="15"/>
        <v>89.5</v>
      </c>
      <c r="X115" s="116">
        <f t="shared" si="13"/>
        <v>17.900000000000002</v>
      </c>
      <c r="Y115" s="122">
        <v>74</v>
      </c>
      <c r="Z115" s="118">
        <f t="shared" si="14"/>
        <v>59.2</v>
      </c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19"/>
    </row>
    <row r="116" spans="1:44" s="117" customFormat="1" ht="21" thickBot="1" x14ac:dyDescent="0.35">
      <c r="A116" s="112">
        <v>110</v>
      </c>
      <c r="B116" s="121">
        <v>674864</v>
      </c>
      <c r="C116" s="123" t="s">
        <v>136</v>
      </c>
      <c r="D116" s="8">
        <v>9</v>
      </c>
      <c r="E116" s="9">
        <v>6.5</v>
      </c>
      <c r="F116" s="9">
        <v>8</v>
      </c>
      <c r="G116" s="9">
        <v>6</v>
      </c>
      <c r="H116" s="127">
        <v>8</v>
      </c>
      <c r="I116" s="113">
        <f t="shared" si="9"/>
        <v>37.5</v>
      </c>
      <c r="J116" s="113">
        <f t="shared" si="10"/>
        <v>5.625</v>
      </c>
      <c r="K116" s="13">
        <v>3</v>
      </c>
      <c r="L116" s="14">
        <v>2</v>
      </c>
      <c r="M116" s="14">
        <v>3.5</v>
      </c>
      <c r="N116" s="14">
        <v>2</v>
      </c>
      <c r="O116" s="129">
        <v>2.5</v>
      </c>
      <c r="P116" s="114">
        <f t="shared" si="11"/>
        <v>13</v>
      </c>
      <c r="Q116" s="114">
        <f t="shared" si="12"/>
        <v>0.65</v>
      </c>
      <c r="R116" s="115">
        <f t="shared" si="16"/>
        <v>12</v>
      </c>
      <c r="S116" s="115">
        <f t="shared" si="16"/>
        <v>8.5</v>
      </c>
      <c r="T116" s="115">
        <f t="shared" si="16"/>
        <v>11.5</v>
      </c>
      <c r="U116" s="115">
        <f t="shared" si="15"/>
        <v>8</v>
      </c>
      <c r="V116" s="115">
        <f t="shared" si="15"/>
        <v>10.5</v>
      </c>
      <c r="W116" s="29">
        <f t="shared" si="15"/>
        <v>50.5</v>
      </c>
      <c r="X116" s="116">
        <f t="shared" si="13"/>
        <v>10.100000000000001</v>
      </c>
      <c r="Y116" s="122">
        <v>41</v>
      </c>
      <c r="Z116" s="118">
        <f t="shared" si="14"/>
        <v>32.800000000000004</v>
      </c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19"/>
    </row>
    <row r="117" spans="1:44" s="117" customFormat="1" ht="21" thickBot="1" x14ac:dyDescent="0.35">
      <c r="A117" s="112">
        <v>111</v>
      </c>
      <c r="B117" s="121">
        <v>674865</v>
      </c>
      <c r="C117" s="123" t="s">
        <v>216</v>
      </c>
      <c r="D117" s="9">
        <v>5.5</v>
      </c>
      <c r="E117" s="9">
        <v>3</v>
      </c>
      <c r="F117" s="9">
        <v>4.5</v>
      </c>
      <c r="G117" s="9">
        <v>2</v>
      </c>
      <c r="H117" s="9">
        <v>3.5</v>
      </c>
      <c r="I117" s="113">
        <f t="shared" si="9"/>
        <v>18.5</v>
      </c>
      <c r="J117" s="113">
        <f t="shared" si="10"/>
        <v>2.7749999999999999</v>
      </c>
      <c r="K117" s="14">
        <v>1.5</v>
      </c>
      <c r="L117" s="14">
        <v>2</v>
      </c>
      <c r="M117" s="14">
        <v>1</v>
      </c>
      <c r="N117" s="14">
        <v>0.5</v>
      </c>
      <c r="O117" s="14">
        <v>1</v>
      </c>
      <c r="P117" s="114">
        <f t="shared" si="11"/>
        <v>6</v>
      </c>
      <c r="Q117" s="114">
        <f t="shared" si="12"/>
        <v>0.30000000000000004</v>
      </c>
      <c r="R117" s="115">
        <f t="shared" si="16"/>
        <v>7</v>
      </c>
      <c r="S117" s="115">
        <f t="shared" si="16"/>
        <v>5</v>
      </c>
      <c r="T117" s="115">
        <f t="shared" si="16"/>
        <v>5.5</v>
      </c>
      <c r="U117" s="115">
        <f t="shared" si="15"/>
        <v>2.5</v>
      </c>
      <c r="V117" s="115">
        <f t="shared" si="15"/>
        <v>4.5</v>
      </c>
      <c r="W117" s="29">
        <f t="shared" si="15"/>
        <v>24.5</v>
      </c>
      <c r="X117" s="116">
        <f t="shared" si="13"/>
        <v>4.9000000000000004</v>
      </c>
      <c r="Y117" s="122">
        <v>22</v>
      </c>
      <c r="Z117" s="118">
        <f t="shared" si="14"/>
        <v>17.600000000000001</v>
      </c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19"/>
    </row>
    <row r="118" spans="1:44" s="117" customFormat="1" ht="21" thickBot="1" x14ac:dyDescent="0.35">
      <c r="A118" s="112">
        <v>112</v>
      </c>
      <c r="B118" s="121">
        <v>674866</v>
      </c>
      <c r="C118" s="123" t="s">
        <v>137</v>
      </c>
      <c r="D118" s="8">
        <v>4</v>
      </c>
      <c r="E118" s="9">
        <v>5.5</v>
      </c>
      <c r="F118" s="9">
        <v>5</v>
      </c>
      <c r="G118" s="9">
        <v>2.5</v>
      </c>
      <c r="H118" s="127">
        <v>2.5</v>
      </c>
      <c r="I118" s="113">
        <f t="shared" si="9"/>
        <v>19.5</v>
      </c>
      <c r="J118" s="113">
        <f t="shared" si="10"/>
        <v>2.9249999999999998</v>
      </c>
      <c r="K118" s="13">
        <v>1</v>
      </c>
      <c r="L118" s="14">
        <v>1.5</v>
      </c>
      <c r="M118" s="14">
        <v>2</v>
      </c>
      <c r="N118" s="14">
        <v>0</v>
      </c>
      <c r="O118" s="129">
        <v>2</v>
      </c>
      <c r="P118" s="114">
        <f t="shared" si="11"/>
        <v>6.5</v>
      </c>
      <c r="Q118" s="114">
        <f t="shared" si="12"/>
        <v>0.32500000000000001</v>
      </c>
      <c r="R118" s="115">
        <f t="shared" si="16"/>
        <v>5</v>
      </c>
      <c r="S118" s="115">
        <f t="shared" si="16"/>
        <v>7</v>
      </c>
      <c r="T118" s="115">
        <f t="shared" si="16"/>
        <v>7</v>
      </c>
      <c r="U118" s="115">
        <f t="shared" si="15"/>
        <v>2.5</v>
      </c>
      <c r="V118" s="115">
        <f t="shared" si="15"/>
        <v>4.5</v>
      </c>
      <c r="W118" s="29">
        <f t="shared" si="15"/>
        <v>26</v>
      </c>
      <c r="X118" s="116">
        <f t="shared" si="13"/>
        <v>5.2</v>
      </c>
      <c r="Y118" s="122">
        <v>24</v>
      </c>
      <c r="Z118" s="118">
        <f t="shared" si="14"/>
        <v>19.200000000000003</v>
      </c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19"/>
    </row>
    <row r="119" spans="1:44" s="117" customFormat="1" ht="21" thickBot="1" x14ac:dyDescent="0.35">
      <c r="A119" s="112">
        <v>113</v>
      </c>
      <c r="B119" s="121">
        <v>674867</v>
      </c>
      <c r="C119" s="123" t="s">
        <v>217</v>
      </c>
      <c r="D119" s="8">
        <v>10</v>
      </c>
      <c r="E119" s="9">
        <v>13</v>
      </c>
      <c r="F119" s="9">
        <v>9</v>
      </c>
      <c r="G119" s="9">
        <v>7.5</v>
      </c>
      <c r="H119" s="127">
        <v>10.5</v>
      </c>
      <c r="I119" s="113">
        <f t="shared" si="9"/>
        <v>50</v>
      </c>
      <c r="J119" s="113">
        <f t="shared" si="10"/>
        <v>7.5</v>
      </c>
      <c r="K119" s="13">
        <v>3.5</v>
      </c>
      <c r="L119" s="14">
        <v>2</v>
      </c>
      <c r="M119" s="14">
        <v>3.5</v>
      </c>
      <c r="N119" s="14">
        <v>4</v>
      </c>
      <c r="O119" s="129">
        <v>1</v>
      </c>
      <c r="P119" s="114">
        <f t="shared" si="11"/>
        <v>14</v>
      </c>
      <c r="Q119" s="114">
        <f t="shared" si="12"/>
        <v>0.70000000000000007</v>
      </c>
      <c r="R119" s="115">
        <f t="shared" si="16"/>
        <v>13.5</v>
      </c>
      <c r="S119" s="115">
        <f t="shared" si="16"/>
        <v>15</v>
      </c>
      <c r="T119" s="115">
        <f t="shared" si="16"/>
        <v>12.5</v>
      </c>
      <c r="U119" s="115">
        <f t="shared" si="15"/>
        <v>11.5</v>
      </c>
      <c r="V119" s="115">
        <f t="shared" si="15"/>
        <v>11.5</v>
      </c>
      <c r="W119" s="29">
        <f t="shared" si="15"/>
        <v>64</v>
      </c>
      <c r="X119" s="116">
        <f t="shared" si="13"/>
        <v>12.8</v>
      </c>
      <c r="Y119" s="122">
        <v>54</v>
      </c>
      <c r="Z119" s="118">
        <f t="shared" si="14"/>
        <v>43.2</v>
      </c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19"/>
    </row>
    <row r="120" spans="1:44" s="117" customFormat="1" ht="21" thickBot="1" x14ac:dyDescent="0.35">
      <c r="A120" s="112">
        <v>114</v>
      </c>
      <c r="B120" s="121">
        <v>674868</v>
      </c>
      <c r="C120" s="123" t="s">
        <v>218</v>
      </c>
      <c r="D120" s="8">
        <v>13.5</v>
      </c>
      <c r="E120" s="9">
        <v>12</v>
      </c>
      <c r="F120" s="9">
        <v>15</v>
      </c>
      <c r="G120" s="9">
        <v>13</v>
      </c>
      <c r="H120" s="127">
        <v>18</v>
      </c>
      <c r="I120" s="113">
        <f t="shared" si="9"/>
        <v>71.5</v>
      </c>
      <c r="J120" s="113">
        <f t="shared" si="10"/>
        <v>10.725</v>
      </c>
      <c r="K120" s="13">
        <v>4</v>
      </c>
      <c r="L120" s="14">
        <v>3</v>
      </c>
      <c r="M120" s="14">
        <v>5</v>
      </c>
      <c r="N120" s="14">
        <v>5</v>
      </c>
      <c r="O120" s="129">
        <v>4.5</v>
      </c>
      <c r="P120" s="114">
        <f t="shared" si="11"/>
        <v>21.5</v>
      </c>
      <c r="Q120" s="114">
        <f t="shared" si="12"/>
        <v>1.075</v>
      </c>
      <c r="R120" s="115">
        <f t="shared" si="16"/>
        <v>17.5</v>
      </c>
      <c r="S120" s="115">
        <f t="shared" si="16"/>
        <v>15</v>
      </c>
      <c r="T120" s="115">
        <f t="shared" si="16"/>
        <v>20</v>
      </c>
      <c r="U120" s="115">
        <f t="shared" si="15"/>
        <v>18</v>
      </c>
      <c r="V120" s="115">
        <f t="shared" si="15"/>
        <v>22.5</v>
      </c>
      <c r="W120" s="29">
        <f t="shared" si="15"/>
        <v>93</v>
      </c>
      <c r="X120" s="116">
        <f t="shared" si="13"/>
        <v>18.600000000000001</v>
      </c>
      <c r="Y120" s="122">
        <v>75</v>
      </c>
      <c r="Z120" s="118">
        <f t="shared" si="14"/>
        <v>60</v>
      </c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19"/>
    </row>
    <row r="121" spans="1:44" s="117" customFormat="1" ht="21" thickBot="1" x14ac:dyDescent="0.35">
      <c r="A121" s="112">
        <v>115</v>
      </c>
      <c r="B121" s="121">
        <v>674869</v>
      </c>
      <c r="C121" s="123" t="s">
        <v>219</v>
      </c>
      <c r="D121" s="8">
        <v>13</v>
      </c>
      <c r="E121" s="9">
        <v>7.5</v>
      </c>
      <c r="F121" s="9">
        <v>8</v>
      </c>
      <c r="G121" s="9">
        <v>14.5</v>
      </c>
      <c r="H121" s="127">
        <v>10.5</v>
      </c>
      <c r="I121" s="113">
        <f t="shared" si="9"/>
        <v>53.5</v>
      </c>
      <c r="J121" s="113">
        <f t="shared" si="10"/>
        <v>8.0250000000000004</v>
      </c>
      <c r="K121" s="13">
        <v>3</v>
      </c>
      <c r="L121" s="14">
        <v>4.5</v>
      </c>
      <c r="M121" s="14">
        <v>2</v>
      </c>
      <c r="N121" s="14">
        <v>2.5</v>
      </c>
      <c r="O121" s="129">
        <v>3.5</v>
      </c>
      <c r="P121" s="114">
        <f t="shared" si="11"/>
        <v>15.5</v>
      </c>
      <c r="Q121" s="114">
        <f t="shared" si="12"/>
        <v>0.77500000000000002</v>
      </c>
      <c r="R121" s="115">
        <f t="shared" si="16"/>
        <v>16</v>
      </c>
      <c r="S121" s="115">
        <f t="shared" si="16"/>
        <v>12</v>
      </c>
      <c r="T121" s="115">
        <f t="shared" si="16"/>
        <v>10</v>
      </c>
      <c r="U121" s="115">
        <f t="shared" si="15"/>
        <v>17</v>
      </c>
      <c r="V121" s="115">
        <f t="shared" si="15"/>
        <v>14</v>
      </c>
      <c r="W121" s="29">
        <f t="shared" si="15"/>
        <v>69</v>
      </c>
      <c r="X121" s="116">
        <f t="shared" si="13"/>
        <v>13.8</v>
      </c>
      <c r="Y121" s="122">
        <v>59</v>
      </c>
      <c r="Z121" s="118">
        <f t="shared" si="14"/>
        <v>47.2</v>
      </c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19"/>
    </row>
    <row r="122" spans="1:44" s="117" customFormat="1" ht="21" thickBot="1" x14ac:dyDescent="0.35">
      <c r="A122" s="112">
        <v>116</v>
      </c>
      <c r="B122" s="121">
        <v>674870</v>
      </c>
      <c r="C122" s="123" t="s">
        <v>220</v>
      </c>
      <c r="D122" s="8">
        <v>11</v>
      </c>
      <c r="E122" s="9">
        <v>14</v>
      </c>
      <c r="F122" s="9">
        <v>10</v>
      </c>
      <c r="G122" s="9">
        <v>9</v>
      </c>
      <c r="H122" s="127">
        <v>12</v>
      </c>
      <c r="I122" s="113"/>
      <c r="J122" s="113"/>
      <c r="K122" s="13">
        <v>5</v>
      </c>
      <c r="L122" s="14">
        <v>4</v>
      </c>
      <c r="M122" s="14">
        <v>4.5</v>
      </c>
      <c r="N122" s="14">
        <v>2.5</v>
      </c>
      <c r="O122" s="129">
        <v>2</v>
      </c>
      <c r="P122" s="114"/>
      <c r="Q122" s="114"/>
      <c r="R122" s="115">
        <f t="shared" si="16"/>
        <v>16</v>
      </c>
      <c r="S122" s="115">
        <f t="shared" si="16"/>
        <v>18</v>
      </c>
      <c r="T122" s="115">
        <f t="shared" si="16"/>
        <v>14.5</v>
      </c>
      <c r="U122" s="115">
        <f t="shared" si="15"/>
        <v>11.5</v>
      </c>
      <c r="V122" s="115">
        <f t="shared" si="15"/>
        <v>14</v>
      </c>
      <c r="W122" s="29">
        <f t="shared" si="15"/>
        <v>0</v>
      </c>
      <c r="X122" s="116">
        <f t="shared" si="13"/>
        <v>0</v>
      </c>
      <c r="Y122" s="122">
        <v>61</v>
      </c>
      <c r="Z122" s="118">
        <f t="shared" si="14"/>
        <v>48.800000000000004</v>
      </c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19"/>
    </row>
    <row r="123" spans="1:44" s="117" customFormat="1" ht="21" thickBot="1" x14ac:dyDescent="0.35">
      <c r="A123" s="112">
        <v>117</v>
      </c>
      <c r="B123" s="121">
        <v>674871</v>
      </c>
      <c r="C123" s="123" t="s">
        <v>221</v>
      </c>
      <c r="D123" s="8">
        <v>10</v>
      </c>
      <c r="E123" s="9">
        <v>13</v>
      </c>
      <c r="F123" s="9">
        <v>9.5</v>
      </c>
      <c r="G123" s="9">
        <v>12</v>
      </c>
      <c r="H123" s="127">
        <v>13</v>
      </c>
      <c r="I123" s="113">
        <f t="shared" si="9"/>
        <v>57.5</v>
      </c>
      <c r="J123" s="113">
        <f t="shared" si="10"/>
        <v>8.625</v>
      </c>
      <c r="K123" s="13">
        <v>4.5</v>
      </c>
      <c r="L123" s="14">
        <v>3.5</v>
      </c>
      <c r="M123" s="14">
        <v>4</v>
      </c>
      <c r="N123" s="14">
        <v>4</v>
      </c>
      <c r="O123" s="129">
        <v>2.5</v>
      </c>
      <c r="P123" s="114">
        <f t="shared" si="11"/>
        <v>18.5</v>
      </c>
      <c r="Q123" s="114">
        <f t="shared" si="12"/>
        <v>0.92500000000000004</v>
      </c>
      <c r="R123" s="115">
        <f t="shared" si="16"/>
        <v>14.5</v>
      </c>
      <c r="S123" s="115">
        <f t="shared" si="16"/>
        <v>16.5</v>
      </c>
      <c r="T123" s="115">
        <f t="shared" si="16"/>
        <v>13.5</v>
      </c>
      <c r="U123" s="115">
        <f t="shared" si="15"/>
        <v>16</v>
      </c>
      <c r="V123" s="115">
        <f t="shared" si="15"/>
        <v>15.5</v>
      </c>
      <c r="W123" s="29">
        <f t="shared" si="15"/>
        <v>76</v>
      </c>
      <c r="X123" s="116">
        <f t="shared" si="13"/>
        <v>15.200000000000001</v>
      </c>
      <c r="Y123" s="122">
        <v>61</v>
      </c>
      <c r="Z123" s="118">
        <f t="shared" si="14"/>
        <v>48.800000000000004</v>
      </c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19"/>
    </row>
    <row r="124" spans="1:44" s="117" customFormat="1" ht="21" thickBot="1" x14ac:dyDescent="0.35">
      <c r="A124" s="112">
        <v>118</v>
      </c>
      <c r="B124" s="121">
        <v>674872</v>
      </c>
      <c r="C124" s="123" t="s">
        <v>222</v>
      </c>
      <c r="D124" s="8">
        <v>7</v>
      </c>
      <c r="E124" s="9">
        <v>12</v>
      </c>
      <c r="F124" s="9">
        <v>8.5</v>
      </c>
      <c r="G124" s="9">
        <v>9.5</v>
      </c>
      <c r="H124" s="127">
        <v>10</v>
      </c>
      <c r="I124" s="113">
        <f t="shared" si="9"/>
        <v>47</v>
      </c>
      <c r="J124" s="113">
        <f t="shared" si="10"/>
        <v>7.05</v>
      </c>
      <c r="K124" s="13">
        <v>4</v>
      </c>
      <c r="L124" s="14">
        <v>2</v>
      </c>
      <c r="M124" s="14">
        <v>2</v>
      </c>
      <c r="N124" s="14">
        <v>4.5</v>
      </c>
      <c r="O124" s="129">
        <v>3</v>
      </c>
      <c r="P124" s="114">
        <f t="shared" si="11"/>
        <v>15.5</v>
      </c>
      <c r="Q124" s="114">
        <f t="shared" si="12"/>
        <v>0.77500000000000002</v>
      </c>
      <c r="R124" s="115">
        <f t="shared" si="16"/>
        <v>11</v>
      </c>
      <c r="S124" s="115">
        <f t="shared" si="16"/>
        <v>14</v>
      </c>
      <c r="T124" s="115">
        <f t="shared" si="16"/>
        <v>10.5</v>
      </c>
      <c r="U124" s="115">
        <f t="shared" si="15"/>
        <v>14</v>
      </c>
      <c r="V124" s="115">
        <f t="shared" si="15"/>
        <v>13</v>
      </c>
      <c r="W124" s="29">
        <f t="shared" si="15"/>
        <v>62.5</v>
      </c>
      <c r="X124" s="116">
        <f t="shared" si="13"/>
        <v>12.5</v>
      </c>
      <c r="Y124" s="122">
        <v>52</v>
      </c>
      <c r="Z124" s="118">
        <f t="shared" si="14"/>
        <v>41.6</v>
      </c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19"/>
    </row>
    <row r="125" spans="1:44" s="117" customFormat="1" ht="21" thickBot="1" x14ac:dyDescent="0.35">
      <c r="A125" s="112">
        <v>119</v>
      </c>
      <c r="B125" s="121">
        <v>674873</v>
      </c>
      <c r="C125" s="123" t="s">
        <v>223</v>
      </c>
      <c r="D125" s="8">
        <v>9.5</v>
      </c>
      <c r="E125" s="9">
        <v>8</v>
      </c>
      <c r="F125" s="9">
        <v>13</v>
      </c>
      <c r="G125" s="9">
        <v>14</v>
      </c>
      <c r="H125" s="127">
        <v>15</v>
      </c>
      <c r="I125" s="113">
        <f t="shared" si="9"/>
        <v>59.5</v>
      </c>
      <c r="J125" s="113">
        <f t="shared" si="10"/>
        <v>8.9249999999999989</v>
      </c>
      <c r="K125" s="13">
        <v>3.5</v>
      </c>
      <c r="L125" s="14">
        <v>4</v>
      </c>
      <c r="M125" s="14">
        <v>2</v>
      </c>
      <c r="N125" s="14">
        <v>5</v>
      </c>
      <c r="O125" s="129">
        <v>3.5</v>
      </c>
      <c r="P125" s="114">
        <f t="shared" si="11"/>
        <v>18</v>
      </c>
      <c r="Q125" s="114">
        <f t="shared" si="12"/>
        <v>0.9</v>
      </c>
      <c r="R125" s="115">
        <f t="shared" si="16"/>
        <v>13</v>
      </c>
      <c r="S125" s="115">
        <f t="shared" si="16"/>
        <v>12</v>
      </c>
      <c r="T125" s="115">
        <f t="shared" si="16"/>
        <v>15</v>
      </c>
      <c r="U125" s="115">
        <f t="shared" si="15"/>
        <v>19</v>
      </c>
      <c r="V125" s="115">
        <f t="shared" si="15"/>
        <v>18.5</v>
      </c>
      <c r="W125" s="29">
        <f t="shared" si="15"/>
        <v>77.5</v>
      </c>
      <c r="X125" s="116">
        <f t="shared" si="13"/>
        <v>15.5</v>
      </c>
      <c r="Y125" s="122">
        <v>63</v>
      </c>
      <c r="Z125" s="118">
        <f t="shared" si="14"/>
        <v>50.400000000000006</v>
      </c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19"/>
    </row>
    <row r="126" spans="1:44" s="117" customFormat="1" ht="21" thickBot="1" x14ac:dyDescent="0.35">
      <c r="A126" s="112">
        <v>120</v>
      </c>
      <c r="B126" s="121">
        <v>674874</v>
      </c>
      <c r="C126" s="123" t="s">
        <v>224</v>
      </c>
      <c r="D126" s="8">
        <v>13</v>
      </c>
      <c r="E126" s="9">
        <v>8</v>
      </c>
      <c r="F126" s="9">
        <v>10</v>
      </c>
      <c r="G126" s="9">
        <v>12.5</v>
      </c>
      <c r="H126" s="127">
        <v>9.5</v>
      </c>
      <c r="I126" s="113">
        <f t="shared" si="9"/>
        <v>53</v>
      </c>
      <c r="J126" s="113">
        <f t="shared" si="10"/>
        <v>7.9499999999999993</v>
      </c>
      <c r="K126" s="13">
        <v>3</v>
      </c>
      <c r="L126" s="14">
        <v>5.5</v>
      </c>
      <c r="M126" s="14">
        <v>4</v>
      </c>
      <c r="N126" s="14">
        <v>4.5</v>
      </c>
      <c r="O126" s="129">
        <v>2</v>
      </c>
      <c r="P126" s="114">
        <f t="shared" si="11"/>
        <v>19</v>
      </c>
      <c r="Q126" s="114">
        <f t="shared" si="12"/>
        <v>0.95000000000000007</v>
      </c>
      <c r="R126" s="115">
        <f t="shared" si="16"/>
        <v>16</v>
      </c>
      <c r="S126" s="115">
        <f t="shared" si="16"/>
        <v>13.5</v>
      </c>
      <c r="T126" s="115">
        <f t="shared" si="16"/>
        <v>14</v>
      </c>
      <c r="U126" s="115">
        <f t="shared" si="15"/>
        <v>17</v>
      </c>
      <c r="V126" s="115">
        <f t="shared" si="15"/>
        <v>11.5</v>
      </c>
      <c r="W126" s="29">
        <f t="shared" si="15"/>
        <v>72</v>
      </c>
      <c r="X126" s="116">
        <f t="shared" si="13"/>
        <v>14.4</v>
      </c>
      <c r="Y126" s="122">
        <v>57</v>
      </c>
      <c r="Z126" s="118">
        <f t="shared" si="14"/>
        <v>45.6</v>
      </c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19"/>
    </row>
    <row r="127" spans="1:44" s="117" customFormat="1" ht="21" thickBot="1" x14ac:dyDescent="0.35">
      <c r="A127" s="112">
        <v>121</v>
      </c>
      <c r="B127" s="121">
        <v>674875</v>
      </c>
      <c r="C127" s="123" t="s">
        <v>225</v>
      </c>
      <c r="D127" s="8">
        <v>5.5</v>
      </c>
      <c r="E127" s="9">
        <v>7.5</v>
      </c>
      <c r="F127" s="9">
        <v>13</v>
      </c>
      <c r="G127" s="9">
        <v>9</v>
      </c>
      <c r="H127" s="127">
        <v>8</v>
      </c>
      <c r="I127" s="113">
        <f t="shared" si="9"/>
        <v>43</v>
      </c>
      <c r="J127" s="113">
        <f t="shared" si="10"/>
        <v>6.45</v>
      </c>
      <c r="K127" s="13">
        <v>1.5</v>
      </c>
      <c r="L127" s="14">
        <v>2</v>
      </c>
      <c r="M127" s="14">
        <v>2.5</v>
      </c>
      <c r="N127" s="14">
        <v>2</v>
      </c>
      <c r="O127" s="129">
        <v>3</v>
      </c>
      <c r="P127" s="114">
        <f t="shared" si="11"/>
        <v>11</v>
      </c>
      <c r="Q127" s="114">
        <f t="shared" si="12"/>
        <v>0.55000000000000004</v>
      </c>
      <c r="R127" s="115">
        <f t="shared" si="16"/>
        <v>7</v>
      </c>
      <c r="S127" s="115">
        <f t="shared" si="16"/>
        <v>9.5</v>
      </c>
      <c r="T127" s="115">
        <f t="shared" si="16"/>
        <v>15.5</v>
      </c>
      <c r="U127" s="115">
        <f t="shared" si="15"/>
        <v>11</v>
      </c>
      <c r="V127" s="115">
        <f t="shared" si="15"/>
        <v>11</v>
      </c>
      <c r="W127" s="29">
        <f t="shared" si="15"/>
        <v>54</v>
      </c>
      <c r="X127" s="116">
        <f t="shared" si="13"/>
        <v>10.8</v>
      </c>
      <c r="Y127" s="122">
        <v>48</v>
      </c>
      <c r="Z127" s="118">
        <f t="shared" si="14"/>
        <v>38.400000000000006</v>
      </c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19"/>
    </row>
    <row r="128" spans="1:44" s="117" customFormat="1" ht="21" thickBot="1" x14ac:dyDescent="0.35">
      <c r="A128" s="112">
        <v>122</v>
      </c>
      <c r="B128" s="121">
        <v>674876</v>
      </c>
      <c r="C128" s="123" t="s">
        <v>226</v>
      </c>
      <c r="D128" s="8">
        <v>11.5</v>
      </c>
      <c r="E128" s="9">
        <v>15.5</v>
      </c>
      <c r="F128" s="9">
        <v>12</v>
      </c>
      <c r="G128" s="9">
        <v>14</v>
      </c>
      <c r="H128" s="127">
        <v>10</v>
      </c>
      <c r="I128" s="113">
        <f t="shared" si="9"/>
        <v>63</v>
      </c>
      <c r="J128" s="113">
        <f t="shared" si="10"/>
        <v>9.4499999999999993</v>
      </c>
      <c r="K128" s="13">
        <v>2.5</v>
      </c>
      <c r="L128" s="14">
        <v>5.5</v>
      </c>
      <c r="M128" s="14">
        <v>3</v>
      </c>
      <c r="N128" s="14">
        <v>4</v>
      </c>
      <c r="O128" s="129">
        <v>5</v>
      </c>
      <c r="P128" s="114">
        <f t="shared" si="11"/>
        <v>20</v>
      </c>
      <c r="Q128" s="114">
        <f t="shared" si="12"/>
        <v>1</v>
      </c>
      <c r="R128" s="115">
        <f t="shared" si="16"/>
        <v>14</v>
      </c>
      <c r="S128" s="115">
        <f t="shared" si="16"/>
        <v>21</v>
      </c>
      <c r="T128" s="115">
        <f t="shared" si="16"/>
        <v>15</v>
      </c>
      <c r="U128" s="115">
        <f t="shared" si="15"/>
        <v>18</v>
      </c>
      <c r="V128" s="115">
        <f t="shared" si="15"/>
        <v>15</v>
      </c>
      <c r="W128" s="29">
        <f t="shared" si="15"/>
        <v>83</v>
      </c>
      <c r="X128" s="116">
        <f t="shared" si="13"/>
        <v>16.600000000000001</v>
      </c>
      <c r="Y128" s="122">
        <v>68</v>
      </c>
      <c r="Z128" s="118">
        <f t="shared" si="14"/>
        <v>54.400000000000006</v>
      </c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19"/>
    </row>
    <row r="129" spans="1:44" s="117" customFormat="1" ht="21" thickBot="1" x14ac:dyDescent="0.35">
      <c r="A129" s="112">
        <v>123</v>
      </c>
      <c r="B129" s="121">
        <v>674877</v>
      </c>
      <c r="C129" s="123" t="s">
        <v>227</v>
      </c>
      <c r="D129" s="8">
        <v>9</v>
      </c>
      <c r="E129" s="9">
        <v>10</v>
      </c>
      <c r="F129" s="9">
        <v>7.5</v>
      </c>
      <c r="G129" s="9">
        <v>8.5</v>
      </c>
      <c r="H129" s="127">
        <v>9.5</v>
      </c>
      <c r="I129" s="113">
        <f t="shared" si="9"/>
        <v>44.5</v>
      </c>
      <c r="J129" s="113">
        <f t="shared" si="10"/>
        <v>6.6749999999999998</v>
      </c>
      <c r="K129" s="13">
        <v>4</v>
      </c>
      <c r="L129" s="14">
        <v>3</v>
      </c>
      <c r="M129" s="14">
        <v>2</v>
      </c>
      <c r="N129" s="14">
        <v>3.5</v>
      </c>
      <c r="O129" s="129">
        <v>2.5</v>
      </c>
      <c r="P129" s="114">
        <f t="shared" si="11"/>
        <v>15</v>
      </c>
      <c r="Q129" s="114">
        <f t="shared" si="12"/>
        <v>0.75</v>
      </c>
      <c r="R129" s="115">
        <f t="shared" si="16"/>
        <v>13</v>
      </c>
      <c r="S129" s="115">
        <f t="shared" si="16"/>
        <v>13</v>
      </c>
      <c r="T129" s="115">
        <f t="shared" si="16"/>
        <v>9.5</v>
      </c>
      <c r="U129" s="115">
        <f t="shared" si="15"/>
        <v>12</v>
      </c>
      <c r="V129" s="115">
        <f t="shared" si="15"/>
        <v>12</v>
      </c>
      <c r="W129" s="29">
        <f t="shared" si="15"/>
        <v>59.5</v>
      </c>
      <c r="X129" s="116">
        <f t="shared" si="13"/>
        <v>11.9</v>
      </c>
      <c r="Y129" s="122">
        <v>51</v>
      </c>
      <c r="Z129" s="118">
        <f t="shared" si="14"/>
        <v>40.800000000000004</v>
      </c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19"/>
    </row>
    <row r="130" spans="1:44" s="117" customFormat="1" ht="21" thickBot="1" x14ac:dyDescent="0.35">
      <c r="A130" s="112">
        <v>124</v>
      </c>
      <c r="B130" s="121">
        <v>674878</v>
      </c>
      <c r="C130" s="123" t="s">
        <v>228</v>
      </c>
      <c r="D130" s="8">
        <v>10.5</v>
      </c>
      <c r="E130" s="9">
        <v>12</v>
      </c>
      <c r="F130" s="9">
        <v>11</v>
      </c>
      <c r="G130" s="9">
        <v>9</v>
      </c>
      <c r="H130" s="127">
        <v>13</v>
      </c>
      <c r="I130" s="113">
        <f t="shared" si="9"/>
        <v>55.5</v>
      </c>
      <c r="J130" s="113">
        <f t="shared" si="10"/>
        <v>8.3249999999999993</v>
      </c>
      <c r="K130" s="13">
        <v>2.5</v>
      </c>
      <c r="L130" s="14">
        <v>5</v>
      </c>
      <c r="M130" s="14">
        <v>3</v>
      </c>
      <c r="N130" s="14">
        <v>4</v>
      </c>
      <c r="O130" s="129">
        <v>4</v>
      </c>
      <c r="P130" s="114">
        <f t="shared" si="11"/>
        <v>18.5</v>
      </c>
      <c r="Q130" s="114">
        <f t="shared" si="12"/>
        <v>0.92500000000000004</v>
      </c>
      <c r="R130" s="115">
        <f t="shared" si="16"/>
        <v>13</v>
      </c>
      <c r="S130" s="115">
        <f t="shared" si="16"/>
        <v>17</v>
      </c>
      <c r="T130" s="115">
        <f t="shared" si="16"/>
        <v>14</v>
      </c>
      <c r="U130" s="115">
        <f t="shared" si="15"/>
        <v>13</v>
      </c>
      <c r="V130" s="115">
        <f t="shared" si="15"/>
        <v>17</v>
      </c>
      <c r="W130" s="29">
        <f t="shared" si="15"/>
        <v>74</v>
      </c>
      <c r="X130" s="116">
        <f t="shared" si="13"/>
        <v>14.8</v>
      </c>
      <c r="Y130" s="122">
        <v>62</v>
      </c>
      <c r="Z130" s="118">
        <f t="shared" si="14"/>
        <v>49.6</v>
      </c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19"/>
    </row>
    <row r="131" spans="1:44" ht="21" thickBot="1" x14ac:dyDescent="0.35"/>
    <row r="132" spans="1:44" x14ac:dyDescent="0.3">
      <c r="A132" s="139" t="s">
        <v>16</v>
      </c>
      <c r="B132" s="140"/>
      <c r="C132" s="141"/>
      <c r="D132" s="6">
        <f t="shared" ref="D132:V132" si="17">COUNT(D7:D130)</f>
        <v>120</v>
      </c>
      <c r="E132" s="6">
        <f t="shared" si="17"/>
        <v>120</v>
      </c>
      <c r="F132" s="6">
        <f t="shared" si="17"/>
        <v>120</v>
      </c>
      <c r="G132" s="6">
        <f t="shared" si="17"/>
        <v>120</v>
      </c>
      <c r="H132" s="6">
        <f t="shared" si="17"/>
        <v>120</v>
      </c>
      <c r="I132" s="7">
        <f t="shared" si="17"/>
        <v>112</v>
      </c>
      <c r="J132" s="7">
        <f t="shared" si="17"/>
        <v>112</v>
      </c>
      <c r="K132" s="79">
        <f t="shared" si="17"/>
        <v>120</v>
      </c>
      <c r="L132" s="79">
        <f t="shared" si="17"/>
        <v>120</v>
      </c>
      <c r="M132" s="79">
        <f t="shared" si="17"/>
        <v>120</v>
      </c>
      <c r="N132" s="79">
        <f t="shared" si="17"/>
        <v>120</v>
      </c>
      <c r="O132" s="79">
        <f t="shared" si="17"/>
        <v>120</v>
      </c>
      <c r="P132" s="76">
        <f t="shared" si="17"/>
        <v>112</v>
      </c>
      <c r="Q132" s="76">
        <f t="shared" si="17"/>
        <v>112</v>
      </c>
      <c r="R132" s="89">
        <f t="shared" si="17"/>
        <v>124</v>
      </c>
      <c r="S132" s="89">
        <f t="shared" si="17"/>
        <v>124</v>
      </c>
      <c r="T132" s="89">
        <f t="shared" si="17"/>
        <v>124</v>
      </c>
      <c r="U132" s="89">
        <f t="shared" si="17"/>
        <v>124</v>
      </c>
      <c r="V132" s="89">
        <f t="shared" si="17"/>
        <v>124</v>
      </c>
      <c r="W132" s="92">
        <f>COUNT(W6:W130)</f>
        <v>124</v>
      </c>
      <c r="X132" s="92">
        <f>COUNT(X6:X130)</f>
        <v>124</v>
      </c>
      <c r="Y132" s="12">
        <f>COUNT(#REF!)</f>
        <v>0</v>
      </c>
      <c r="Z132" s="76">
        <f>COUNT(#REF!)</f>
        <v>0</v>
      </c>
    </row>
    <row r="133" spans="1:44" ht="21" customHeight="1" x14ac:dyDescent="0.3">
      <c r="A133" s="142" t="s">
        <v>17</v>
      </c>
      <c r="B133" s="143"/>
      <c r="C133" s="144"/>
      <c r="D133" s="8">
        <v>20</v>
      </c>
      <c r="E133" s="9">
        <v>20</v>
      </c>
      <c r="F133" s="9">
        <v>20</v>
      </c>
      <c r="G133" s="9">
        <v>20</v>
      </c>
      <c r="H133" s="82">
        <v>20</v>
      </c>
      <c r="I133" s="10">
        <f>SUM(D133:H133)</f>
        <v>100</v>
      </c>
      <c r="J133" s="83">
        <f>I133*0.15</f>
        <v>15</v>
      </c>
      <c r="K133" s="80">
        <v>6</v>
      </c>
      <c r="L133" s="14">
        <v>6</v>
      </c>
      <c r="M133" s="14">
        <v>6</v>
      </c>
      <c r="N133" s="14">
        <v>6</v>
      </c>
      <c r="O133" s="81">
        <v>6</v>
      </c>
      <c r="P133" s="77">
        <f>SUM(K133:O133)</f>
        <v>30</v>
      </c>
      <c r="Q133" s="88">
        <f>P133*0.05</f>
        <v>1.5</v>
      </c>
      <c r="R133" s="90">
        <f>(D133*0.15+K133*0.05)</f>
        <v>3.3</v>
      </c>
      <c r="S133" s="16">
        <f>((E133*0.15+L133*0.05))</f>
        <v>3.3</v>
      </c>
      <c r="T133" s="16">
        <f t="shared" ref="T133:U133" si="18">((F133*0.15+M133*0.05))</f>
        <v>3.3</v>
      </c>
      <c r="U133" s="16">
        <f t="shared" si="18"/>
        <v>3.3</v>
      </c>
      <c r="V133" s="17">
        <f>((H133*0.15+O133*0.05))</f>
        <v>3.3</v>
      </c>
      <c r="W133" s="93">
        <v>130</v>
      </c>
      <c r="X133" s="91">
        <f>W133*0.2</f>
        <v>26</v>
      </c>
      <c r="Y133" s="15">
        <v>100</v>
      </c>
      <c r="Z133" s="77">
        <f>Y133*0.8</f>
        <v>80</v>
      </c>
    </row>
    <row r="134" spans="1:44" x14ac:dyDescent="0.3">
      <c r="A134" s="142" t="s">
        <v>79</v>
      </c>
      <c r="B134" s="143"/>
      <c r="C134" s="144"/>
      <c r="D134" s="8">
        <f>D133*0.4</f>
        <v>8</v>
      </c>
      <c r="E134" s="9">
        <f>E133*0.4</f>
        <v>8</v>
      </c>
      <c r="F134" s="9">
        <f t="shared" ref="F134:J134" si="19">F133*0.4</f>
        <v>8</v>
      </c>
      <c r="G134" s="9">
        <f t="shared" si="19"/>
        <v>8</v>
      </c>
      <c r="H134" s="82">
        <f t="shared" si="19"/>
        <v>8</v>
      </c>
      <c r="I134" s="10">
        <f t="shared" si="19"/>
        <v>40</v>
      </c>
      <c r="J134" s="83">
        <f t="shared" si="19"/>
        <v>6</v>
      </c>
      <c r="K134" s="80">
        <f>K133*0.4</f>
        <v>2.4000000000000004</v>
      </c>
      <c r="L134" s="14">
        <f>L133*0.4</f>
        <v>2.4000000000000004</v>
      </c>
      <c r="M134" s="14">
        <f t="shared" ref="M134:Z134" si="20">M133*0.4</f>
        <v>2.4000000000000004</v>
      </c>
      <c r="N134" s="14">
        <f t="shared" si="20"/>
        <v>2.4000000000000004</v>
      </c>
      <c r="O134" s="81">
        <f t="shared" si="20"/>
        <v>2.4000000000000004</v>
      </c>
      <c r="P134" s="77">
        <f t="shared" si="20"/>
        <v>12</v>
      </c>
      <c r="Q134" s="88">
        <f t="shared" si="20"/>
        <v>0.60000000000000009</v>
      </c>
      <c r="R134" s="90">
        <f t="shared" si="20"/>
        <v>1.32</v>
      </c>
      <c r="S134" s="16">
        <f t="shared" si="20"/>
        <v>1.32</v>
      </c>
      <c r="T134" s="16">
        <f t="shared" si="20"/>
        <v>1.32</v>
      </c>
      <c r="U134" s="16">
        <f t="shared" si="20"/>
        <v>1.32</v>
      </c>
      <c r="V134" s="17">
        <f t="shared" si="20"/>
        <v>1.32</v>
      </c>
      <c r="W134" s="93">
        <f t="shared" si="20"/>
        <v>52</v>
      </c>
      <c r="X134" s="91">
        <f t="shared" si="20"/>
        <v>10.4</v>
      </c>
      <c r="Y134" s="15">
        <f t="shared" si="20"/>
        <v>40</v>
      </c>
      <c r="Z134" s="77">
        <f t="shared" si="20"/>
        <v>32</v>
      </c>
    </row>
    <row r="135" spans="1:44" ht="21" customHeight="1" x14ac:dyDescent="0.3">
      <c r="A135" s="142" t="s">
        <v>18</v>
      </c>
      <c r="B135" s="143"/>
      <c r="C135" s="144"/>
      <c r="D135" s="8">
        <f>COUNTIF(D7:D130, "&gt;=8")</f>
        <v>83</v>
      </c>
      <c r="E135" s="8">
        <f>COUNTIF(E7:E130, "&gt;=8")</f>
        <v>80</v>
      </c>
      <c r="F135" s="8">
        <f>COUNTIF(F7:F130, "&gt;=8")</f>
        <v>83</v>
      </c>
      <c r="G135" s="8">
        <f>COUNTIF(G7:G130, "&gt;=8")</f>
        <v>82</v>
      </c>
      <c r="H135" s="8">
        <f>COUNTIF(H7:H130, "&gt;=8")</f>
        <v>88</v>
      </c>
      <c r="I135" s="10">
        <f>COUNTIF(I7:I130, "&gt;=40")</f>
        <v>73</v>
      </c>
      <c r="J135" s="10">
        <f>COUNTIF(J7:J130, "&gt;=6")</f>
        <v>73</v>
      </c>
      <c r="K135" s="80">
        <f>COUNTIF(K7:K130, "&gt;=2.4")</f>
        <v>87</v>
      </c>
      <c r="L135" s="80">
        <f t="shared" ref="L135:O135" si="21">COUNTIF(L7:L130, "&gt;=2.4")</f>
        <v>82</v>
      </c>
      <c r="M135" s="80">
        <f t="shared" si="21"/>
        <v>81</v>
      </c>
      <c r="N135" s="80">
        <f t="shared" si="21"/>
        <v>78</v>
      </c>
      <c r="O135" s="80">
        <f t="shared" si="21"/>
        <v>77</v>
      </c>
      <c r="P135" s="80">
        <f>COUNTIF(P7:P130, "&gt;=12")</f>
        <v>88</v>
      </c>
      <c r="Q135" s="80">
        <f>COUNTIF(Q7:Q130, "&gt;=.6")</f>
        <v>88</v>
      </c>
      <c r="R135" s="80">
        <f>COUNTIF(R7:R130, "&gt;=1.32")</f>
        <v>120</v>
      </c>
      <c r="S135" s="80">
        <f t="shared" ref="S135:V135" si="22">COUNTIF(S7:S130, "&gt;=1.32")</f>
        <v>120</v>
      </c>
      <c r="T135" s="80">
        <f t="shared" si="22"/>
        <v>120</v>
      </c>
      <c r="U135" s="80">
        <f t="shared" si="22"/>
        <v>120</v>
      </c>
      <c r="V135" s="80">
        <f t="shared" si="22"/>
        <v>119</v>
      </c>
      <c r="W135" s="80">
        <f>COUNTIF(W7:W130, "&gt;=52")</f>
        <v>73</v>
      </c>
      <c r="X135" s="80">
        <f>COUNTIF(X7:X130, "&gt;=10.4")</f>
        <v>73</v>
      </c>
      <c r="Y135" s="80">
        <f>COUNTIF(Y7:Y130, "&gt;=40")</f>
        <v>102</v>
      </c>
      <c r="Z135" s="80">
        <f>COUNTIF(Z7:Z130, "&gt;=32")</f>
        <v>102</v>
      </c>
    </row>
    <row r="136" spans="1:44" x14ac:dyDescent="0.3">
      <c r="A136" s="142" t="s">
        <v>19</v>
      </c>
      <c r="B136" s="143"/>
      <c r="C136" s="144"/>
      <c r="D136" s="84" t="str">
        <f xml:space="preserve"> IF(((D135/COUNT(D7:D130))*100)&gt;=60,"3", IF(AND(((D135/COUNT(D7:D130))*100)&lt;60, ((D135/COUNT(D7:D130))*100)&gt;=50),"2", IF( AND(((D135/COUNT(D7:D130))*100)&lt;50, ((D135/COUNT(D7:D130))*100)&gt;=40),"1","0")))</f>
        <v>3</v>
      </c>
      <c r="E136" s="84" t="str">
        <f t="shared" ref="E136:Z136" si="23" xml:space="preserve"> IF(((E135/COUNT(E7:E130))*100)&gt;=60,"3", IF(AND(((E135/COUNT(E7:E130))*100)&lt;60, ((E135/COUNT(E7:E130))*100)&gt;=50),"2", IF( AND(((E135/COUNT(E7:E130))*100)&lt;50, ((E135/COUNT(E7:E130))*100)&gt;=40),"1","0")))</f>
        <v>3</v>
      </c>
      <c r="F136" s="84" t="str">
        <f t="shared" si="23"/>
        <v>3</v>
      </c>
      <c r="G136" s="84" t="str">
        <f t="shared" si="23"/>
        <v>3</v>
      </c>
      <c r="H136" s="84" t="str">
        <f t="shared" si="23"/>
        <v>3</v>
      </c>
      <c r="I136" s="84" t="str">
        <f t="shared" si="23"/>
        <v>3</v>
      </c>
      <c r="J136" s="84" t="str">
        <f t="shared" si="23"/>
        <v>3</v>
      </c>
      <c r="K136" s="84" t="str">
        <f t="shared" si="23"/>
        <v>3</v>
      </c>
      <c r="L136" s="84" t="str">
        <f t="shared" si="23"/>
        <v>3</v>
      </c>
      <c r="M136" s="84" t="str">
        <f t="shared" si="23"/>
        <v>3</v>
      </c>
      <c r="N136" s="84" t="str">
        <f t="shared" si="23"/>
        <v>3</v>
      </c>
      <c r="O136" s="84" t="str">
        <f t="shared" si="23"/>
        <v>3</v>
      </c>
      <c r="P136" s="84" t="str">
        <f t="shared" si="23"/>
        <v>3</v>
      </c>
      <c r="Q136" s="84" t="str">
        <f t="shared" si="23"/>
        <v>3</v>
      </c>
      <c r="R136" s="84" t="str">
        <f t="shared" si="23"/>
        <v>3</v>
      </c>
      <c r="S136" s="84" t="str">
        <f t="shared" si="23"/>
        <v>3</v>
      </c>
      <c r="T136" s="84" t="str">
        <f t="shared" si="23"/>
        <v>3</v>
      </c>
      <c r="U136" s="84" t="str">
        <f t="shared" si="23"/>
        <v>3</v>
      </c>
      <c r="V136" s="84" t="str">
        <f t="shared" si="23"/>
        <v>3</v>
      </c>
      <c r="W136" s="84" t="str">
        <f t="shared" si="23"/>
        <v>2</v>
      </c>
      <c r="X136" s="84" t="str">
        <f t="shared" si="23"/>
        <v>2</v>
      </c>
      <c r="Y136" s="84" t="str">
        <f t="shared" si="23"/>
        <v>3</v>
      </c>
      <c r="Z136" s="84" t="str">
        <f t="shared" si="23"/>
        <v>3</v>
      </c>
    </row>
    <row r="137" spans="1:44" ht="21" thickBot="1" x14ac:dyDescent="0.35">
      <c r="A137" s="187" t="s">
        <v>20</v>
      </c>
      <c r="B137" s="188"/>
      <c r="C137" s="189"/>
      <c r="D137" s="11">
        <f>((D135/COUNT(D7:D130))*D136)</f>
        <v>2.0750000000000002</v>
      </c>
      <c r="E137" s="11">
        <f t="shared" ref="E137:Z137" si="24">((E135/COUNT(E7:E130))*E136)</f>
        <v>2</v>
      </c>
      <c r="F137" s="11">
        <f t="shared" si="24"/>
        <v>2.0750000000000002</v>
      </c>
      <c r="G137" s="11">
        <f t="shared" si="24"/>
        <v>2.0499999999999998</v>
      </c>
      <c r="H137" s="11">
        <f t="shared" si="24"/>
        <v>2.1999999999999997</v>
      </c>
      <c r="I137" s="11">
        <f t="shared" si="24"/>
        <v>1.9553571428571428</v>
      </c>
      <c r="J137" s="11">
        <f t="shared" si="24"/>
        <v>1.9553571428571428</v>
      </c>
      <c r="K137" s="11">
        <f t="shared" si="24"/>
        <v>2.1749999999999998</v>
      </c>
      <c r="L137" s="11">
        <f t="shared" si="24"/>
        <v>2.0499999999999998</v>
      </c>
      <c r="M137" s="11">
        <f t="shared" si="24"/>
        <v>2.0250000000000004</v>
      </c>
      <c r="N137" s="11">
        <f t="shared" si="24"/>
        <v>1.9500000000000002</v>
      </c>
      <c r="O137" s="11">
        <f t="shared" si="24"/>
        <v>1.9250000000000003</v>
      </c>
      <c r="P137" s="11">
        <f t="shared" si="24"/>
        <v>2.3571428571428572</v>
      </c>
      <c r="Q137" s="11">
        <f t="shared" si="24"/>
        <v>2.3571428571428572</v>
      </c>
      <c r="R137" s="11">
        <f t="shared" si="24"/>
        <v>2.903225806451613</v>
      </c>
      <c r="S137" s="11">
        <f t="shared" si="24"/>
        <v>2.903225806451613</v>
      </c>
      <c r="T137" s="11">
        <f t="shared" si="24"/>
        <v>2.903225806451613</v>
      </c>
      <c r="U137" s="11">
        <f t="shared" si="24"/>
        <v>2.903225806451613</v>
      </c>
      <c r="V137" s="11">
        <f t="shared" si="24"/>
        <v>2.879032258064516</v>
      </c>
      <c r="W137" s="11">
        <f t="shared" si="24"/>
        <v>1.1774193548387097</v>
      </c>
      <c r="X137" s="11">
        <f t="shared" si="24"/>
        <v>1.1774193548387097</v>
      </c>
      <c r="Y137" s="11">
        <f t="shared" si="24"/>
        <v>2.5499999999999998</v>
      </c>
      <c r="Z137" s="11">
        <f t="shared" si="24"/>
        <v>2.5499999999999998</v>
      </c>
    </row>
    <row r="138" spans="1:44" ht="21" thickBot="1" x14ac:dyDescent="0.35">
      <c r="A138" s="2"/>
      <c r="B138" s="2"/>
      <c r="C138" s="2"/>
      <c r="D138" s="2"/>
    </row>
    <row r="139" spans="1:44" x14ac:dyDescent="0.3">
      <c r="A139" s="190" t="s">
        <v>21</v>
      </c>
      <c r="B139" s="191"/>
      <c r="C139" s="192"/>
      <c r="D139" s="2"/>
      <c r="E139" s="169" t="s">
        <v>22</v>
      </c>
      <c r="F139" s="170"/>
      <c r="G139" s="170"/>
      <c r="H139" s="170"/>
      <c r="I139" s="170"/>
      <c r="J139" s="170"/>
      <c r="K139" s="170"/>
      <c r="L139" s="170"/>
      <c r="M139" s="170"/>
      <c r="N139" s="171"/>
      <c r="O139" s="78" t="s">
        <v>12</v>
      </c>
      <c r="P139" s="20" t="s">
        <v>3</v>
      </c>
      <c r="Q139" s="20" t="s">
        <v>4</v>
      </c>
      <c r="R139" s="20" t="s">
        <v>5</v>
      </c>
      <c r="S139" s="21" t="s">
        <v>6</v>
      </c>
    </row>
    <row r="140" spans="1:44" ht="21" thickBot="1" x14ac:dyDescent="0.35">
      <c r="A140" s="22" t="s">
        <v>80</v>
      </c>
      <c r="B140" s="3"/>
      <c r="C140" s="23"/>
      <c r="D140" s="2"/>
      <c r="E140" s="172"/>
      <c r="F140" s="173"/>
      <c r="G140" s="173"/>
      <c r="H140" s="173"/>
      <c r="I140" s="173"/>
      <c r="J140" s="173"/>
      <c r="K140" s="173"/>
      <c r="L140" s="173"/>
      <c r="M140" s="173"/>
      <c r="N140" s="174"/>
      <c r="O140" s="4">
        <f>(R137*0.2+Z137*0.8)</f>
        <v>2.6206451612903225</v>
      </c>
      <c r="P140" s="4">
        <f>(S137*0.2+Z137*0.8)</f>
        <v>2.6206451612903225</v>
      </c>
      <c r="Q140" s="4">
        <f>(T137*0.2+Z137*0.8)</f>
        <v>2.6206451612903225</v>
      </c>
      <c r="R140" s="4">
        <f>(U137*0.2+Z137*0.8)</f>
        <v>2.6206451612903225</v>
      </c>
      <c r="S140" s="5">
        <f>(V137*0.2+Z137*0.8)</f>
        <v>2.6158064516129031</v>
      </c>
    </row>
    <row r="141" spans="1:44" x14ac:dyDescent="0.3">
      <c r="A141" s="22" t="s">
        <v>81</v>
      </c>
      <c r="B141" s="3"/>
      <c r="C141" s="23"/>
      <c r="D141" s="2"/>
    </row>
    <row r="142" spans="1:44" ht="21" thickBot="1" x14ac:dyDescent="0.35">
      <c r="A142" s="24" t="s">
        <v>82</v>
      </c>
      <c r="B142" s="25"/>
      <c r="C142" s="26"/>
      <c r="D142" s="2"/>
    </row>
  </sheetData>
  <mergeCells count="22">
    <mergeCell ref="A134:C134"/>
    <mergeCell ref="A135:C135"/>
    <mergeCell ref="A136:C136"/>
    <mergeCell ref="A137:C137"/>
    <mergeCell ref="A139:C139"/>
    <mergeCell ref="E139:N140"/>
    <mergeCell ref="Y4:Y6"/>
    <mergeCell ref="Z4:Z6"/>
    <mergeCell ref="D5:J5"/>
    <mergeCell ref="K5:Q5"/>
    <mergeCell ref="A132:C132"/>
    <mergeCell ref="A133:C133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42"/>
  <sheetViews>
    <sheetView topLeftCell="I1" zoomScale="80" zoomScaleNormal="80" workbookViewId="0">
      <selection activeCell="S17" sqref="S17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5" t="s">
        <v>103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44" ht="21" thickBot="1" x14ac:dyDescent="0.35">
      <c r="A2" s="145" t="s">
        <v>104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44" ht="21" thickBot="1" x14ac:dyDescent="0.35">
      <c r="A3" s="146" t="s">
        <v>85</v>
      </c>
      <c r="B3" s="147"/>
      <c r="C3" s="94" t="str">
        <f>'CO (All Subjects)'!D8</f>
        <v>CLOUD COMPUTING</v>
      </c>
      <c r="D3" s="95" t="s">
        <v>100</v>
      </c>
      <c r="E3" s="94"/>
      <c r="F3" s="148" t="s">
        <v>229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44" ht="21" customHeight="1" thickBot="1" x14ac:dyDescent="0.35">
      <c r="A4" s="149" t="s">
        <v>0</v>
      </c>
      <c r="B4" s="151" t="s">
        <v>1</v>
      </c>
      <c r="C4" s="154" t="s">
        <v>2</v>
      </c>
      <c r="D4" s="157" t="s">
        <v>101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R4" s="160" t="s">
        <v>102</v>
      </c>
      <c r="S4" s="161"/>
      <c r="T4" s="161"/>
      <c r="U4" s="161"/>
      <c r="V4" s="162"/>
      <c r="W4" s="18" t="s">
        <v>15</v>
      </c>
      <c r="X4" s="166" t="s">
        <v>14</v>
      </c>
      <c r="Y4" s="175" t="s">
        <v>83</v>
      </c>
      <c r="Z4" s="178" t="s">
        <v>84</v>
      </c>
    </row>
    <row r="5" spans="1:44" x14ac:dyDescent="0.3">
      <c r="A5" s="150"/>
      <c r="B5" s="152"/>
      <c r="C5" s="155"/>
      <c r="D5" s="181" t="s">
        <v>11</v>
      </c>
      <c r="E5" s="182"/>
      <c r="F5" s="182"/>
      <c r="G5" s="182"/>
      <c r="H5" s="182"/>
      <c r="I5" s="182"/>
      <c r="J5" s="183"/>
      <c r="K5" s="184" t="s">
        <v>89</v>
      </c>
      <c r="L5" s="185"/>
      <c r="M5" s="185"/>
      <c r="N5" s="185"/>
      <c r="O5" s="185"/>
      <c r="P5" s="185"/>
      <c r="Q5" s="186"/>
      <c r="R5" s="163"/>
      <c r="S5" s="164"/>
      <c r="T5" s="164"/>
      <c r="U5" s="164"/>
      <c r="V5" s="165"/>
      <c r="W5" s="19" t="s">
        <v>13</v>
      </c>
      <c r="X5" s="167"/>
      <c r="Y5" s="176"/>
      <c r="Z5" s="179"/>
    </row>
    <row r="6" spans="1:44" ht="21" thickBot="1" x14ac:dyDescent="0.35">
      <c r="A6" s="150"/>
      <c r="B6" s="153"/>
      <c r="C6" s="156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1" t="s">
        <v>96</v>
      </c>
      <c r="X6" s="168"/>
      <c r="Y6" s="177"/>
      <c r="Z6" s="180"/>
    </row>
    <row r="7" spans="1:44" s="117" customFormat="1" ht="21" thickBot="1" x14ac:dyDescent="0.35">
      <c r="A7" s="112">
        <v>1</v>
      </c>
      <c r="B7" s="121">
        <v>674755</v>
      </c>
      <c r="C7" s="123" t="s">
        <v>139</v>
      </c>
      <c r="D7" s="8">
        <v>7</v>
      </c>
      <c r="E7" s="9">
        <v>8.5</v>
      </c>
      <c r="F7" s="9">
        <v>10</v>
      </c>
      <c r="G7" s="9">
        <v>12</v>
      </c>
      <c r="H7" s="127">
        <v>6.5</v>
      </c>
      <c r="I7" s="113">
        <f>SUM(D7:H7)</f>
        <v>44</v>
      </c>
      <c r="J7" s="113">
        <f>I7*0.15</f>
        <v>6.6</v>
      </c>
      <c r="K7" s="13">
        <v>4.5</v>
      </c>
      <c r="L7" s="14">
        <v>2</v>
      </c>
      <c r="M7" s="14">
        <v>3.5</v>
      </c>
      <c r="N7" s="14">
        <v>1.5</v>
      </c>
      <c r="O7" s="129">
        <v>2.5</v>
      </c>
      <c r="P7" s="114">
        <f>SUM(K7:O7)</f>
        <v>14</v>
      </c>
      <c r="Q7" s="114">
        <f>P7*0.05</f>
        <v>0.70000000000000007</v>
      </c>
      <c r="R7" s="115">
        <f>D7+K7</f>
        <v>11.5</v>
      </c>
      <c r="S7" s="115">
        <f t="shared" ref="S7:W22" si="0">E7+L7</f>
        <v>10.5</v>
      </c>
      <c r="T7" s="115">
        <f t="shared" si="0"/>
        <v>13.5</v>
      </c>
      <c r="U7" s="115">
        <f t="shared" si="0"/>
        <v>13.5</v>
      </c>
      <c r="V7" s="115">
        <f t="shared" si="0"/>
        <v>9</v>
      </c>
      <c r="W7" s="29">
        <f>I7+P7</f>
        <v>58</v>
      </c>
      <c r="X7" s="116">
        <f>W7*0.2</f>
        <v>11.600000000000001</v>
      </c>
      <c r="Y7" s="122">
        <v>49</v>
      </c>
      <c r="Z7" s="118">
        <f>Y7*0.8</f>
        <v>39.200000000000003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ht="21" thickBot="1" x14ac:dyDescent="0.35">
      <c r="A8" s="112">
        <v>2</v>
      </c>
      <c r="B8" s="121">
        <v>674756</v>
      </c>
      <c r="C8" s="123" t="s">
        <v>105</v>
      </c>
      <c r="D8" s="8">
        <v>7.5</v>
      </c>
      <c r="E8" s="9">
        <v>9</v>
      </c>
      <c r="F8" s="9">
        <v>5</v>
      </c>
      <c r="G8" s="9">
        <v>8</v>
      </c>
      <c r="H8" s="127">
        <v>7</v>
      </c>
      <c r="I8" s="113">
        <f t="shared" ref="I8:I71" si="1">SUM(D8:H8)</f>
        <v>36.5</v>
      </c>
      <c r="J8" s="113">
        <f t="shared" ref="J8:J71" si="2">I8*0.15</f>
        <v>5.4749999999999996</v>
      </c>
      <c r="K8" s="13">
        <v>3</v>
      </c>
      <c r="L8" s="14">
        <v>2</v>
      </c>
      <c r="M8" s="14">
        <v>2.5</v>
      </c>
      <c r="N8" s="14">
        <v>1.5</v>
      </c>
      <c r="O8" s="129">
        <v>3</v>
      </c>
      <c r="P8" s="114">
        <f t="shared" ref="P8:P71" si="3">SUM(K8:O8)</f>
        <v>12</v>
      </c>
      <c r="Q8" s="114">
        <f t="shared" ref="Q8:Q71" si="4">P8*0.05</f>
        <v>0.60000000000000009</v>
      </c>
      <c r="R8" s="115">
        <f t="shared" ref="R8:W62" si="5">D8+K8</f>
        <v>10.5</v>
      </c>
      <c r="S8" s="115">
        <f t="shared" si="0"/>
        <v>11</v>
      </c>
      <c r="T8" s="115">
        <f t="shared" si="0"/>
        <v>7.5</v>
      </c>
      <c r="U8" s="115">
        <f t="shared" si="0"/>
        <v>9.5</v>
      </c>
      <c r="V8" s="115">
        <f t="shared" si="0"/>
        <v>10</v>
      </c>
      <c r="W8" s="29">
        <f t="shared" si="0"/>
        <v>48.5</v>
      </c>
      <c r="X8" s="116">
        <f t="shared" ref="X8:X71" si="6">W8*0.2</f>
        <v>9.7000000000000011</v>
      </c>
      <c r="Y8" s="122">
        <v>40</v>
      </c>
      <c r="Z8" s="118">
        <f t="shared" ref="Z8:Z71" si="7">Y8*0.8</f>
        <v>32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ht="21" thickBot="1" x14ac:dyDescent="0.35">
      <c r="A9" s="112">
        <v>3</v>
      </c>
      <c r="B9" s="121">
        <v>674757</v>
      </c>
      <c r="C9" s="123" t="s">
        <v>140</v>
      </c>
      <c r="D9" s="8">
        <v>11</v>
      </c>
      <c r="E9" s="9">
        <v>15</v>
      </c>
      <c r="F9" s="9">
        <v>7.5</v>
      </c>
      <c r="G9" s="9">
        <v>10</v>
      </c>
      <c r="H9" s="127">
        <v>6</v>
      </c>
      <c r="I9" s="113">
        <f t="shared" si="1"/>
        <v>49.5</v>
      </c>
      <c r="J9" s="113">
        <f t="shared" si="2"/>
        <v>7.4249999999999998</v>
      </c>
      <c r="K9" s="13">
        <v>2</v>
      </c>
      <c r="L9" s="14">
        <v>4</v>
      </c>
      <c r="M9" s="14">
        <v>3</v>
      </c>
      <c r="N9" s="14">
        <v>2.5</v>
      </c>
      <c r="O9" s="129">
        <v>4</v>
      </c>
      <c r="P9" s="114">
        <f t="shared" si="3"/>
        <v>15.5</v>
      </c>
      <c r="Q9" s="114">
        <f t="shared" si="4"/>
        <v>0.77500000000000002</v>
      </c>
      <c r="R9" s="115">
        <f t="shared" si="5"/>
        <v>13</v>
      </c>
      <c r="S9" s="115">
        <f t="shared" si="0"/>
        <v>19</v>
      </c>
      <c r="T9" s="115">
        <f t="shared" si="0"/>
        <v>10.5</v>
      </c>
      <c r="U9" s="115">
        <f t="shared" si="0"/>
        <v>12.5</v>
      </c>
      <c r="V9" s="115">
        <f t="shared" si="0"/>
        <v>10</v>
      </c>
      <c r="W9" s="29">
        <f t="shared" si="0"/>
        <v>65</v>
      </c>
      <c r="X9" s="116">
        <f t="shared" si="6"/>
        <v>13</v>
      </c>
      <c r="Y9" s="122">
        <v>56</v>
      </c>
      <c r="Z9" s="118">
        <f t="shared" si="7"/>
        <v>44.800000000000004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ht="21" thickBot="1" x14ac:dyDescent="0.35">
      <c r="A10" s="112">
        <v>4</v>
      </c>
      <c r="B10" s="121">
        <v>674758</v>
      </c>
      <c r="C10" s="123" t="s">
        <v>141</v>
      </c>
      <c r="D10" s="8">
        <v>15</v>
      </c>
      <c r="E10" s="9">
        <v>11</v>
      </c>
      <c r="F10" s="9">
        <v>17</v>
      </c>
      <c r="G10" s="9">
        <v>12</v>
      </c>
      <c r="H10" s="127">
        <v>15</v>
      </c>
      <c r="I10" s="113">
        <f t="shared" si="1"/>
        <v>70</v>
      </c>
      <c r="J10" s="113">
        <f t="shared" si="2"/>
        <v>10.5</v>
      </c>
      <c r="K10" s="13">
        <v>5</v>
      </c>
      <c r="L10" s="14">
        <v>3</v>
      </c>
      <c r="M10" s="14">
        <v>4.5</v>
      </c>
      <c r="N10" s="14">
        <v>4</v>
      </c>
      <c r="O10" s="129">
        <v>5</v>
      </c>
      <c r="P10" s="114">
        <f t="shared" si="3"/>
        <v>21.5</v>
      </c>
      <c r="Q10" s="114">
        <f t="shared" si="4"/>
        <v>1.075</v>
      </c>
      <c r="R10" s="115">
        <f t="shared" si="5"/>
        <v>20</v>
      </c>
      <c r="S10" s="115">
        <f t="shared" si="0"/>
        <v>14</v>
      </c>
      <c r="T10" s="115">
        <f t="shared" si="0"/>
        <v>21.5</v>
      </c>
      <c r="U10" s="115">
        <f t="shared" si="0"/>
        <v>16</v>
      </c>
      <c r="V10" s="115">
        <f t="shared" si="0"/>
        <v>20</v>
      </c>
      <c r="W10" s="29">
        <f t="shared" si="0"/>
        <v>91.5</v>
      </c>
      <c r="X10" s="116">
        <f t="shared" si="6"/>
        <v>18.3</v>
      </c>
      <c r="Y10" s="122">
        <v>76</v>
      </c>
      <c r="Z10" s="118">
        <f t="shared" si="7"/>
        <v>60.800000000000004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ht="21" thickBot="1" x14ac:dyDescent="0.35">
      <c r="A11" s="112">
        <v>5</v>
      </c>
      <c r="B11" s="121">
        <v>674759</v>
      </c>
      <c r="C11" s="123" t="s">
        <v>142</v>
      </c>
      <c r="D11" s="8">
        <v>5</v>
      </c>
      <c r="E11" s="9">
        <v>7.5</v>
      </c>
      <c r="F11" s="9">
        <v>10</v>
      </c>
      <c r="G11" s="9">
        <v>10.5</v>
      </c>
      <c r="H11" s="127">
        <v>7</v>
      </c>
      <c r="I11" s="113">
        <f t="shared" si="1"/>
        <v>40</v>
      </c>
      <c r="J11" s="113">
        <f t="shared" si="2"/>
        <v>6</v>
      </c>
      <c r="K11" s="14">
        <v>2.5</v>
      </c>
      <c r="L11" s="14">
        <v>2</v>
      </c>
      <c r="M11" s="14">
        <v>3</v>
      </c>
      <c r="N11" s="14">
        <v>3</v>
      </c>
      <c r="O11" s="14">
        <v>3</v>
      </c>
      <c r="P11" s="114">
        <f t="shared" si="3"/>
        <v>13.5</v>
      </c>
      <c r="Q11" s="114">
        <f t="shared" si="4"/>
        <v>0.67500000000000004</v>
      </c>
      <c r="R11" s="115">
        <f t="shared" si="5"/>
        <v>7.5</v>
      </c>
      <c r="S11" s="115">
        <f t="shared" si="0"/>
        <v>9.5</v>
      </c>
      <c r="T11" s="115">
        <f t="shared" si="0"/>
        <v>13</v>
      </c>
      <c r="U11" s="115">
        <f t="shared" si="0"/>
        <v>13.5</v>
      </c>
      <c r="V11" s="115">
        <f t="shared" si="0"/>
        <v>10</v>
      </c>
      <c r="W11" s="29">
        <f t="shared" si="0"/>
        <v>53.5</v>
      </c>
      <c r="X11" s="116">
        <f t="shared" si="6"/>
        <v>10.700000000000001</v>
      </c>
      <c r="Y11" s="122">
        <v>44</v>
      </c>
      <c r="Z11" s="118">
        <f t="shared" si="7"/>
        <v>35.200000000000003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ht="21" thickBot="1" x14ac:dyDescent="0.35">
      <c r="A12" s="112">
        <v>6</v>
      </c>
      <c r="B12" s="121">
        <v>674760</v>
      </c>
      <c r="C12" s="123" t="s">
        <v>106</v>
      </c>
      <c r="D12" s="8">
        <v>9.5</v>
      </c>
      <c r="E12" s="9">
        <v>12</v>
      </c>
      <c r="F12" s="9">
        <v>9</v>
      </c>
      <c r="G12" s="9">
        <v>8.5</v>
      </c>
      <c r="H12" s="127">
        <v>9.5</v>
      </c>
      <c r="I12" s="113">
        <f t="shared" si="1"/>
        <v>48.5</v>
      </c>
      <c r="J12" s="113">
        <f t="shared" si="2"/>
        <v>7.2749999999999995</v>
      </c>
      <c r="K12" s="13">
        <v>3</v>
      </c>
      <c r="L12" s="14">
        <v>2.5</v>
      </c>
      <c r="M12" s="14">
        <v>4</v>
      </c>
      <c r="N12" s="14">
        <v>2</v>
      </c>
      <c r="O12" s="129">
        <v>3.5</v>
      </c>
      <c r="P12" s="114">
        <f t="shared" si="3"/>
        <v>15</v>
      </c>
      <c r="Q12" s="114">
        <f t="shared" si="4"/>
        <v>0.75</v>
      </c>
      <c r="R12" s="115">
        <f t="shared" si="5"/>
        <v>12.5</v>
      </c>
      <c r="S12" s="115">
        <f t="shared" si="0"/>
        <v>14.5</v>
      </c>
      <c r="T12" s="115">
        <f t="shared" si="0"/>
        <v>13</v>
      </c>
      <c r="U12" s="115">
        <f t="shared" si="0"/>
        <v>10.5</v>
      </c>
      <c r="V12" s="115">
        <f t="shared" si="0"/>
        <v>13</v>
      </c>
      <c r="W12" s="29">
        <f t="shared" si="0"/>
        <v>63.5</v>
      </c>
      <c r="X12" s="116">
        <f t="shared" si="6"/>
        <v>12.700000000000001</v>
      </c>
      <c r="Y12" s="122">
        <v>54</v>
      </c>
      <c r="Z12" s="118">
        <f t="shared" si="7"/>
        <v>43.2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ht="21" thickBot="1" x14ac:dyDescent="0.35">
      <c r="A13" s="112">
        <v>7</v>
      </c>
      <c r="B13" s="121">
        <v>674761</v>
      </c>
      <c r="C13" s="123" t="s">
        <v>143</v>
      </c>
      <c r="D13" s="8">
        <v>9</v>
      </c>
      <c r="E13" s="9">
        <v>11.5</v>
      </c>
      <c r="F13" s="9">
        <v>12</v>
      </c>
      <c r="G13" s="9">
        <v>16</v>
      </c>
      <c r="H13" s="127">
        <v>10</v>
      </c>
      <c r="I13" s="113">
        <f t="shared" si="1"/>
        <v>58.5</v>
      </c>
      <c r="J13" s="113">
        <f t="shared" si="2"/>
        <v>8.7750000000000004</v>
      </c>
      <c r="K13" s="13">
        <v>5</v>
      </c>
      <c r="L13" s="14">
        <v>3.5</v>
      </c>
      <c r="M13" s="14">
        <v>2</v>
      </c>
      <c r="N13" s="14">
        <v>4.5</v>
      </c>
      <c r="O13" s="129">
        <v>4</v>
      </c>
      <c r="P13" s="114">
        <f t="shared" si="3"/>
        <v>19</v>
      </c>
      <c r="Q13" s="114">
        <f t="shared" si="4"/>
        <v>0.95000000000000007</v>
      </c>
      <c r="R13" s="115">
        <f t="shared" si="5"/>
        <v>14</v>
      </c>
      <c r="S13" s="115">
        <f t="shared" si="0"/>
        <v>15</v>
      </c>
      <c r="T13" s="115">
        <f t="shared" si="0"/>
        <v>14</v>
      </c>
      <c r="U13" s="115">
        <f t="shared" si="0"/>
        <v>20.5</v>
      </c>
      <c r="V13" s="115">
        <f t="shared" si="0"/>
        <v>14</v>
      </c>
      <c r="W13" s="29">
        <f t="shared" si="0"/>
        <v>77.5</v>
      </c>
      <c r="X13" s="116">
        <f t="shared" si="6"/>
        <v>15.5</v>
      </c>
      <c r="Y13" s="122">
        <v>63</v>
      </c>
      <c r="Z13" s="118">
        <f t="shared" si="7"/>
        <v>50.400000000000006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ht="21" thickBot="1" x14ac:dyDescent="0.35">
      <c r="A14" s="112">
        <v>8</v>
      </c>
      <c r="B14" s="121">
        <v>674762</v>
      </c>
      <c r="C14" s="123" t="s">
        <v>144</v>
      </c>
      <c r="D14" s="8">
        <v>5</v>
      </c>
      <c r="E14" s="9">
        <v>5.5</v>
      </c>
      <c r="F14" s="9">
        <v>8.5</v>
      </c>
      <c r="G14" s="9">
        <v>7</v>
      </c>
      <c r="H14" s="127">
        <v>7.5</v>
      </c>
      <c r="I14" s="113">
        <f t="shared" si="1"/>
        <v>33.5</v>
      </c>
      <c r="J14" s="113">
        <f t="shared" si="2"/>
        <v>5.0249999999999995</v>
      </c>
      <c r="K14" s="13">
        <v>2</v>
      </c>
      <c r="L14" s="14">
        <v>1</v>
      </c>
      <c r="M14" s="14">
        <v>1.5</v>
      </c>
      <c r="N14" s="14">
        <v>2</v>
      </c>
      <c r="O14" s="129">
        <v>2.5</v>
      </c>
      <c r="P14" s="114">
        <f t="shared" si="3"/>
        <v>9</v>
      </c>
      <c r="Q14" s="114">
        <f t="shared" si="4"/>
        <v>0.45</v>
      </c>
      <c r="R14" s="115">
        <f t="shared" si="5"/>
        <v>7</v>
      </c>
      <c r="S14" s="115">
        <f t="shared" si="0"/>
        <v>6.5</v>
      </c>
      <c r="T14" s="115">
        <f t="shared" si="0"/>
        <v>10</v>
      </c>
      <c r="U14" s="115">
        <f t="shared" si="0"/>
        <v>9</v>
      </c>
      <c r="V14" s="115">
        <f t="shared" si="0"/>
        <v>10</v>
      </c>
      <c r="W14" s="29">
        <f t="shared" si="0"/>
        <v>42.5</v>
      </c>
      <c r="X14" s="116">
        <f t="shared" si="6"/>
        <v>8.5</v>
      </c>
      <c r="Y14" s="122">
        <v>39</v>
      </c>
      <c r="Z14" s="118">
        <f t="shared" si="7"/>
        <v>31.200000000000003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ht="21" thickBot="1" x14ac:dyDescent="0.35">
      <c r="A15" s="112">
        <v>9</v>
      </c>
      <c r="B15" s="121">
        <v>674763</v>
      </c>
      <c r="C15" s="123" t="s">
        <v>107</v>
      </c>
      <c r="D15" s="8">
        <v>9.5</v>
      </c>
      <c r="E15" s="9">
        <v>10</v>
      </c>
      <c r="F15" s="9">
        <v>9</v>
      </c>
      <c r="G15" s="9">
        <v>8.5</v>
      </c>
      <c r="H15" s="127">
        <v>13</v>
      </c>
      <c r="I15" s="113">
        <f t="shared" si="1"/>
        <v>50</v>
      </c>
      <c r="J15" s="113">
        <f t="shared" si="2"/>
        <v>7.5</v>
      </c>
      <c r="K15" s="13">
        <v>3</v>
      </c>
      <c r="L15" s="14">
        <v>2.5</v>
      </c>
      <c r="M15" s="14">
        <v>2</v>
      </c>
      <c r="N15" s="14">
        <v>4</v>
      </c>
      <c r="O15" s="129">
        <v>3.5</v>
      </c>
      <c r="P15" s="114">
        <f t="shared" si="3"/>
        <v>15</v>
      </c>
      <c r="Q15" s="114">
        <f t="shared" si="4"/>
        <v>0.75</v>
      </c>
      <c r="R15" s="115">
        <f t="shared" si="5"/>
        <v>12.5</v>
      </c>
      <c r="S15" s="115">
        <f t="shared" si="0"/>
        <v>12.5</v>
      </c>
      <c r="T15" s="115">
        <f t="shared" si="0"/>
        <v>11</v>
      </c>
      <c r="U15" s="115">
        <f t="shared" si="0"/>
        <v>12.5</v>
      </c>
      <c r="V15" s="115">
        <f t="shared" si="0"/>
        <v>16.5</v>
      </c>
      <c r="W15" s="29">
        <f t="shared" si="0"/>
        <v>65</v>
      </c>
      <c r="X15" s="116">
        <f t="shared" si="6"/>
        <v>13</v>
      </c>
      <c r="Y15" s="122">
        <v>54</v>
      </c>
      <c r="Z15" s="118">
        <f t="shared" si="7"/>
        <v>43.2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ht="21" thickBot="1" x14ac:dyDescent="0.35">
      <c r="A16" s="112">
        <v>10</v>
      </c>
      <c r="B16" s="121">
        <v>674764</v>
      </c>
      <c r="C16" s="123" t="s">
        <v>145</v>
      </c>
      <c r="D16" s="8">
        <v>7</v>
      </c>
      <c r="E16" s="9">
        <v>5</v>
      </c>
      <c r="F16" s="9">
        <v>6</v>
      </c>
      <c r="G16" s="9">
        <v>11</v>
      </c>
      <c r="H16" s="127">
        <v>7</v>
      </c>
      <c r="I16" s="113">
        <f t="shared" si="1"/>
        <v>36</v>
      </c>
      <c r="J16" s="113">
        <f t="shared" si="2"/>
        <v>5.3999999999999995</v>
      </c>
      <c r="K16" s="14">
        <v>2.5</v>
      </c>
      <c r="L16" s="14">
        <v>2</v>
      </c>
      <c r="M16" s="14">
        <v>3</v>
      </c>
      <c r="N16" s="14">
        <v>2.5</v>
      </c>
      <c r="O16" s="14">
        <v>3</v>
      </c>
      <c r="P16" s="114">
        <f t="shared" si="3"/>
        <v>13</v>
      </c>
      <c r="Q16" s="114">
        <f t="shared" si="4"/>
        <v>0.65</v>
      </c>
      <c r="R16" s="115">
        <f t="shared" si="5"/>
        <v>9.5</v>
      </c>
      <c r="S16" s="115">
        <f t="shared" si="0"/>
        <v>7</v>
      </c>
      <c r="T16" s="115">
        <f t="shared" si="0"/>
        <v>9</v>
      </c>
      <c r="U16" s="115">
        <f t="shared" si="0"/>
        <v>13.5</v>
      </c>
      <c r="V16" s="115">
        <f t="shared" si="0"/>
        <v>10</v>
      </c>
      <c r="W16" s="29">
        <f t="shared" si="0"/>
        <v>49</v>
      </c>
      <c r="X16" s="116">
        <f t="shared" si="6"/>
        <v>9.8000000000000007</v>
      </c>
      <c r="Y16" s="122">
        <v>41</v>
      </c>
      <c r="Z16" s="118">
        <f t="shared" si="7"/>
        <v>32.800000000000004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ht="21" thickBot="1" x14ac:dyDescent="0.35">
      <c r="A17" s="112">
        <v>11</v>
      </c>
      <c r="B17" s="121">
        <v>674765</v>
      </c>
      <c r="C17" s="123" t="s">
        <v>108</v>
      </c>
      <c r="D17" s="8">
        <v>13.5</v>
      </c>
      <c r="E17" s="9">
        <v>19</v>
      </c>
      <c r="F17" s="9">
        <v>16</v>
      </c>
      <c r="G17" s="9">
        <v>15</v>
      </c>
      <c r="H17" s="127">
        <v>18.5</v>
      </c>
      <c r="I17" s="113">
        <f t="shared" si="1"/>
        <v>82</v>
      </c>
      <c r="J17" s="113">
        <f t="shared" si="2"/>
        <v>12.299999999999999</v>
      </c>
      <c r="K17" s="13">
        <v>4</v>
      </c>
      <c r="L17" s="14">
        <v>5</v>
      </c>
      <c r="M17" s="14">
        <v>2.5</v>
      </c>
      <c r="N17" s="14">
        <v>3</v>
      </c>
      <c r="O17" s="129">
        <v>4</v>
      </c>
      <c r="P17" s="114">
        <f t="shared" si="3"/>
        <v>18.5</v>
      </c>
      <c r="Q17" s="114">
        <f t="shared" si="4"/>
        <v>0.92500000000000004</v>
      </c>
      <c r="R17" s="115">
        <f t="shared" si="5"/>
        <v>17.5</v>
      </c>
      <c r="S17" s="115">
        <f t="shared" si="0"/>
        <v>24</v>
      </c>
      <c r="T17" s="115">
        <f t="shared" si="0"/>
        <v>18.5</v>
      </c>
      <c r="U17" s="115">
        <f t="shared" si="0"/>
        <v>18</v>
      </c>
      <c r="V17" s="115">
        <f t="shared" si="0"/>
        <v>22.5</v>
      </c>
      <c r="W17" s="29">
        <f t="shared" si="0"/>
        <v>100.5</v>
      </c>
      <c r="X17" s="116">
        <f t="shared" si="6"/>
        <v>20.100000000000001</v>
      </c>
      <c r="Y17" s="122">
        <v>88</v>
      </c>
      <c r="Z17" s="118">
        <f t="shared" si="7"/>
        <v>70.400000000000006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ht="21" thickBot="1" x14ac:dyDescent="0.35">
      <c r="A18" s="112">
        <v>12</v>
      </c>
      <c r="B18" s="121">
        <v>674766</v>
      </c>
      <c r="C18" s="123" t="s">
        <v>146</v>
      </c>
      <c r="D18" s="8">
        <v>17.5</v>
      </c>
      <c r="E18" s="9">
        <v>16.5</v>
      </c>
      <c r="F18" s="9">
        <v>9</v>
      </c>
      <c r="G18" s="9">
        <v>15</v>
      </c>
      <c r="H18" s="127">
        <v>14.5</v>
      </c>
      <c r="I18" s="113"/>
      <c r="J18" s="113"/>
      <c r="K18" s="13">
        <v>5.5</v>
      </c>
      <c r="L18" s="14">
        <v>4.5</v>
      </c>
      <c r="M18" s="14">
        <v>4</v>
      </c>
      <c r="N18" s="14">
        <v>5</v>
      </c>
      <c r="O18" s="129">
        <v>5.5</v>
      </c>
      <c r="P18" s="114"/>
      <c r="Q18" s="114"/>
      <c r="R18" s="115">
        <f t="shared" si="5"/>
        <v>23</v>
      </c>
      <c r="S18" s="115">
        <f t="shared" si="0"/>
        <v>21</v>
      </c>
      <c r="T18" s="115">
        <f t="shared" si="0"/>
        <v>13</v>
      </c>
      <c r="U18" s="115">
        <f t="shared" si="0"/>
        <v>20</v>
      </c>
      <c r="V18" s="115">
        <f t="shared" si="0"/>
        <v>20</v>
      </c>
      <c r="W18" s="29">
        <f t="shared" si="0"/>
        <v>0</v>
      </c>
      <c r="X18" s="116">
        <f t="shared" si="6"/>
        <v>0</v>
      </c>
      <c r="Y18" s="122">
        <v>76</v>
      </c>
      <c r="Z18" s="118">
        <f t="shared" si="7"/>
        <v>60.800000000000004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ht="21" thickBot="1" x14ac:dyDescent="0.35">
      <c r="A19" s="112">
        <v>13</v>
      </c>
      <c r="B19" s="121">
        <v>674767</v>
      </c>
      <c r="C19" s="123" t="s">
        <v>147</v>
      </c>
      <c r="D19" s="8">
        <v>8</v>
      </c>
      <c r="E19" s="9">
        <v>6</v>
      </c>
      <c r="F19" s="9">
        <v>9</v>
      </c>
      <c r="G19" s="9">
        <v>5</v>
      </c>
      <c r="H19" s="127">
        <v>7</v>
      </c>
      <c r="I19" s="113">
        <f t="shared" si="1"/>
        <v>35</v>
      </c>
      <c r="J19" s="113">
        <f t="shared" si="2"/>
        <v>5.25</v>
      </c>
      <c r="K19" s="13">
        <v>3</v>
      </c>
      <c r="L19" s="14">
        <v>2.5</v>
      </c>
      <c r="M19" s="14">
        <v>3</v>
      </c>
      <c r="N19" s="14">
        <v>1.5</v>
      </c>
      <c r="O19" s="129">
        <v>2</v>
      </c>
      <c r="P19" s="114">
        <f t="shared" si="3"/>
        <v>12</v>
      </c>
      <c r="Q19" s="114">
        <f t="shared" si="4"/>
        <v>0.60000000000000009</v>
      </c>
      <c r="R19" s="115">
        <f t="shared" si="5"/>
        <v>11</v>
      </c>
      <c r="S19" s="115">
        <f t="shared" si="0"/>
        <v>8.5</v>
      </c>
      <c r="T19" s="115">
        <f t="shared" si="0"/>
        <v>12</v>
      </c>
      <c r="U19" s="115">
        <f t="shared" si="0"/>
        <v>6.5</v>
      </c>
      <c r="V19" s="115">
        <f t="shared" si="0"/>
        <v>9</v>
      </c>
      <c r="W19" s="29">
        <f t="shared" si="0"/>
        <v>47</v>
      </c>
      <c r="X19" s="116">
        <f t="shared" si="6"/>
        <v>9.4</v>
      </c>
      <c r="Y19" s="122">
        <v>40</v>
      </c>
      <c r="Z19" s="118">
        <f t="shared" si="7"/>
        <v>32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ht="21" thickBot="1" x14ac:dyDescent="0.35">
      <c r="A20" s="112">
        <v>14</v>
      </c>
      <c r="B20" s="121">
        <v>674768</v>
      </c>
      <c r="C20" s="123" t="s">
        <v>148</v>
      </c>
      <c r="D20" s="8">
        <v>13</v>
      </c>
      <c r="E20" s="9">
        <v>12</v>
      </c>
      <c r="F20" s="9">
        <v>10.5</v>
      </c>
      <c r="G20" s="9">
        <v>8</v>
      </c>
      <c r="H20" s="127">
        <v>12</v>
      </c>
      <c r="I20" s="113">
        <f t="shared" si="1"/>
        <v>55.5</v>
      </c>
      <c r="J20" s="113">
        <f t="shared" si="2"/>
        <v>8.3249999999999993</v>
      </c>
      <c r="K20" s="13">
        <v>3.5</v>
      </c>
      <c r="L20" s="14">
        <v>4</v>
      </c>
      <c r="M20" s="14">
        <v>5</v>
      </c>
      <c r="N20" s="14">
        <v>3</v>
      </c>
      <c r="O20" s="129">
        <v>2.5</v>
      </c>
      <c r="P20" s="114">
        <f t="shared" si="3"/>
        <v>18</v>
      </c>
      <c r="Q20" s="114">
        <f t="shared" si="4"/>
        <v>0.9</v>
      </c>
      <c r="R20" s="115">
        <f t="shared" si="5"/>
        <v>16.5</v>
      </c>
      <c r="S20" s="115">
        <f t="shared" si="0"/>
        <v>16</v>
      </c>
      <c r="T20" s="115">
        <f t="shared" si="0"/>
        <v>15.5</v>
      </c>
      <c r="U20" s="115">
        <f t="shared" si="0"/>
        <v>11</v>
      </c>
      <c r="V20" s="115">
        <f t="shared" si="0"/>
        <v>14.5</v>
      </c>
      <c r="W20" s="29">
        <f t="shared" si="0"/>
        <v>73.5</v>
      </c>
      <c r="X20" s="116">
        <f t="shared" si="6"/>
        <v>14.700000000000001</v>
      </c>
      <c r="Y20" s="122">
        <v>60</v>
      </c>
      <c r="Z20" s="118">
        <f t="shared" si="7"/>
        <v>48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ht="21" thickBot="1" x14ac:dyDescent="0.35">
      <c r="A21" s="112">
        <v>15</v>
      </c>
      <c r="B21" s="121">
        <v>674769</v>
      </c>
      <c r="C21" s="123" t="s">
        <v>109</v>
      </c>
      <c r="D21" s="8">
        <v>10</v>
      </c>
      <c r="E21" s="9">
        <v>9</v>
      </c>
      <c r="F21" s="9">
        <v>13</v>
      </c>
      <c r="G21" s="9">
        <v>7.5</v>
      </c>
      <c r="H21" s="127">
        <v>9</v>
      </c>
      <c r="I21" s="113"/>
      <c r="J21" s="113"/>
      <c r="K21" s="13">
        <v>4</v>
      </c>
      <c r="L21" s="14">
        <v>3</v>
      </c>
      <c r="M21" s="14">
        <v>2.5</v>
      </c>
      <c r="N21" s="14">
        <v>2</v>
      </c>
      <c r="O21" s="129">
        <v>4.5</v>
      </c>
      <c r="P21" s="114">
        <f t="shared" si="3"/>
        <v>16</v>
      </c>
      <c r="Q21" s="114">
        <f t="shared" si="4"/>
        <v>0.8</v>
      </c>
      <c r="R21" s="115">
        <f t="shared" si="5"/>
        <v>14</v>
      </c>
      <c r="S21" s="115">
        <f t="shared" si="0"/>
        <v>12</v>
      </c>
      <c r="T21" s="115">
        <f t="shared" si="0"/>
        <v>15.5</v>
      </c>
      <c r="U21" s="115">
        <f t="shared" si="0"/>
        <v>9.5</v>
      </c>
      <c r="V21" s="115">
        <f t="shared" si="0"/>
        <v>13.5</v>
      </c>
      <c r="W21" s="29">
        <f t="shared" si="0"/>
        <v>16</v>
      </c>
      <c r="X21" s="116">
        <f t="shared" si="6"/>
        <v>3.2</v>
      </c>
      <c r="Y21" s="122">
        <v>53</v>
      </c>
      <c r="Z21" s="118">
        <f t="shared" si="7"/>
        <v>42.400000000000006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ht="21" thickBot="1" x14ac:dyDescent="0.35">
      <c r="A22" s="112">
        <v>16</v>
      </c>
      <c r="B22" s="121">
        <v>674770</v>
      </c>
      <c r="C22" s="123" t="s">
        <v>149</v>
      </c>
      <c r="D22" s="8">
        <v>7</v>
      </c>
      <c r="E22" s="9">
        <v>10.5</v>
      </c>
      <c r="F22" s="9">
        <v>9</v>
      </c>
      <c r="G22" s="9">
        <v>5.5</v>
      </c>
      <c r="H22" s="127">
        <v>8</v>
      </c>
      <c r="I22" s="113">
        <f t="shared" si="1"/>
        <v>40</v>
      </c>
      <c r="J22" s="113">
        <f t="shared" si="2"/>
        <v>6</v>
      </c>
      <c r="K22" s="13">
        <v>2</v>
      </c>
      <c r="L22" s="14">
        <v>3</v>
      </c>
      <c r="M22" s="14">
        <v>3.5</v>
      </c>
      <c r="N22" s="14">
        <v>2.5</v>
      </c>
      <c r="O22" s="129">
        <v>2</v>
      </c>
      <c r="P22" s="114">
        <f t="shared" si="3"/>
        <v>13</v>
      </c>
      <c r="Q22" s="114">
        <f t="shared" si="4"/>
        <v>0.65</v>
      </c>
      <c r="R22" s="115">
        <f t="shared" si="5"/>
        <v>9</v>
      </c>
      <c r="S22" s="115">
        <f t="shared" si="0"/>
        <v>13.5</v>
      </c>
      <c r="T22" s="115">
        <f t="shared" si="0"/>
        <v>12.5</v>
      </c>
      <c r="U22" s="115">
        <f t="shared" si="0"/>
        <v>8</v>
      </c>
      <c r="V22" s="115">
        <f t="shared" si="0"/>
        <v>10</v>
      </c>
      <c r="W22" s="29">
        <f t="shared" si="0"/>
        <v>53</v>
      </c>
      <c r="X22" s="116">
        <f t="shared" si="6"/>
        <v>10.600000000000001</v>
      </c>
      <c r="Y22" s="122">
        <v>44</v>
      </c>
      <c r="Z22" s="118">
        <f t="shared" si="7"/>
        <v>35.200000000000003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ht="21" thickBot="1" x14ac:dyDescent="0.35">
      <c r="A23" s="112">
        <v>17</v>
      </c>
      <c r="B23" s="121">
        <v>674771</v>
      </c>
      <c r="C23" s="123" t="s">
        <v>150</v>
      </c>
      <c r="D23" s="8">
        <v>14.5</v>
      </c>
      <c r="E23" s="9">
        <v>15</v>
      </c>
      <c r="F23" s="9">
        <v>12.5</v>
      </c>
      <c r="G23" s="9">
        <v>14</v>
      </c>
      <c r="H23" s="127">
        <v>16</v>
      </c>
      <c r="I23" s="113">
        <f t="shared" si="1"/>
        <v>72</v>
      </c>
      <c r="J23" s="113">
        <f t="shared" si="2"/>
        <v>10.799999999999999</v>
      </c>
      <c r="K23" s="13">
        <v>4.5</v>
      </c>
      <c r="L23" s="14">
        <v>3.5</v>
      </c>
      <c r="M23" s="14">
        <v>5</v>
      </c>
      <c r="N23" s="14">
        <v>5.5</v>
      </c>
      <c r="O23" s="129">
        <v>4</v>
      </c>
      <c r="P23" s="114">
        <f t="shared" si="3"/>
        <v>22.5</v>
      </c>
      <c r="Q23" s="114">
        <f t="shared" si="4"/>
        <v>1.125</v>
      </c>
      <c r="R23" s="115">
        <f t="shared" si="5"/>
        <v>19</v>
      </c>
      <c r="S23" s="115">
        <f t="shared" si="5"/>
        <v>18.5</v>
      </c>
      <c r="T23" s="115">
        <f t="shared" si="5"/>
        <v>17.5</v>
      </c>
      <c r="U23" s="115">
        <f t="shared" si="5"/>
        <v>19.5</v>
      </c>
      <c r="V23" s="115">
        <f t="shared" si="5"/>
        <v>20</v>
      </c>
      <c r="W23" s="29">
        <f t="shared" si="5"/>
        <v>94.5</v>
      </c>
      <c r="X23" s="116">
        <f t="shared" si="6"/>
        <v>18.900000000000002</v>
      </c>
      <c r="Y23" s="122">
        <v>78</v>
      </c>
      <c r="Z23" s="118">
        <f t="shared" si="7"/>
        <v>62.400000000000006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ht="21" thickBot="1" x14ac:dyDescent="0.35">
      <c r="A24" s="112">
        <v>18</v>
      </c>
      <c r="B24" s="121">
        <v>674772</v>
      </c>
      <c r="C24" s="123" t="s">
        <v>151</v>
      </c>
      <c r="D24" s="8">
        <v>19</v>
      </c>
      <c r="E24" s="9">
        <v>17</v>
      </c>
      <c r="F24" s="9">
        <v>13</v>
      </c>
      <c r="G24" s="9">
        <v>12</v>
      </c>
      <c r="H24" s="127">
        <v>15</v>
      </c>
      <c r="I24" s="113">
        <f t="shared" si="1"/>
        <v>76</v>
      </c>
      <c r="J24" s="113">
        <f t="shared" si="2"/>
        <v>11.4</v>
      </c>
      <c r="K24" s="13">
        <v>5</v>
      </c>
      <c r="L24" s="14">
        <v>5.5</v>
      </c>
      <c r="M24" s="14">
        <v>4</v>
      </c>
      <c r="N24" s="14">
        <v>5</v>
      </c>
      <c r="O24" s="129">
        <v>6</v>
      </c>
      <c r="P24" s="114">
        <f t="shared" si="3"/>
        <v>25.5</v>
      </c>
      <c r="Q24" s="114">
        <f t="shared" si="4"/>
        <v>1.2750000000000001</v>
      </c>
      <c r="R24" s="115">
        <f t="shared" si="5"/>
        <v>24</v>
      </c>
      <c r="S24" s="115">
        <f t="shared" si="5"/>
        <v>22.5</v>
      </c>
      <c r="T24" s="115">
        <f t="shared" si="5"/>
        <v>17</v>
      </c>
      <c r="U24" s="115">
        <f t="shared" si="5"/>
        <v>17</v>
      </c>
      <c r="V24" s="115">
        <f t="shared" si="5"/>
        <v>21</v>
      </c>
      <c r="W24" s="29">
        <f t="shared" si="5"/>
        <v>101.5</v>
      </c>
      <c r="X24" s="116">
        <f t="shared" si="6"/>
        <v>20.3</v>
      </c>
      <c r="Y24" s="122">
        <v>81</v>
      </c>
      <c r="Z24" s="118">
        <f t="shared" si="7"/>
        <v>64.8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ht="21" thickBot="1" x14ac:dyDescent="0.35">
      <c r="A25" s="112">
        <v>19</v>
      </c>
      <c r="B25" s="121">
        <v>674773</v>
      </c>
      <c r="C25" s="123" t="s">
        <v>152</v>
      </c>
      <c r="D25" s="8">
        <v>8.5</v>
      </c>
      <c r="E25" s="9">
        <v>13</v>
      </c>
      <c r="F25" s="9">
        <v>10.5</v>
      </c>
      <c r="G25" s="9">
        <v>15</v>
      </c>
      <c r="H25" s="127">
        <v>10.5</v>
      </c>
      <c r="I25" s="113"/>
      <c r="J25" s="113"/>
      <c r="K25" s="13">
        <v>2</v>
      </c>
      <c r="L25" s="14">
        <v>4</v>
      </c>
      <c r="M25" s="14">
        <v>3</v>
      </c>
      <c r="N25" s="14">
        <v>4</v>
      </c>
      <c r="O25" s="129">
        <v>5.5</v>
      </c>
      <c r="P25" s="114"/>
      <c r="Q25" s="114"/>
      <c r="R25" s="115">
        <f t="shared" si="5"/>
        <v>10.5</v>
      </c>
      <c r="S25" s="115">
        <f t="shared" si="5"/>
        <v>17</v>
      </c>
      <c r="T25" s="115">
        <f t="shared" si="5"/>
        <v>13.5</v>
      </c>
      <c r="U25" s="115">
        <f t="shared" si="5"/>
        <v>19</v>
      </c>
      <c r="V25" s="115">
        <f t="shared" si="5"/>
        <v>16</v>
      </c>
      <c r="W25" s="29">
        <f t="shared" si="5"/>
        <v>0</v>
      </c>
      <c r="X25" s="116">
        <f t="shared" si="6"/>
        <v>0</v>
      </c>
      <c r="Y25" s="122">
        <v>61</v>
      </c>
      <c r="Z25" s="118">
        <f t="shared" si="7"/>
        <v>48.800000000000004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ht="21" thickBot="1" x14ac:dyDescent="0.35">
      <c r="A26" s="112">
        <v>20</v>
      </c>
      <c r="B26" s="121">
        <v>674774</v>
      </c>
      <c r="C26" s="123" t="s">
        <v>153</v>
      </c>
      <c r="D26" s="8">
        <v>2</v>
      </c>
      <c r="E26" s="9">
        <v>2.5</v>
      </c>
      <c r="F26" s="9">
        <v>1.5</v>
      </c>
      <c r="G26" s="9">
        <v>1.5</v>
      </c>
      <c r="H26" s="127">
        <v>0</v>
      </c>
      <c r="I26" s="113">
        <f t="shared" si="1"/>
        <v>7.5</v>
      </c>
      <c r="J26" s="113">
        <f t="shared" si="2"/>
        <v>1.125</v>
      </c>
      <c r="K26" s="13">
        <v>1</v>
      </c>
      <c r="L26" s="14">
        <v>1.5</v>
      </c>
      <c r="M26" s="14">
        <v>0</v>
      </c>
      <c r="N26" s="14">
        <v>0</v>
      </c>
      <c r="O26" s="129">
        <v>1</v>
      </c>
      <c r="P26" s="114">
        <f t="shared" si="3"/>
        <v>3.5</v>
      </c>
      <c r="Q26" s="114">
        <f t="shared" si="4"/>
        <v>0.17500000000000002</v>
      </c>
      <c r="R26" s="115">
        <f t="shared" si="5"/>
        <v>3</v>
      </c>
      <c r="S26" s="115">
        <f t="shared" si="5"/>
        <v>4</v>
      </c>
      <c r="T26" s="115">
        <f t="shared" si="5"/>
        <v>1.5</v>
      </c>
      <c r="U26" s="115">
        <f t="shared" si="5"/>
        <v>1.5</v>
      </c>
      <c r="V26" s="115">
        <f t="shared" si="5"/>
        <v>1</v>
      </c>
      <c r="W26" s="29">
        <f t="shared" si="5"/>
        <v>11</v>
      </c>
      <c r="X26" s="116">
        <f t="shared" si="6"/>
        <v>2.2000000000000002</v>
      </c>
      <c r="Y26" s="122">
        <v>12</v>
      </c>
      <c r="Z26" s="118">
        <f t="shared" si="7"/>
        <v>9.6000000000000014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ht="21" thickBot="1" x14ac:dyDescent="0.35">
      <c r="A27" s="112">
        <v>21</v>
      </c>
      <c r="B27" s="121">
        <v>674775</v>
      </c>
      <c r="C27" s="123" t="s">
        <v>154</v>
      </c>
      <c r="D27" s="8">
        <v>7.5</v>
      </c>
      <c r="E27" s="9">
        <v>9</v>
      </c>
      <c r="F27" s="9">
        <v>5</v>
      </c>
      <c r="G27" s="9">
        <v>8</v>
      </c>
      <c r="H27" s="127">
        <v>7</v>
      </c>
      <c r="I27" s="113">
        <f t="shared" si="1"/>
        <v>36.5</v>
      </c>
      <c r="J27" s="113">
        <f t="shared" si="2"/>
        <v>5.4749999999999996</v>
      </c>
      <c r="K27" s="13">
        <v>3</v>
      </c>
      <c r="L27" s="14">
        <v>2</v>
      </c>
      <c r="M27" s="14">
        <v>2.5</v>
      </c>
      <c r="N27" s="14">
        <v>1.5</v>
      </c>
      <c r="O27" s="129">
        <v>3</v>
      </c>
      <c r="P27" s="114">
        <f t="shared" si="3"/>
        <v>12</v>
      </c>
      <c r="Q27" s="114">
        <f t="shared" si="4"/>
        <v>0.60000000000000009</v>
      </c>
      <c r="R27" s="115">
        <f t="shared" si="5"/>
        <v>10.5</v>
      </c>
      <c r="S27" s="115">
        <f t="shared" si="5"/>
        <v>11</v>
      </c>
      <c r="T27" s="115">
        <f t="shared" si="5"/>
        <v>7.5</v>
      </c>
      <c r="U27" s="115">
        <f t="shared" si="5"/>
        <v>9.5</v>
      </c>
      <c r="V27" s="115">
        <f t="shared" si="5"/>
        <v>10</v>
      </c>
      <c r="W27" s="29">
        <f t="shared" si="5"/>
        <v>48.5</v>
      </c>
      <c r="X27" s="116">
        <f t="shared" si="6"/>
        <v>9.7000000000000011</v>
      </c>
      <c r="Y27" s="122">
        <v>40</v>
      </c>
      <c r="Z27" s="118">
        <f t="shared" si="7"/>
        <v>32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ht="21" thickBot="1" x14ac:dyDescent="0.35">
      <c r="A28" s="112">
        <v>22</v>
      </c>
      <c r="B28" s="121">
        <v>674776</v>
      </c>
      <c r="C28" s="123" t="s">
        <v>110</v>
      </c>
      <c r="D28" s="8">
        <v>3.5</v>
      </c>
      <c r="E28" s="9">
        <v>4</v>
      </c>
      <c r="F28" s="9">
        <v>2</v>
      </c>
      <c r="G28" s="9">
        <v>2.5</v>
      </c>
      <c r="H28" s="127">
        <v>3</v>
      </c>
      <c r="I28" s="113">
        <f t="shared" si="1"/>
        <v>15</v>
      </c>
      <c r="J28" s="113">
        <f t="shared" si="2"/>
        <v>2.25</v>
      </c>
      <c r="K28" s="13">
        <v>1</v>
      </c>
      <c r="L28" s="14">
        <v>2</v>
      </c>
      <c r="M28" s="14">
        <v>1</v>
      </c>
      <c r="N28" s="14">
        <v>0.5</v>
      </c>
      <c r="O28" s="129">
        <v>2.5</v>
      </c>
      <c r="P28" s="114">
        <f t="shared" si="3"/>
        <v>7</v>
      </c>
      <c r="Q28" s="114">
        <f t="shared" si="4"/>
        <v>0.35000000000000003</v>
      </c>
      <c r="R28" s="115">
        <f t="shared" si="5"/>
        <v>4.5</v>
      </c>
      <c r="S28" s="115">
        <f t="shared" si="5"/>
        <v>6</v>
      </c>
      <c r="T28" s="115">
        <f t="shared" si="5"/>
        <v>3</v>
      </c>
      <c r="U28" s="115">
        <f t="shared" si="5"/>
        <v>3</v>
      </c>
      <c r="V28" s="115">
        <f t="shared" si="5"/>
        <v>5.5</v>
      </c>
      <c r="W28" s="29">
        <f t="shared" si="5"/>
        <v>22</v>
      </c>
      <c r="X28" s="116">
        <f t="shared" si="6"/>
        <v>4.4000000000000004</v>
      </c>
      <c r="Y28" s="122">
        <v>20</v>
      </c>
      <c r="Z28" s="118">
        <f t="shared" si="7"/>
        <v>16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ht="21" thickBot="1" x14ac:dyDescent="0.35">
      <c r="A29" s="112">
        <v>23</v>
      </c>
      <c r="B29" s="121">
        <v>674777</v>
      </c>
      <c r="C29" s="123" t="s">
        <v>155</v>
      </c>
      <c r="D29" s="8">
        <v>6</v>
      </c>
      <c r="E29" s="9">
        <v>8</v>
      </c>
      <c r="F29" s="9">
        <v>10</v>
      </c>
      <c r="G29" s="9">
        <v>7</v>
      </c>
      <c r="H29" s="127">
        <v>11</v>
      </c>
      <c r="I29" s="113"/>
      <c r="J29" s="113"/>
      <c r="K29" s="13">
        <v>2</v>
      </c>
      <c r="L29" s="14">
        <v>1.5</v>
      </c>
      <c r="M29" s="14">
        <v>3</v>
      </c>
      <c r="N29" s="14">
        <v>2.5</v>
      </c>
      <c r="O29" s="129">
        <v>3.5</v>
      </c>
      <c r="P29" s="114"/>
      <c r="Q29" s="114"/>
      <c r="R29" s="115">
        <f t="shared" si="5"/>
        <v>8</v>
      </c>
      <c r="S29" s="115">
        <f t="shared" si="5"/>
        <v>9.5</v>
      </c>
      <c r="T29" s="115">
        <f t="shared" si="5"/>
        <v>13</v>
      </c>
      <c r="U29" s="115">
        <f t="shared" si="5"/>
        <v>9.5</v>
      </c>
      <c r="V29" s="115">
        <f t="shared" si="5"/>
        <v>14.5</v>
      </c>
      <c r="W29" s="29">
        <f t="shared" si="5"/>
        <v>0</v>
      </c>
      <c r="X29" s="116">
        <f t="shared" si="6"/>
        <v>0</v>
      </c>
      <c r="Y29" s="122">
        <v>48</v>
      </c>
      <c r="Z29" s="118">
        <f t="shared" si="7"/>
        <v>38.400000000000006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ht="21" thickBot="1" x14ac:dyDescent="0.35">
      <c r="A30" s="112">
        <v>24</v>
      </c>
      <c r="B30" s="121">
        <v>674778</v>
      </c>
      <c r="C30" s="123" t="s">
        <v>156</v>
      </c>
      <c r="D30" s="8">
        <v>3</v>
      </c>
      <c r="E30" s="9">
        <v>4.5</v>
      </c>
      <c r="F30" s="9">
        <v>6</v>
      </c>
      <c r="G30" s="9">
        <v>5</v>
      </c>
      <c r="H30" s="127">
        <v>2.5</v>
      </c>
      <c r="I30" s="113">
        <f t="shared" si="1"/>
        <v>21</v>
      </c>
      <c r="J30" s="113">
        <f t="shared" si="2"/>
        <v>3.15</v>
      </c>
      <c r="K30" s="13">
        <v>1.5</v>
      </c>
      <c r="L30" s="14">
        <v>1</v>
      </c>
      <c r="M30" s="14">
        <v>2</v>
      </c>
      <c r="N30" s="14">
        <v>1</v>
      </c>
      <c r="O30" s="129">
        <v>0.5</v>
      </c>
      <c r="P30" s="114">
        <f t="shared" si="3"/>
        <v>6</v>
      </c>
      <c r="Q30" s="114">
        <f t="shared" si="4"/>
        <v>0.30000000000000004</v>
      </c>
      <c r="R30" s="115">
        <f t="shared" si="5"/>
        <v>4.5</v>
      </c>
      <c r="S30" s="115">
        <f t="shared" si="5"/>
        <v>5.5</v>
      </c>
      <c r="T30" s="115">
        <f t="shared" si="5"/>
        <v>8</v>
      </c>
      <c r="U30" s="115">
        <f t="shared" si="5"/>
        <v>6</v>
      </c>
      <c r="V30" s="115">
        <f t="shared" si="5"/>
        <v>3</v>
      </c>
      <c r="W30" s="29">
        <f t="shared" si="5"/>
        <v>27</v>
      </c>
      <c r="X30" s="116">
        <f t="shared" si="6"/>
        <v>5.4</v>
      </c>
      <c r="Y30" s="122">
        <v>27</v>
      </c>
      <c r="Z30" s="118">
        <f t="shared" si="7"/>
        <v>21.6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ht="21" thickBot="1" x14ac:dyDescent="0.35">
      <c r="A31" s="112">
        <v>25</v>
      </c>
      <c r="B31" s="121">
        <v>674779</v>
      </c>
      <c r="C31" s="123" t="s">
        <v>157</v>
      </c>
      <c r="D31" s="8">
        <v>8</v>
      </c>
      <c r="E31" s="9">
        <v>7</v>
      </c>
      <c r="F31" s="9">
        <v>5.5</v>
      </c>
      <c r="G31" s="9">
        <v>8.5</v>
      </c>
      <c r="H31" s="127">
        <v>6</v>
      </c>
      <c r="I31" s="113">
        <f t="shared" si="1"/>
        <v>35</v>
      </c>
      <c r="J31" s="113">
        <f t="shared" si="2"/>
        <v>5.25</v>
      </c>
      <c r="K31" s="13">
        <v>3</v>
      </c>
      <c r="L31" s="14">
        <v>1</v>
      </c>
      <c r="M31" s="14">
        <v>1.5</v>
      </c>
      <c r="N31" s="14">
        <v>4</v>
      </c>
      <c r="O31" s="129">
        <v>3</v>
      </c>
      <c r="P31" s="114">
        <f t="shared" si="3"/>
        <v>12.5</v>
      </c>
      <c r="Q31" s="114">
        <f t="shared" si="4"/>
        <v>0.625</v>
      </c>
      <c r="R31" s="115">
        <f t="shared" si="5"/>
        <v>11</v>
      </c>
      <c r="S31" s="115">
        <f t="shared" si="5"/>
        <v>8</v>
      </c>
      <c r="T31" s="115">
        <f t="shared" si="5"/>
        <v>7</v>
      </c>
      <c r="U31" s="115">
        <f t="shared" si="5"/>
        <v>12.5</v>
      </c>
      <c r="V31" s="115">
        <f t="shared" si="5"/>
        <v>9</v>
      </c>
      <c r="W31" s="29">
        <f t="shared" si="5"/>
        <v>47.5</v>
      </c>
      <c r="X31" s="116">
        <f t="shared" si="6"/>
        <v>9.5</v>
      </c>
      <c r="Y31" s="122">
        <v>41</v>
      </c>
      <c r="Z31" s="118">
        <f t="shared" si="7"/>
        <v>32.800000000000004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ht="21" thickBot="1" x14ac:dyDescent="0.35">
      <c r="A32" s="112">
        <v>26</v>
      </c>
      <c r="B32" s="121">
        <v>674780</v>
      </c>
      <c r="C32" s="123" t="s">
        <v>111</v>
      </c>
      <c r="D32" s="8">
        <v>6.5</v>
      </c>
      <c r="E32" s="9">
        <v>5.5</v>
      </c>
      <c r="F32" s="9">
        <v>5</v>
      </c>
      <c r="G32" s="9">
        <v>3</v>
      </c>
      <c r="H32" s="127">
        <v>2.5</v>
      </c>
      <c r="I32" s="113">
        <f t="shared" si="1"/>
        <v>22.5</v>
      </c>
      <c r="J32" s="113">
        <f t="shared" si="2"/>
        <v>3.375</v>
      </c>
      <c r="K32" s="13">
        <v>1</v>
      </c>
      <c r="L32" s="14">
        <v>2</v>
      </c>
      <c r="M32" s="14">
        <v>2</v>
      </c>
      <c r="N32" s="14">
        <v>1.5</v>
      </c>
      <c r="O32" s="129">
        <v>2.5</v>
      </c>
      <c r="P32" s="114">
        <f t="shared" si="3"/>
        <v>9</v>
      </c>
      <c r="Q32" s="114">
        <f t="shared" si="4"/>
        <v>0.45</v>
      </c>
      <c r="R32" s="115">
        <f t="shared" si="5"/>
        <v>7.5</v>
      </c>
      <c r="S32" s="115">
        <f t="shared" si="5"/>
        <v>7.5</v>
      </c>
      <c r="T32" s="115">
        <f t="shared" si="5"/>
        <v>7</v>
      </c>
      <c r="U32" s="115">
        <f t="shared" si="5"/>
        <v>4.5</v>
      </c>
      <c r="V32" s="115">
        <f t="shared" si="5"/>
        <v>5</v>
      </c>
      <c r="W32" s="29">
        <f t="shared" si="5"/>
        <v>31.5</v>
      </c>
      <c r="X32" s="116">
        <f t="shared" si="6"/>
        <v>6.3000000000000007</v>
      </c>
      <c r="Y32" s="122">
        <v>29</v>
      </c>
      <c r="Z32" s="118">
        <f t="shared" si="7"/>
        <v>23.200000000000003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ht="21" thickBot="1" x14ac:dyDescent="0.35">
      <c r="A33" s="112">
        <v>27</v>
      </c>
      <c r="B33" s="121">
        <v>674781</v>
      </c>
      <c r="C33" s="123" t="s">
        <v>158</v>
      </c>
      <c r="D33" s="8">
        <v>7</v>
      </c>
      <c r="E33" s="9">
        <v>10</v>
      </c>
      <c r="F33" s="9">
        <v>7.5</v>
      </c>
      <c r="G33" s="9">
        <v>5.5</v>
      </c>
      <c r="H33" s="127">
        <v>8</v>
      </c>
      <c r="I33" s="113"/>
      <c r="J33" s="113"/>
      <c r="K33" s="13">
        <v>2.5</v>
      </c>
      <c r="L33" s="14">
        <v>3.5</v>
      </c>
      <c r="M33" s="14">
        <v>3</v>
      </c>
      <c r="N33" s="14">
        <v>2</v>
      </c>
      <c r="O33" s="129">
        <v>2</v>
      </c>
      <c r="P33" s="114">
        <f t="shared" si="3"/>
        <v>13</v>
      </c>
      <c r="Q33" s="114">
        <f t="shared" si="4"/>
        <v>0.65</v>
      </c>
      <c r="R33" s="115">
        <f t="shared" si="5"/>
        <v>9.5</v>
      </c>
      <c r="S33" s="115">
        <f t="shared" si="5"/>
        <v>13.5</v>
      </c>
      <c r="T33" s="115">
        <f t="shared" si="5"/>
        <v>10.5</v>
      </c>
      <c r="U33" s="115">
        <f t="shared" si="5"/>
        <v>7.5</v>
      </c>
      <c r="V33" s="115">
        <f t="shared" si="5"/>
        <v>10</v>
      </c>
      <c r="W33" s="29">
        <f t="shared" si="5"/>
        <v>13</v>
      </c>
      <c r="X33" s="116">
        <f t="shared" si="6"/>
        <v>2.6</v>
      </c>
      <c r="Y33" s="122">
        <v>42</v>
      </c>
      <c r="Z33" s="118">
        <f t="shared" si="7"/>
        <v>33.6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ht="21" thickBot="1" x14ac:dyDescent="0.35">
      <c r="A34" s="112">
        <v>28</v>
      </c>
      <c r="B34" s="121">
        <v>674782</v>
      </c>
      <c r="C34" s="123" t="s">
        <v>159</v>
      </c>
      <c r="D34" s="8">
        <v>3</v>
      </c>
      <c r="E34" s="9">
        <v>4.5</v>
      </c>
      <c r="F34" s="9">
        <v>6</v>
      </c>
      <c r="G34" s="9">
        <v>5</v>
      </c>
      <c r="H34" s="127">
        <v>2.5</v>
      </c>
      <c r="I34" s="113"/>
      <c r="J34" s="113"/>
      <c r="K34" s="13">
        <v>1</v>
      </c>
      <c r="L34" s="14">
        <v>2</v>
      </c>
      <c r="M34" s="14">
        <v>1.5</v>
      </c>
      <c r="N34" s="14">
        <v>1</v>
      </c>
      <c r="O34" s="129">
        <v>0.5</v>
      </c>
      <c r="P34" s="114"/>
      <c r="Q34" s="114"/>
      <c r="R34" s="115">
        <f t="shared" si="5"/>
        <v>4</v>
      </c>
      <c r="S34" s="115">
        <f t="shared" si="5"/>
        <v>6.5</v>
      </c>
      <c r="T34" s="115">
        <f t="shared" si="5"/>
        <v>7.5</v>
      </c>
      <c r="U34" s="115">
        <f t="shared" si="5"/>
        <v>6</v>
      </c>
      <c r="V34" s="115">
        <f t="shared" si="5"/>
        <v>3</v>
      </c>
      <c r="W34" s="29">
        <f t="shared" si="5"/>
        <v>0</v>
      </c>
      <c r="X34" s="116">
        <f t="shared" si="6"/>
        <v>0</v>
      </c>
      <c r="Y34" s="122">
        <v>26</v>
      </c>
      <c r="Z34" s="118">
        <f t="shared" si="7"/>
        <v>20.8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ht="21" thickBot="1" x14ac:dyDescent="0.35">
      <c r="A35" s="112">
        <v>29</v>
      </c>
      <c r="B35" s="121">
        <v>674783</v>
      </c>
      <c r="C35" s="123" t="s">
        <v>160</v>
      </c>
      <c r="D35" s="8">
        <v>5</v>
      </c>
      <c r="E35" s="9">
        <v>4.5</v>
      </c>
      <c r="F35" s="9">
        <v>4</v>
      </c>
      <c r="G35" s="9">
        <v>7</v>
      </c>
      <c r="H35" s="127">
        <v>4</v>
      </c>
      <c r="I35" s="113">
        <f t="shared" si="1"/>
        <v>24.5</v>
      </c>
      <c r="J35" s="113">
        <f t="shared" si="2"/>
        <v>3.6749999999999998</v>
      </c>
      <c r="K35" s="13">
        <v>2.5</v>
      </c>
      <c r="L35" s="14">
        <v>1</v>
      </c>
      <c r="M35" s="14">
        <v>2</v>
      </c>
      <c r="N35" s="14">
        <v>0.5</v>
      </c>
      <c r="O35" s="129">
        <v>2</v>
      </c>
      <c r="P35" s="114">
        <f t="shared" si="3"/>
        <v>8</v>
      </c>
      <c r="Q35" s="114">
        <f t="shared" si="4"/>
        <v>0.4</v>
      </c>
      <c r="R35" s="115">
        <f t="shared" si="5"/>
        <v>7.5</v>
      </c>
      <c r="S35" s="115">
        <f t="shared" si="5"/>
        <v>5.5</v>
      </c>
      <c r="T35" s="115">
        <f t="shared" si="5"/>
        <v>6</v>
      </c>
      <c r="U35" s="115">
        <f t="shared" si="5"/>
        <v>7.5</v>
      </c>
      <c r="V35" s="115">
        <f t="shared" si="5"/>
        <v>6</v>
      </c>
      <c r="W35" s="29">
        <f t="shared" si="5"/>
        <v>32.5</v>
      </c>
      <c r="X35" s="116">
        <f t="shared" si="6"/>
        <v>6.5</v>
      </c>
      <c r="Y35" s="122">
        <v>29</v>
      </c>
      <c r="Z35" s="118">
        <f t="shared" si="7"/>
        <v>23.200000000000003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ht="21" thickBot="1" x14ac:dyDescent="0.35">
      <c r="A36" s="112">
        <v>30</v>
      </c>
      <c r="B36" s="121">
        <v>674784</v>
      </c>
      <c r="C36" s="123" t="s">
        <v>112</v>
      </c>
      <c r="D36" s="8">
        <v>8.5</v>
      </c>
      <c r="E36" s="9">
        <v>10</v>
      </c>
      <c r="F36" s="9">
        <v>7</v>
      </c>
      <c r="G36" s="9">
        <v>11</v>
      </c>
      <c r="H36" s="127">
        <v>9</v>
      </c>
      <c r="I36" s="113">
        <f t="shared" si="1"/>
        <v>45.5</v>
      </c>
      <c r="J36" s="113">
        <f t="shared" si="2"/>
        <v>6.8250000000000002</v>
      </c>
      <c r="K36" s="13">
        <v>3</v>
      </c>
      <c r="L36" s="14">
        <v>2.5</v>
      </c>
      <c r="M36" s="14">
        <v>2</v>
      </c>
      <c r="N36" s="14">
        <v>3.5</v>
      </c>
      <c r="O36" s="129">
        <v>2</v>
      </c>
      <c r="P36" s="114">
        <f t="shared" si="3"/>
        <v>13</v>
      </c>
      <c r="Q36" s="114">
        <f t="shared" si="4"/>
        <v>0.65</v>
      </c>
      <c r="R36" s="115">
        <f t="shared" si="5"/>
        <v>11.5</v>
      </c>
      <c r="S36" s="115">
        <f t="shared" si="5"/>
        <v>12.5</v>
      </c>
      <c r="T36" s="115">
        <f t="shared" si="5"/>
        <v>9</v>
      </c>
      <c r="U36" s="115">
        <f t="shared" si="5"/>
        <v>14.5</v>
      </c>
      <c r="V36" s="115">
        <f t="shared" si="5"/>
        <v>11</v>
      </c>
      <c r="W36" s="29">
        <f t="shared" si="5"/>
        <v>58.5</v>
      </c>
      <c r="X36" s="116">
        <f t="shared" si="6"/>
        <v>11.700000000000001</v>
      </c>
      <c r="Y36" s="122">
        <v>48</v>
      </c>
      <c r="Z36" s="118">
        <f t="shared" si="7"/>
        <v>38.400000000000006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ht="21" thickBot="1" x14ac:dyDescent="0.35">
      <c r="A37" s="112">
        <v>31</v>
      </c>
      <c r="B37" s="121">
        <v>674785</v>
      </c>
      <c r="C37" s="123" t="s">
        <v>161</v>
      </c>
      <c r="D37" s="8">
        <v>13</v>
      </c>
      <c r="E37" s="9">
        <v>15</v>
      </c>
      <c r="F37" s="9">
        <v>12</v>
      </c>
      <c r="G37" s="9">
        <v>18</v>
      </c>
      <c r="H37" s="127">
        <v>16</v>
      </c>
      <c r="I37" s="113">
        <f t="shared" si="1"/>
        <v>74</v>
      </c>
      <c r="J37" s="113">
        <f t="shared" si="2"/>
        <v>11.1</v>
      </c>
      <c r="K37" s="13">
        <v>6</v>
      </c>
      <c r="L37" s="14">
        <v>5</v>
      </c>
      <c r="M37" s="14">
        <v>5.5</v>
      </c>
      <c r="N37" s="14">
        <v>4.5</v>
      </c>
      <c r="O37" s="129">
        <v>5</v>
      </c>
      <c r="P37" s="114">
        <f t="shared" si="3"/>
        <v>26</v>
      </c>
      <c r="Q37" s="114">
        <f t="shared" si="4"/>
        <v>1.3</v>
      </c>
      <c r="R37" s="115">
        <f t="shared" si="5"/>
        <v>19</v>
      </c>
      <c r="S37" s="115">
        <f t="shared" si="5"/>
        <v>20</v>
      </c>
      <c r="T37" s="115">
        <f t="shared" si="5"/>
        <v>17.5</v>
      </c>
      <c r="U37" s="115">
        <f t="shared" si="5"/>
        <v>22.5</v>
      </c>
      <c r="V37" s="115">
        <f t="shared" si="5"/>
        <v>21</v>
      </c>
      <c r="W37" s="29">
        <f t="shared" si="5"/>
        <v>100</v>
      </c>
      <c r="X37" s="116">
        <f t="shared" si="6"/>
        <v>20</v>
      </c>
      <c r="Y37" s="122">
        <v>78</v>
      </c>
      <c r="Z37" s="118">
        <f t="shared" si="7"/>
        <v>62.400000000000006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ht="21" thickBot="1" x14ac:dyDescent="0.35">
      <c r="A38" s="112">
        <v>32</v>
      </c>
      <c r="B38" s="121">
        <v>674786</v>
      </c>
      <c r="C38" s="123" t="s">
        <v>113</v>
      </c>
      <c r="D38" s="8">
        <v>10</v>
      </c>
      <c r="E38" s="9">
        <v>8</v>
      </c>
      <c r="F38" s="9">
        <v>5</v>
      </c>
      <c r="G38" s="9">
        <v>6.5</v>
      </c>
      <c r="H38" s="127">
        <v>10</v>
      </c>
      <c r="I38" s="113">
        <f t="shared" si="1"/>
        <v>39.5</v>
      </c>
      <c r="J38" s="113">
        <f t="shared" si="2"/>
        <v>5.9249999999999998</v>
      </c>
      <c r="K38" s="13">
        <v>2</v>
      </c>
      <c r="L38" s="14">
        <v>2.5</v>
      </c>
      <c r="M38" s="14">
        <v>3</v>
      </c>
      <c r="N38" s="14">
        <v>1.5</v>
      </c>
      <c r="O38" s="129">
        <v>3</v>
      </c>
      <c r="P38" s="114">
        <f t="shared" si="3"/>
        <v>12</v>
      </c>
      <c r="Q38" s="114">
        <f t="shared" si="4"/>
        <v>0.60000000000000009</v>
      </c>
      <c r="R38" s="115">
        <f t="shared" si="5"/>
        <v>12</v>
      </c>
      <c r="S38" s="115">
        <f t="shared" si="5"/>
        <v>10.5</v>
      </c>
      <c r="T38" s="115">
        <f t="shared" si="5"/>
        <v>8</v>
      </c>
      <c r="U38" s="115">
        <f t="shared" si="5"/>
        <v>8</v>
      </c>
      <c r="V38" s="115">
        <f t="shared" si="5"/>
        <v>13</v>
      </c>
      <c r="W38" s="29">
        <f t="shared" si="5"/>
        <v>51.5</v>
      </c>
      <c r="X38" s="116">
        <f t="shared" si="6"/>
        <v>10.3</v>
      </c>
      <c r="Y38" s="122">
        <v>46</v>
      </c>
      <c r="Z38" s="118">
        <f t="shared" si="7"/>
        <v>36.800000000000004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ht="21" thickBot="1" x14ac:dyDescent="0.35">
      <c r="A39" s="112">
        <v>33</v>
      </c>
      <c r="B39" s="121">
        <v>674787</v>
      </c>
      <c r="C39" s="123" t="s">
        <v>162</v>
      </c>
      <c r="D39" s="8">
        <v>9</v>
      </c>
      <c r="E39" s="9">
        <v>6.5</v>
      </c>
      <c r="F39" s="9">
        <v>10</v>
      </c>
      <c r="G39" s="9">
        <v>8</v>
      </c>
      <c r="H39" s="127">
        <v>11</v>
      </c>
      <c r="I39" s="113">
        <f t="shared" si="1"/>
        <v>44.5</v>
      </c>
      <c r="J39" s="113">
        <f t="shared" si="2"/>
        <v>6.6749999999999998</v>
      </c>
      <c r="K39" s="13">
        <v>3.5</v>
      </c>
      <c r="L39" s="14">
        <v>2</v>
      </c>
      <c r="M39" s="14">
        <v>1.5</v>
      </c>
      <c r="N39" s="14">
        <v>2</v>
      </c>
      <c r="O39" s="129">
        <v>4</v>
      </c>
      <c r="P39" s="114">
        <f t="shared" si="3"/>
        <v>13</v>
      </c>
      <c r="Q39" s="114">
        <f t="shared" si="4"/>
        <v>0.65</v>
      </c>
      <c r="R39" s="115">
        <f t="shared" si="5"/>
        <v>12.5</v>
      </c>
      <c r="S39" s="115">
        <f t="shared" si="5"/>
        <v>8.5</v>
      </c>
      <c r="T39" s="115">
        <f t="shared" si="5"/>
        <v>11.5</v>
      </c>
      <c r="U39" s="115">
        <f t="shared" si="5"/>
        <v>10</v>
      </c>
      <c r="V39" s="115">
        <f t="shared" si="5"/>
        <v>15</v>
      </c>
      <c r="W39" s="29">
        <f t="shared" si="5"/>
        <v>57.5</v>
      </c>
      <c r="X39" s="116">
        <f t="shared" si="6"/>
        <v>11.5</v>
      </c>
      <c r="Y39" s="122">
        <v>48</v>
      </c>
      <c r="Z39" s="118">
        <f t="shared" si="7"/>
        <v>38.400000000000006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ht="21" thickBot="1" x14ac:dyDescent="0.35">
      <c r="A40" s="112">
        <v>34</v>
      </c>
      <c r="B40" s="121">
        <v>674788</v>
      </c>
      <c r="C40" s="123" t="s">
        <v>163</v>
      </c>
      <c r="D40" s="8">
        <v>7</v>
      </c>
      <c r="E40" s="9">
        <v>9</v>
      </c>
      <c r="F40" s="9">
        <v>11.5</v>
      </c>
      <c r="G40" s="9">
        <v>12</v>
      </c>
      <c r="H40" s="127">
        <v>10</v>
      </c>
      <c r="I40" s="113">
        <f t="shared" si="1"/>
        <v>49.5</v>
      </c>
      <c r="J40" s="113">
        <f t="shared" si="2"/>
        <v>7.4249999999999998</v>
      </c>
      <c r="K40" s="13">
        <v>2</v>
      </c>
      <c r="L40" s="14">
        <v>3</v>
      </c>
      <c r="M40" s="14">
        <v>2.5</v>
      </c>
      <c r="N40" s="14">
        <v>4</v>
      </c>
      <c r="O40" s="129">
        <v>3</v>
      </c>
      <c r="P40" s="114">
        <f t="shared" si="3"/>
        <v>14.5</v>
      </c>
      <c r="Q40" s="114">
        <f t="shared" si="4"/>
        <v>0.72500000000000009</v>
      </c>
      <c r="R40" s="115">
        <f t="shared" si="5"/>
        <v>9</v>
      </c>
      <c r="S40" s="115">
        <f t="shared" si="5"/>
        <v>12</v>
      </c>
      <c r="T40" s="115">
        <f t="shared" si="5"/>
        <v>14</v>
      </c>
      <c r="U40" s="115">
        <f t="shared" si="5"/>
        <v>16</v>
      </c>
      <c r="V40" s="115">
        <f t="shared" si="5"/>
        <v>13</v>
      </c>
      <c r="W40" s="29">
        <f t="shared" si="5"/>
        <v>64</v>
      </c>
      <c r="X40" s="116">
        <f t="shared" si="6"/>
        <v>12.8</v>
      </c>
      <c r="Y40" s="122">
        <v>54</v>
      </c>
      <c r="Z40" s="118">
        <f t="shared" si="7"/>
        <v>43.2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ht="21" thickBot="1" x14ac:dyDescent="0.35">
      <c r="A41" s="112">
        <v>35</v>
      </c>
      <c r="B41" s="121">
        <v>674789</v>
      </c>
      <c r="C41" s="123" t="s">
        <v>164</v>
      </c>
      <c r="D41" s="8">
        <v>13.5</v>
      </c>
      <c r="E41" s="9">
        <v>12</v>
      </c>
      <c r="F41" s="9">
        <v>10</v>
      </c>
      <c r="G41" s="9">
        <v>8</v>
      </c>
      <c r="H41" s="127">
        <v>11.5</v>
      </c>
      <c r="I41" s="113">
        <f t="shared" si="1"/>
        <v>55</v>
      </c>
      <c r="J41" s="113">
        <f t="shared" si="2"/>
        <v>8.25</v>
      </c>
      <c r="K41" s="13">
        <v>3</v>
      </c>
      <c r="L41" s="14">
        <v>3.5</v>
      </c>
      <c r="M41" s="14">
        <v>4</v>
      </c>
      <c r="N41" s="14">
        <v>5</v>
      </c>
      <c r="O41" s="129">
        <v>2.5</v>
      </c>
      <c r="P41" s="114">
        <f t="shared" si="3"/>
        <v>18</v>
      </c>
      <c r="Q41" s="114">
        <f t="shared" si="4"/>
        <v>0.9</v>
      </c>
      <c r="R41" s="115">
        <f t="shared" si="5"/>
        <v>16.5</v>
      </c>
      <c r="S41" s="115">
        <f t="shared" si="5"/>
        <v>15.5</v>
      </c>
      <c r="T41" s="115">
        <f t="shared" si="5"/>
        <v>14</v>
      </c>
      <c r="U41" s="115">
        <f t="shared" si="5"/>
        <v>13</v>
      </c>
      <c r="V41" s="115">
        <f t="shared" si="5"/>
        <v>14</v>
      </c>
      <c r="W41" s="29">
        <f t="shared" si="5"/>
        <v>73</v>
      </c>
      <c r="X41" s="116">
        <f t="shared" si="6"/>
        <v>14.600000000000001</v>
      </c>
      <c r="Y41" s="122">
        <v>60</v>
      </c>
      <c r="Z41" s="118">
        <f t="shared" si="7"/>
        <v>48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ht="21" thickBot="1" x14ac:dyDescent="0.35">
      <c r="A42" s="112">
        <v>36</v>
      </c>
      <c r="B42" s="121">
        <v>674790</v>
      </c>
      <c r="C42" s="123" t="s">
        <v>165</v>
      </c>
      <c r="D42" s="113"/>
      <c r="E42" s="113"/>
      <c r="F42" s="113"/>
      <c r="G42" s="113"/>
      <c r="H42" s="113"/>
      <c r="I42" s="113">
        <f t="shared" si="1"/>
        <v>0</v>
      </c>
      <c r="J42" s="113">
        <f t="shared" si="2"/>
        <v>0</v>
      </c>
      <c r="K42" s="114"/>
      <c r="L42" s="114"/>
      <c r="M42" s="114"/>
      <c r="N42" s="114"/>
      <c r="O42" s="114"/>
      <c r="P42" s="114">
        <f t="shared" si="3"/>
        <v>0</v>
      </c>
      <c r="Q42" s="114">
        <f t="shared" si="4"/>
        <v>0</v>
      </c>
      <c r="R42" s="115">
        <f t="shared" si="5"/>
        <v>0</v>
      </c>
      <c r="S42" s="115">
        <f t="shared" si="5"/>
        <v>0</v>
      </c>
      <c r="T42" s="115">
        <f t="shared" si="5"/>
        <v>0</v>
      </c>
      <c r="U42" s="115">
        <f t="shared" si="5"/>
        <v>0</v>
      </c>
      <c r="V42" s="115">
        <f t="shared" si="5"/>
        <v>0</v>
      </c>
      <c r="W42" s="29">
        <f t="shared" si="5"/>
        <v>0</v>
      </c>
      <c r="X42" s="116">
        <f t="shared" si="6"/>
        <v>0</v>
      </c>
      <c r="Y42" s="122" t="s">
        <v>138</v>
      </c>
      <c r="Z42" s="118" t="e">
        <f t="shared" si="7"/>
        <v>#VALUE!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ht="21" thickBot="1" x14ac:dyDescent="0.35">
      <c r="A43" s="112">
        <v>37</v>
      </c>
      <c r="B43" s="121">
        <v>674791</v>
      </c>
      <c r="C43" s="123" t="s">
        <v>166</v>
      </c>
      <c r="D43" s="8">
        <v>8</v>
      </c>
      <c r="E43" s="9">
        <v>7</v>
      </c>
      <c r="F43" s="9">
        <v>5.5</v>
      </c>
      <c r="G43" s="9">
        <v>8</v>
      </c>
      <c r="H43" s="127">
        <v>6</v>
      </c>
      <c r="I43" s="113">
        <f t="shared" si="1"/>
        <v>34.5</v>
      </c>
      <c r="J43" s="113">
        <f t="shared" si="2"/>
        <v>5.1749999999999998</v>
      </c>
      <c r="K43" s="13">
        <v>3</v>
      </c>
      <c r="L43" s="14">
        <v>2.5</v>
      </c>
      <c r="M43" s="14">
        <v>2</v>
      </c>
      <c r="N43" s="14">
        <v>4</v>
      </c>
      <c r="O43" s="129">
        <v>1.5</v>
      </c>
      <c r="P43" s="114">
        <f t="shared" si="3"/>
        <v>13</v>
      </c>
      <c r="Q43" s="114">
        <f t="shared" si="4"/>
        <v>0.65</v>
      </c>
      <c r="R43" s="115">
        <f t="shared" si="5"/>
        <v>11</v>
      </c>
      <c r="S43" s="115">
        <f t="shared" si="5"/>
        <v>9.5</v>
      </c>
      <c r="T43" s="115">
        <f t="shared" si="5"/>
        <v>7.5</v>
      </c>
      <c r="U43" s="115">
        <f t="shared" si="5"/>
        <v>12</v>
      </c>
      <c r="V43" s="115">
        <f t="shared" si="5"/>
        <v>7.5</v>
      </c>
      <c r="W43" s="29">
        <f t="shared" si="5"/>
        <v>47.5</v>
      </c>
      <c r="X43" s="116">
        <f t="shared" si="6"/>
        <v>9.5</v>
      </c>
      <c r="Y43" s="122">
        <v>40</v>
      </c>
      <c r="Z43" s="118">
        <f t="shared" si="7"/>
        <v>32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ht="21" thickBot="1" x14ac:dyDescent="0.35">
      <c r="A44" s="112">
        <v>38</v>
      </c>
      <c r="B44" s="121">
        <v>674792</v>
      </c>
      <c r="C44" s="123" t="s">
        <v>114</v>
      </c>
      <c r="D44" s="6">
        <v>15</v>
      </c>
      <c r="E44" s="128">
        <v>13</v>
      </c>
      <c r="F44" s="128">
        <v>14</v>
      </c>
      <c r="G44" s="128">
        <v>10</v>
      </c>
      <c r="H44" s="127">
        <v>9</v>
      </c>
      <c r="I44" s="113">
        <f t="shared" si="1"/>
        <v>61</v>
      </c>
      <c r="J44" s="113">
        <f t="shared" si="2"/>
        <v>9.15</v>
      </c>
      <c r="K44" s="130">
        <v>3.5</v>
      </c>
      <c r="L44" s="130">
        <v>5</v>
      </c>
      <c r="M44" s="130">
        <v>4</v>
      </c>
      <c r="N44" s="130">
        <v>3</v>
      </c>
      <c r="O44" s="131">
        <v>4</v>
      </c>
      <c r="P44" s="114">
        <f t="shared" si="3"/>
        <v>19.5</v>
      </c>
      <c r="Q44" s="114">
        <f t="shared" si="4"/>
        <v>0.97500000000000009</v>
      </c>
      <c r="R44" s="115">
        <f t="shared" si="5"/>
        <v>18.5</v>
      </c>
      <c r="S44" s="115">
        <f t="shared" si="5"/>
        <v>18</v>
      </c>
      <c r="T44" s="115">
        <f t="shared" si="5"/>
        <v>18</v>
      </c>
      <c r="U44" s="115">
        <f t="shared" si="5"/>
        <v>13</v>
      </c>
      <c r="V44" s="115">
        <f t="shared" si="5"/>
        <v>13</v>
      </c>
      <c r="W44" s="29">
        <f t="shared" si="5"/>
        <v>80.5</v>
      </c>
      <c r="X44" s="116">
        <f t="shared" si="6"/>
        <v>16.100000000000001</v>
      </c>
      <c r="Y44" s="122">
        <v>65</v>
      </c>
      <c r="Z44" s="118">
        <f t="shared" si="7"/>
        <v>52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ht="21" thickBot="1" x14ac:dyDescent="0.35">
      <c r="A45" s="112">
        <v>39</v>
      </c>
      <c r="B45" s="121">
        <v>674793</v>
      </c>
      <c r="C45" s="123" t="s">
        <v>115</v>
      </c>
      <c r="D45" s="8">
        <v>8.5</v>
      </c>
      <c r="E45" s="9">
        <v>13</v>
      </c>
      <c r="F45" s="9">
        <v>10.5</v>
      </c>
      <c r="G45" s="9">
        <v>15</v>
      </c>
      <c r="H45" s="127">
        <v>10</v>
      </c>
      <c r="I45" s="113">
        <f t="shared" si="1"/>
        <v>57</v>
      </c>
      <c r="J45" s="113">
        <f t="shared" si="2"/>
        <v>8.5499999999999989</v>
      </c>
      <c r="K45" s="13">
        <v>2</v>
      </c>
      <c r="L45" s="14">
        <v>4</v>
      </c>
      <c r="M45" s="14">
        <v>5.5</v>
      </c>
      <c r="N45" s="14">
        <v>4</v>
      </c>
      <c r="O45" s="129">
        <v>3</v>
      </c>
      <c r="P45" s="114">
        <f t="shared" si="3"/>
        <v>18.5</v>
      </c>
      <c r="Q45" s="114">
        <f t="shared" si="4"/>
        <v>0.92500000000000004</v>
      </c>
      <c r="R45" s="115">
        <f t="shared" si="5"/>
        <v>10.5</v>
      </c>
      <c r="S45" s="115">
        <f t="shared" si="5"/>
        <v>17</v>
      </c>
      <c r="T45" s="115">
        <f t="shared" si="5"/>
        <v>16</v>
      </c>
      <c r="U45" s="115">
        <f t="shared" si="5"/>
        <v>19</v>
      </c>
      <c r="V45" s="115">
        <f t="shared" si="5"/>
        <v>13</v>
      </c>
      <c r="W45" s="29">
        <f t="shared" si="5"/>
        <v>75.5</v>
      </c>
      <c r="X45" s="116">
        <f t="shared" si="6"/>
        <v>15.100000000000001</v>
      </c>
      <c r="Y45" s="122">
        <v>62</v>
      </c>
      <c r="Z45" s="118">
        <f t="shared" si="7"/>
        <v>49.6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ht="21" thickBot="1" x14ac:dyDescent="0.35">
      <c r="A46" s="112">
        <v>40</v>
      </c>
      <c r="B46" s="121">
        <v>674794</v>
      </c>
      <c r="C46" s="123" t="s">
        <v>167</v>
      </c>
      <c r="D46" s="8">
        <v>10</v>
      </c>
      <c r="E46" s="9">
        <v>8.5</v>
      </c>
      <c r="F46" s="9">
        <v>7</v>
      </c>
      <c r="G46" s="9">
        <v>6.5</v>
      </c>
      <c r="H46" s="127">
        <v>11</v>
      </c>
      <c r="I46" s="113">
        <f t="shared" si="1"/>
        <v>43</v>
      </c>
      <c r="J46" s="113">
        <f t="shared" si="2"/>
        <v>6.45</v>
      </c>
      <c r="K46" s="13">
        <v>2</v>
      </c>
      <c r="L46" s="14">
        <v>3</v>
      </c>
      <c r="M46" s="14">
        <v>2.5</v>
      </c>
      <c r="N46" s="14">
        <v>1.5</v>
      </c>
      <c r="O46" s="129">
        <v>3</v>
      </c>
      <c r="P46" s="114">
        <f t="shared" si="3"/>
        <v>12</v>
      </c>
      <c r="Q46" s="114">
        <f t="shared" si="4"/>
        <v>0.60000000000000009</v>
      </c>
      <c r="R46" s="115">
        <f t="shared" si="5"/>
        <v>12</v>
      </c>
      <c r="S46" s="115">
        <f t="shared" si="5"/>
        <v>11.5</v>
      </c>
      <c r="T46" s="115">
        <f t="shared" si="5"/>
        <v>9.5</v>
      </c>
      <c r="U46" s="115">
        <f t="shared" si="5"/>
        <v>8</v>
      </c>
      <c r="V46" s="115">
        <f t="shared" si="5"/>
        <v>14</v>
      </c>
      <c r="W46" s="29">
        <f t="shared" si="5"/>
        <v>55</v>
      </c>
      <c r="X46" s="116">
        <f t="shared" si="6"/>
        <v>11</v>
      </c>
      <c r="Y46" s="122">
        <v>47</v>
      </c>
      <c r="Z46" s="118">
        <f t="shared" si="7"/>
        <v>37.6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ht="21" thickBot="1" x14ac:dyDescent="0.35">
      <c r="A47" s="112">
        <v>41</v>
      </c>
      <c r="B47" s="121">
        <v>674795</v>
      </c>
      <c r="C47" s="123" t="s">
        <v>168</v>
      </c>
      <c r="D47" s="8">
        <v>13.5</v>
      </c>
      <c r="E47" s="9">
        <v>19</v>
      </c>
      <c r="F47" s="9">
        <v>16</v>
      </c>
      <c r="G47" s="9">
        <v>15</v>
      </c>
      <c r="H47" s="127">
        <v>14</v>
      </c>
      <c r="I47" s="113">
        <f t="shared" si="1"/>
        <v>77.5</v>
      </c>
      <c r="J47" s="113">
        <f t="shared" si="2"/>
        <v>11.625</v>
      </c>
      <c r="K47" s="13">
        <v>4</v>
      </c>
      <c r="L47" s="14">
        <v>5</v>
      </c>
      <c r="M47" s="14">
        <v>3</v>
      </c>
      <c r="N47" s="14">
        <v>4</v>
      </c>
      <c r="O47" s="129">
        <v>2.5</v>
      </c>
      <c r="P47" s="114">
        <f t="shared" si="3"/>
        <v>18.5</v>
      </c>
      <c r="Q47" s="114">
        <f t="shared" si="4"/>
        <v>0.92500000000000004</v>
      </c>
      <c r="R47" s="115">
        <f t="shared" si="5"/>
        <v>17.5</v>
      </c>
      <c r="S47" s="115">
        <f t="shared" si="5"/>
        <v>24</v>
      </c>
      <c r="T47" s="115">
        <f t="shared" si="5"/>
        <v>19</v>
      </c>
      <c r="U47" s="115">
        <f t="shared" si="5"/>
        <v>19</v>
      </c>
      <c r="V47" s="115">
        <f t="shared" si="5"/>
        <v>16.5</v>
      </c>
      <c r="W47" s="29">
        <f t="shared" si="5"/>
        <v>96</v>
      </c>
      <c r="X47" s="116">
        <f t="shared" si="6"/>
        <v>19.200000000000003</v>
      </c>
      <c r="Y47" s="122">
        <v>84</v>
      </c>
      <c r="Z47" s="118">
        <f t="shared" si="7"/>
        <v>67.2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ht="21" thickBot="1" x14ac:dyDescent="0.35">
      <c r="A48" s="112">
        <v>42</v>
      </c>
      <c r="B48" s="121">
        <v>674796</v>
      </c>
      <c r="C48" s="123" t="s">
        <v>169</v>
      </c>
      <c r="D48" s="8">
        <v>13</v>
      </c>
      <c r="E48" s="9">
        <v>15.5</v>
      </c>
      <c r="F48" s="9">
        <v>10</v>
      </c>
      <c r="G48" s="9">
        <v>14</v>
      </c>
      <c r="H48" s="127">
        <v>12.5</v>
      </c>
      <c r="I48" s="113">
        <f t="shared" si="1"/>
        <v>65</v>
      </c>
      <c r="J48" s="113">
        <f t="shared" si="2"/>
        <v>9.75</v>
      </c>
      <c r="K48" s="13">
        <v>5.5</v>
      </c>
      <c r="L48" s="14">
        <v>4</v>
      </c>
      <c r="M48" s="14">
        <v>3</v>
      </c>
      <c r="N48" s="14">
        <v>4.5</v>
      </c>
      <c r="O48" s="129">
        <v>5</v>
      </c>
      <c r="P48" s="114">
        <f t="shared" si="3"/>
        <v>22</v>
      </c>
      <c r="Q48" s="114">
        <f t="shared" si="4"/>
        <v>1.1000000000000001</v>
      </c>
      <c r="R48" s="115">
        <f t="shared" si="5"/>
        <v>18.5</v>
      </c>
      <c r="S48" s="115">
        <f t="shared" si="5"/>
        <v>19.5</v>
      </c>
      <c r="T48" s="115">
        <f t="shared" si="5"/>
        <v>13</v>
      </c>
      <c r="U48" s="115">
        <f t="shared" si="5"/>
        <v>18.5</v>
      </c>
      <c r="V48" s="115">
        <f t="shared" si="5"/>
        <v>17.5</v>
      </c>
      <c r="W48" s="29">
        <f t="shared" si="5"/>
        <v>87</v>
      </c>
      <c r="X48" s="116">
        <f t="shared" si="6"/>
        <v>17.400000000000002</v>
      </c>
      <c r="Y48" s="122">
        <v>70</v>
      </c>
      <c r="Z48" s="118">
        <f t="shared" si="7"/>
        <v>56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ht="21" thickBot="1" x14ac:dyDescent="0.35">
      <c r="A49" s="112">
        <v>43</v>
      </c>
      <c r="B49" s="121">
        <v>674797</v>
      </c>
      <c r="C49" s="123" t="s">
        <v>170</v>
      </c>
      <c r="D49" s="8">
        <v>2</v>
      </c>
      <c r="E49" s="9">
        <v>3</v>
      </c>
      <c r="F49" s="9">
        <v>1.5</v>
      </c>
      <c r="G49" s="9">
        <v>4</v>
      </c>
      <c r="H49" s="127">
        <v>2.5</v>
      </c>
      <c r="I49" s="113"/>
      <c r="J49" s="113"/>
      <c r="K49" s="13">
        <v>0.5</v>
      </c>
      <c r="L49" s="14">
        <v>0</v>
      </c>
      <c r="M49" s="14">
        <v>1</v>
      </c>
      <c r="N49" s="14">
        <v>0</v>
      </c>
      <c r="O49" s="129">
        <v>2</v>
      </c>
      <c r="P49" s="114"/>
      <c r="Q49" s="114"/>
      <c r="R49" s="115">
        <f t="shared" si="5"/>
        <v>2.5</v>
      </c>
      <c r="S49" s="115">
        <f t="shared" si="5"/>
        <v>3</v>
      </c>
      <c r="T49" s="115">
        <f t="shared" si="5"/>
        <v>2.5</v>
      </c>
      <c r="U49" s="115">
        <f t="shared" si="5"/>
        <v>4</v>
      </c>
      <c r="V49" s="115">
        <f t="shared" si="5"/>
        <v>4.5</v>
      </c>
      <c r="W49" s="29">
        <f t="shared" si="5"/>
        <v>0</v>
      </c>
      <c r="X49" s="116">
        <f t="shared" si="6"/>
        <v>0</v>
      </c>
      <c r="Y49" s="122">
        <v>17</v>
      </c>
      <c r="Z49" s="118">
        <f t="shared" si="7"/>
        <v>13.600000000000001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ht="21" thickBot="1" x14ac:dyDescent="0.35">
      <c r="A50" s="112">
        <v>44</v>
      </c>
      <c r="B50" s="121">
        <v>674798</v>
      </c>
      <c r="C50" s="123" t="s">
        <v>171</v>
      </c>
      <c r="D50" s="8">
        <v>12</v>
      </c>
      <c r="E50" s="9">
        <v>10</v>
      </c>
      <c r="F50" s="9">
        <v>12.5</v>
      </c>
      <c r="G50" s="9">
        <v>13</v>
      </c>
      <c r="H50" s="127">
        <v>10</v>
      </c>
      <c r="I50" s="113">
        <f t="shared" si="1"/>
        <v>57.5</v>
      </c>
      <c r="J50" s="113">
        <f t="shared" si="2"/>
        <v>8.625</v>
      </c>
      <c r="K50" s="13">
        <v>4</v>
      </c>
      <c r="L50" s="14">
        <v>3.5</v>
      </c>
      <c r="M50" s="14">
        <v>5</v>
      </c>
      <c r="N50" s="14">
        <v>2</v>
      </c>
      <c r="O50" s="129">
        <v>4.5</v>
      </c>
      <c r="P50" s="114">
        <f t="shared" si="3"/>
        <v>19</v>
      </c>
      <c r="Q50" s="114">
        <f t="shared" si="4"/>
        <v>0.95000000000000007</v>
      </c>
      <c r="R50" s="115">
        <f t="shared" si="5"/>
        <v>16</v>
      </c>
      <c r="S50" s="115">
        <f t="shared" si="5"/>
        <v>13.5</v>
      </c>
      <c r="T50" s="115">
        <f t="shared" si="5"/>
        <v>17.5</v>
      </c>
      <c r="U50" s="115">
        <f t="shared" si="5"/>
        <v>15</v>
      </c>
      <c r="V50" s="115">
        <f t="shared" si="5"/>
        <v>14.5</v>
      </c>
      <c r="W50" s="29">
        <f t="shared" si="5"/>
        <v>76.5</v>
      </c>
      <c r="X50" s="116">
        <f t="shared" si="6"/>
        <v>15.3</v>
      </c>
      <c r="Y50" s="122">
        <v>64</v>
      </c>
      <c r="Z50" s="118">
        <f t="shared" si="7"/>
        <v>51.2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ht="21" thickBot="1" x14ac:dyDescent="0.35">
      <c r="A51" s="112">
        <v>45</v>
      </c>
      <c r="B51" s="121">
        <v>674799</v>
      </c>
      <c r="C51" s="123" t="s">
        <v>172</v>
      </c>
      <c r="D51" s="8">
        <v>6.5</v>
      </c>
      <c r="E51" s="9">
        <v>5.5</v>
      </c>
      <c r="F51" s="9">
        <v>5</v>
      </c>
      <c r="G51" s="9">
        <v>3.5</v>
      </c>
      <c r="H51" s="127">
        <v>2.5</v>
      </c>
      <c r="I51" s="113">
        <f t="shared" si="1"/>
        <v>23</v>
      </c>
      <c r="J51" s="113">
        <f t="shared" si="2"/>
        <v>3.4499999999999997</v>
      </c>
      <c r="K51" s="13">
        <v>1</v>
      </c>
      <c r="L51" s="14">
        <v>2</v>
      </c>
      <c r="M51" s="14">
        <v>1.5</v>
      </c>
      <c r="N51" s="14">
        <v>2</v>
      </c>
      <c r="O51" s="129">
        <v>0</v>
      </c>
      <c r="P51" s="114">
        <f t="shared" si="3"/>
        <v>6.5</v>
      </c>
      <c r="Q51" s="114">
        <f t="shared" si="4"/>
        <v>0.32500000000000001</v>
      </c>
      <c r="R51" s="115">
        <f t="shared" si="5"/>
        <v>7.5</v>
      </c>
      <c r="S51" s="115">
        <f t="shared" si="5"/>
        <v>7.5</v>
      </c>
      <c r="T51" s="115">
        <f t="shared" si="5"/>
        <v>6.5</v>
      </c>
      <c r="U51" s="115">
        <f t="shared" si="5"/>
        <v>5.5</v>
      </c>
      <c r="V51" s="115">
        <f t="shared" si="5"/>
        <v>2.5</v>
      </c>
      <c r="W51" s="29">
        <f t="shared" si="5"/>
        <v>29.5</v>
      </c>
      <c r="X51" s="116">
        <f t="shared" si="6"/>
        <v>5.9</v>
      </c>
      <c r="Y51" s="122">
        <v>27</v>
      </c>
      <c r="Z51" s="118">
        <f t="shared" si="7"/>
        <v>21.6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ht="21" thickBot="1" x14ac:dyDescent="0.35">
      <c r="A52" s="112">
        <v>46</v>
      </c>
      <c r="B52" s="121">
        <v>674800</v>
      </c>
      <c r="C52" s="123" t="s">
        <v>173</v>
      </c>
      <c r="D52" s="113"/>
      <c r="E52" s="113"/>
      <c r="F52" s="113"/>
      <c r="G52" s="113"/>
      <c r="H52" s="113"/>
      <c r="I52" s="113">
        <f t="shared" si="1"/>
        <v>0</v>
      </c>
      <c r="J52" s="113">
        <f t="shared" si="2"/>
        <v>0</v>
      </c>
      <c r="K52" s="114"/>
      <c r="L52" s="114"/>
      <c r="M52" s="114"/>
      <c r="N52" s="114"/>
      <c r="O52" s="114"/>
      <c r="P52" s="114">
        <f t="shared" si="3"/>
        <v>0</v>
      </c>
      <c r="Q52" s="114">
        <f t="shared" si="4"/>
        <v>0</v>
      </c>
      <c r="R52" s="115">
        <f t="shared" si="5"/>
        <v>0</v>
      </c>
      <c r="S52" s="115">
        <f t="shared" si="5"/>
        <v>0</v>
      </c>
      <c r="T52" s="115">
        <f t="shared" si="5"/>
        <v>0</v>
      </c>
      <c r="U52" s="115">
        <f t="shared" si="5"/>
        <v>0</v>
      </c>
      <c r="V52" s="115">
        <f t="shared" si="5"/>
        <v>0</v>
      </c>
      <c r="W52" s="29">
        <f t="shared" si="5"/>
        <v>0</v>
      </c>
      <c r="X52" s="116">
        <f t="shared" si="6"/>
        <v>0</v>
      </c>
      <c r="Y52" s="122" t="s">
        <v>138</v>
      </c>
      <c r="Z52" s="118" t="e">
        <f t="shared" si="7"/>
        <v>#VALUE!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ht="21" thickBot="1" x14ac:dyDescent="0.35">
      <c r="A53" s="112">
        <v>47</v>
      </c>
      <c r="B53" s="121">
        <v>674801</v>
      </c>
      <c r="C53" s="123" t="s">
        <v>174</v>
      </c>
      <c r="D53" s="8">
        <v>11</v>
      </c>
      <c r="E53" s="9">
        <v>15</v>
      </c>
      <c r="F53" s="9">
        <v>12</v>
      </c>
      <c r="G53" s="9">
        <v>15.5</v>
      </c>
      <c r="H53" s="127">
        <v>16</v>
      </c>
      <c r="I53" s="113">
        <f t="shared" si="1"/>
        <v>69.5</v>
      </c>
      <c r="J53" s="113">
        <f t="shared" si="2"/>
        <v>10.424999999999999</v>
      </c>
      <c r="K53" s="13">
        <v>4.5</v>
      </c>
      <c r="L53" s="14">
        <v>5</v>
      </c>
      <c r="M53" s="14">
        <v>5.5</v>
      </c>
      <c r="N53" s="14">
        <v>3.5</v>
      </c>
      <c r="O53" s="129">
        <v>4</v>
      </c>
      <c r="P53" s="114">
        <f t="shared" si="3"/>
        <v>22.5</v>
      </c>
      <c r="Q53" s="114">
        <f t="shared" si="4"/>
        <v>1.125</v>
      </c>
      <c r="R53" s="115">
        <f t="shared" si="5"/>
        <v>15.5</v>
      </c>
      <c r="S53" s="115">
        <f t="shared" si="5"/>
        <v>20</v>
      </c>
      <c r="T53" s="115">
        <f t="shared" si="5"/>
        <v>17.5</v>
      </c>
      <c r="U53" s="115">
        <f t="shared" si="5"/>
        <v>19</v>
      </c>
      <c r="V53" s="115">
        <f t="shared" si="5"/>
        <v>20</v>
      </c>
      <c r="W53" s="29">
        <f t="shared" si="5"/>
        <v>92</v>
      </c>
      <c r="X53" s="116">
        <f t="shared" si="6"/>
        <v>18.400000000000002</v>
      </c>
      <c r="Y53" s="122">
        <v>75</v>
      </c>
      <c r="Z53" s="118">
        <f t="shared" si="7"/>
        <v>60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ht="21" thickBot="1" x14ac:dyDescent="0.35">
      <c r="A54" s="112">
        <v>48</v>
      </c>
      <c r="B54" s="121">
        <v>674802</v>
      </c>
      <c r="C54" s="123" t="s">
        <v>175</v>
      </c>
      <c r="D54" s="8">
        <v>10</v>
      </c>
      <c r="E54" s="9">
        <v>8.5</v>
      </c>
      <c r="F54" s="9">
        <v>9</v>
      </c>
      <c r="G54" s="9">
        <v>12</v>
      </c>
      <c r="H54" s="127">
        <v>10.5</v>
      </c>
      <c r="I54" s="113">
        <f t="shared" si="1"/>
        <v>50</v>
      </c>
      <c r="J54" s="113">
        <f t="shared" si="2"/>
        <v>7.5</v>
      </c>
      <c r="K54" s="13">
        <v>4.5</v>
      </c>
      <c r="L54" s="14">
        <v>2.5</v>
      </c>
      <c r="M54" s="14">
        <v>3.5</v>
      </c>
      <c r="N54" s="14">
        <v>3</v>
      </c>
      <c r="O54" s="129">
        <v>2</v>
      </c>
      <c r="P54" s="114">
        <f t="shared" si="3"/>
        <v>15.5</v>
      </c>
      <c r="Q54" s="114">
        <f t="shared" si="4"/>
        <v>0.77500000000000002</v>
      </c>
      <c r="R54" s="115">
        <f t="shared" si="5"/>
        <v>14.5</v>
      </c>
      <c r="S54" s="115">
        <f t="shared" si="5"/>
        <v>11</v>
      </c>
      <c r="T54" s="115">
        <f t="shared" si="5"/>
        <v>12.5</v>
      </c>
      <c r="U54" s="115">
        <f t="shared" si="5"/>
        <v>15</v>
      </c>
      <c r="V54" s="115">
        <f t="shared" si="5"/>
        <v>12.5</v>
      </c>
      <c r="W54" s="29">
        <f t="shared" si="5"/>
        <v>65.5</v>
      </c>
      <c r="X54" s="116">
        <f t="shared" si="6"/>
        <v>13.100000000000001</v>
      </c>
      <c r="Y54" s="122">
        <v>56</v>
      </c>
      <c r="Z54" s="118">
        <f t="shared" si="7"/>
        <v>44.800000000000004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ht="21" thickBot="1" x14ac:dyDescent="0.35">
      <c r="A55" s="112">
        <v>49</v>
      </c>
      <c r="B55" s="121">
        <v>674803</v>
      </c>
      <c r="C55" s="123" t="s">
        <v>176</v>
      </c>
      <c r="D55" s="8">
        <v>16</v>
      </c>
      <c r="E55" s="9">
        <v>13.5</v>
      </c>
      <c r="F55" s="9">
        <v>17</v>
      </c>
      <c r="G55" s="9">
        <v>11</v>
      </c>
      <c r="H55" s="127">
        <v>9</v>
      </c>
      <c r="I55" s="113">
        <f t="shared" si="1"/>
        <v>66.5</v>
      </c>
      <c r="J55" s="113">
        <f t="shared" si="2"/>
        <v>9.9749999999999996</v>
      </c>
      <c r="K55" s="13">
        <v>5</v>
      </c>
      <c r="L55" s="14">
        <v>3</v>
      </c>
      <c r="M55" s="14">
        <v>4</v>
      </c>
      <c r="N55" s="14">
        <v>5.5</v>
      </c>
      <c r="O55" s="129">
        <v>4.5</v>
      </c>
      <c r="P55" s="114">
        <f t="shared" si="3"/>
        <v>22</v>
      </c>
      <c r="Q55" s="114">
        <f t="shared" si="4"/>
        <v>1.1000000000000001</v>
      </c>
      <c r="R55" s="115">
        <f t="shared" si="5"/>
        <v>21</v>
      </c>
      <c r="S55" s="115">
        <f t="shared" si="5"/>
        <v>16.5</v>
      </c>
      <c r="T55" s="115">
        <f t="shared" si="5"/>
        <v>21</v>
      </c>
      <c r="U55" s="115">
        <f t="shared" si="5"/>
        <v>16.5</v>
      </c>
      <c r="V55" s="115">
        <f t="shared" si="5"/>
        <v>13.5</v>
      </c>
      <c r="W55" s="29">
        <f t="shared" si="5"/>
        <v>88.5</v>
      </c>
      <c r="X55" s="116">
        <f t="shared" si="6"/>
        <v>17.7</v>
      </c>
      <c r="Y55" s="122">
        <v>71</v>
      </c>
      <c r="Z55" s="118">
        <f t="shared" si="7"/>
        <v>56.800000000000004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ht="21" thickBot="1" x14ac:dyDescent="0.35">
      <c r="A56" s="112">
        <v>50</v>
      </c>
      <c r="B56" s="121">
        <v>674804</v>
      </c>
      <c r="C56" s="123" t="s">
        <v>177</v>
      </c>
      <c r="D56" s="8">
        <v>10.5</v>
      </c>
      <c r="E56" s="9">
        <v>9</v>
      </c>
      <c r="F56" s="9">
        <v>11.5</v>
      </c>
      <c r="G56" s="9">
        <v>8</v>
      </c>
      <c r="H56" s="127">
        <v>8</v>
      </c>
      <c r="I56" s="113">
        <f t="shared" si="1"/>
        <v>47</v>
      </c>
      <c r="J56" s="113">
        <f t="shared" si="2"/>
        <v>7.05</v>
      </c>
      <c r="K56" s="13">
        <v>4</v>
      </c>
      <c r="L56" s="14">
        <v>3.5</v>
      </c>
      <c r="M56" s="14">
        <v>3</v>
      </c>
      <c r="N56" s="14">
        <v>2</v>
      </c>
      <c r="O56" s="129">
        <v>2.5</v>
      </c>
      <c r="P56" s="114"/>
      <c r="Q56" s="114"/>
      <c r="R56" s="115">
        <f t="shared" si="5"/>
        <v>14.5</v>
      </c>
      <c r="S56" s="115">
        <f t="shared" si="5"/>
        <v>12.5</v>
      </c>
      <c r="T56" s="115">
        <f t="shared" si="5"/>
        <v>14.5</v>
      </c>
      <c r="U56" s="115">
        <f t="shared" si="5"/>
        <v>10</v>
      </c>
      <c r="V56" s="115">
        <f t="shared" si="5"/>
        <v>10.5</v>
      </c>
      <c r="W56" s="29">
        <f t="shared" si="5"/>
        <v>47</v>
      </c>
      <c r="X56" s="116">
        <f t="shared" si="6"/>
        <v>9.4</v>
      </c>
      <c r="Y56" s="122">
        <v>52</v>
      </c>
      <c r="Z56" s="118">
        <f t="shared" si="7"/>
        <v>41.6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ht="21" thickBot="1" x14ac:dyDescent="0.35">
      <c r="A57" s="112">
        <v>51</v>
      </c>
      <c r="B57" s="124">
        <v>674805</v>
      </c>
      <c r="C57" s="126" t="s">
        <v>178</v>
      </c>
      <c r="D57" s="8">
        <v>8.5</v>
      </c>
      <c r="E57" s="9">
        <v>10</v>
      </c>
      <c r="F57" s="9">
        <v>7</v>
      </c>
      <c r="G57" s="9">
        <v>9</v>
      </c>
      <c r="H57" s="127">
        <v>11.5</v>
      </c>
      <c r="I57" s="113"/>
      <c r="J57" s="113"/>
      <c r="K57" s="13">
        <v>3.5</v>
      </c>
      <c r="L57" s="14">
        <v>2.5</v>
      </c>
      <c r="M57" s="14">
        <v>2</v>
      </c>
      <c r="N57" s="14">
        <v>3</v>
      </c>
      <c r="O57" s="129">
        <v>2</v>
      </c>
      <c r="P57" s="114">
        <f t="shared" si="3"/>
        <v>13</v>
      </c>
      <c r="Q57" s="114">
        <f t="shared" si="4"/>
        <v>0.65</v>
      </c>
      <c r="R57" s="115">
        <f t="shared" si="5"/>
        <v>12</v>
      </c>
      <c r="S57" s="115">
        <f t="shared" si="5"/>
        <v>12.5</v>
      </c>
      <c r="T57" s="115">
        <f t="shared" si="5"/>
        <v>9</v>
      </c>
      <c r="U57" s="115">
        <f t="shared" si="5"/>
        <v>12</v>
      </c>
      <c r="V57" s="115">
        <f t="shared" si="5"/>
        <v>13.5</v>
      </c>
      <c r="W57" s="29">
        <f t="shared" si="5"/>
        <v>13</v>
      </c>
      <c r="X57" s="116">
        <f t="shared" si="6"/>
        <v>2.6</v>
      </c>
      <c r="Y57" s="125">
        <v>50</v>
      </c>
      <c r="Z57" s="118">
        <f t="shared" si="7"/>
        <v>40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ht="21" thickBot="1" x14ac:dyDescent="0.35">
      <c r="A58" s="112">
        <v>52</v>
      </c>
      <c r="B58" s="121">
        <v>674806</v>
      </c>
      <c r="C58" s="123" t="s">
        <v>116</v>
      </c>
      <c r="D58" s="8">
        <v>9.5</v>
      </c>
      <c r="E58" s="9">
        <v>11</v>
      </c>
      <c r="F58" s="9">
        <v>13.5</v>
      </c>
      <c r="G58" s="9">
        <v>10</v>
      </c>
      <c r="H58" s="127">
        <v>8</v>
      </c>
      <c r="I58" s="113">
        <f t="shared" si="1"/>
        <v>52</v>
      </c>
      <c r="J58" s="113">
        <f t="shared" si="2"/>
        <v>7.8</v>
      </c>
      <c r="K58" s="13">
        <v>2</v>
      </c>
      <c r="L58" s="14">
        <v>3</v>
      </c>
      <c r="M58" s="14">
        <v>4.5</v>
      </c>
      <c r="N58" s="14">
        <v>5</v>
      </c>
      <c r="O58" s="129">
        <v>2.5</v>
      </c>
      <c r="P58" s="114">
        <f t="shared" si="3"/>
        <v>17</v>
      </c>
      <c r="Q58" s="114">
        <f t="shared" si="4"/>
        <v>0.85000000000000009</v>
      </c>
      <c r="R58" s="115">
        <f t="shared" si="5"/>
        <v>11.5</v>
      </c>
      <c r="S58" s="115">
        <f t="shared" si="5"/>
        <v>14</v>
      </c>
      <c r="T58" s="115">
        <f t="shared" si="5"/>
        <v>18</v>
      </c>
      <c r="U58" s="115">
        <f t="shared" si="5"/>
        <v>15</v>
      </c>
      <c r="V58" s="115">
        <f t="shared" si="5"/>
        <v>10.5</v>
      </c>
      <c r="W58" s="29">
        <f t="shared" si="5"/>
        <v>69</v>
      </c>
      <c r="X58" s="116">
        <f t="shared" si="6"/>
        <v>13.8</v>
      </c>
      <c r="Y58" s="122">
        <v>59</v>
      </c>
      <c r="Z58" s="118">
        <f t="shared" si="7"/>
        <v>47.2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ht="21" thickBot="1" x14ac:dyDescent="0.35">
      <c r="A59" s="112">
        <v>53</v>
      </c>
      <c r="B59" s="121">
        <v>674807</v>
      </c>
      <c r="C59" s="123" t="s">
        <v>179</v>
      </c>
      <c r="D59" s="8">
        <v>10</v>
      </c>
      <c r="E59" s="9">
        <v>8.5</v>
      </c>
      <c r="F59" s="9">
        <v>13</v>
      </c>
      <c r="G59" s="9">
        <v>7</v>
      </c>
      <c r="H59" s="127">
        <v>9</v>
      </c>
      <c r="I59" s="113">
        <f t="shared" si="1"/>
        <v>47.5</v>
      </c>
      <c r="J59" s="113">
        <f t="shared" si="2"/>
        <v>7.125</v>
      </c>
      <c r="K59" s="13">
        <v>4</v>
      </c>
      <c r="L59" s="14">
        <v>2.5</v>
      </c>
      <c r="M59" s="14">
        <v>3</v>
      </c>
      <c r="N59" s="14">
        <v>2</v>
      </c>
      <c r="O59" s="129">
        <v>4.5</v>
      </c>
      <c r="P59" s="114">
        <f t="shared" si="3"/>
        <v>16</v>
      </c>
      <c r="Q59" s="114">
        <f t="shared" si="4"/>
        <v>0.8</v>
      </c>
      <c r="R59" s="115">
        <f t="shared" si="5"/>
        <v>14</v>
      </c>
      <c r="S59" s="115">
        <f t="shared" si="5"/>
        <v>11</v>
      </c>
      <c r="T59" s="115">
        <f t="shared" si="5"/>
        <v>16</v>
      </c>
      <c r="U59" s="115">
        <f t="shared" si="5"/>
        <v>9</v>
      </c>
      <c r="V59" s="115">
        <f t="shared" si="5"/>
        <v>13.5</v>
      </c>
      <c r="W59" s="29">
        <f t="shared" si="5"/>
        <v>63.5</v>
      </c>
      <c r="X59" s="116">
        <f t="shared" si="6"/>
        <v>12.700000000000001</v>
      </c>
      <c r="Y59" s="122">
        <v>53</v>
      </c>
      <c r="Z59" s="118">
        <f t="shared" si="7"/>
        <v>42.400000000000006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ht="21" thickBot="1" x14ac:dyDescent="0.35">
      <c r="A60" s="112">
        <v>54</v>
      </c>
      <c r="B60" s="121">
        <v>674808</v>
      </c>
      <c r="C60" s="123" t="s">
        <v>180</v>
      </c>
      <c r="D60" s="8">
        <v>13</v>
      </c>
      <c r="E60" s="9">
        <v>15</v>
      </c>
      <c r="F60" s="9">
        <v>12</v>
      </c>
      <c r="G60" s="9">
        <v>19</v>
      </c>
      <c r="H60" s="127">
        <v>16</v>
      </c>
      <c r="I60" s="113">
        <f t="shared" si="1"/>
        <v>75</v>
      </c>
      <c r="J60" s="113">
        <f t="shared" si="2"/>
        <v>11.25</v>
      </c>
      <c r="K60" s="13">
        <v>6</v>
      </c>
      <c r="L60" s="14">
        <v>5</v>
      </c>
      <c r="M60" s="14">
        <v>5.5</v>
      </c>
      <c r="N60" s="14">
        <v>4.5</v>
      </c>
      <c r="O60" s="129">
        <v>5</v>
      </c>
      <c r="P60" s="114">
        <f t="shared" si="3"/>
        <v>26</v>
      </c>
      <c r="Q60" s="114">
        <f t="shared" si="4"/>
        <v>1.3</v>
      </c>
      <c r="R60" s="115">
        <f t="shared" si="5"/>
        <v>19</v>
      </c>
      <c r="S60" s="115">
        <f t="shared" si="5"/>
        <v>20</v>
      </c>
      <c r="T60" s="115">
        <f t="shared" si="5"/>
        <v>17.5</v>
      </c>
      <c r="U60" s="115">
        <f t="shared" si="5"/>
        <v>23.5</v>
      </c>
      <c r="V60" s="115">
        <f t="shared" si="5"/>
        <v>21</v>
      </c>
      <c r="W60" s="29">
        <f t="shared" si="5"/>
        <v>101</v>
      </c>
      <c r="X60" s="116">
        <f t="shared" si="6"/>
        <v>20.200000000000003</v>
      </c>
      <c r="Y60" s="122">
        <v>80</v>
      </c>
      <c r="Z60" s="118">
        <f t="shared" si="7"/>
        <v>64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ht="21" thickBot="1" x14ac:dyDescent="0.35">
      <c r="A61" s="112">
        <v>55</v>
      </c>
      <c r="B61" s="121">
        <v>674809</v>
      </c>
      <c r="C61" s="123" t="s">
        <v>181</v>
      </c>
      <c r="D61" s="8">
        <v>12.5</v>
      </c>
      <c r="E61" s="9">
        <v>9</v>
      </c>
      <c r="F61" s="9">
        <v>14.5</v>
      </c>
      <c r="G61" s="9">
        <v>15.5</v>
      </c>
      <c r="H61" s="127">
        <v>17</v>
      </c>
      <c r="I61" s="113">
        <f t="shared" si="1"/>
        <v>68.5</v>
      </c>
      <c r="J61" s="113">
        <f t="shared" si="2"/>
        <v>10.275</v>
      </c>
      <c r="K61" s="13">
        <v>5</v>
      </c>
      <c r="L61" s="14">
        <v>4</v>
      </c>
      <c r="M61" s="14">
        <v>5</v>
      </c>
      <c r="N61" s="14">
        <v>3</v>
      </c>
      <c r="O61" s="129">
        <v>5</v>
      </c>
      <c r="P61" s="114">
        <f t="shared" si="3"/>
        <v>22</v>
      </c>
      <c r="Q61" s="114">
        <f t="shared" si="4"/>
        <v>1.1000000000000001</v>
      </c>
      <c r="R61" s="115">
        <f t="shared" si="5"/>
        <v>17.5</v>
      </c>
      <c r="S61" s="115">
        <f t="shared" si="5"/>
        <v>13</v>
      </c>
      <c r="T61" s="115">
        <f t="shared" si="5"/>
        <v>19.5</v>
      </c>
      <c r="U61" s="115">
        <f t="shared" si="5"/>
        <v>18.5</v>
      </c>
      <c r="V61" s="115">
        <f t="shared" si="5"/>
        <v>22</v>
      </c>
      <c r="W61" s="29">
        <f t="shared" si="5"/>
        <v>90.5</v>
      </c>
      <c r="X61" s="116">
        <f t="shared" si="6"/>
        <v>18.100000000000001</v>
      </c>
      <c r="Y61" s="122">
        <v>72</v>
      </c>
      <c r="Z61" s="118">
        <f t="shared" si="7"/>
        <v>57.6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s="117" customFormat="1" ht="21" thickBot="1" x14ac:dyDescent="0.35">
      <c r="A62" s="112">
        <v>56</v>
      </c>
      <c r="B62" s="121">
        <v>674810</v>
      </c>
      <c r="C62" s="123" t="s">
        <v>182</v>
      </c>
      <c r="D62" s="8">
        <v>12</v>
      </c>
      <c r="E62" s="9">
        <v>10</v>
      </c>
      <c r="F62" s="9">
        <v>15</v>
      </c>
      <c r="G62" s="9">
        <v>17</v>
      </c>
      <c r="H62" s="127">
        <v>16.5</v>
      </c>
      <c r="I62" s="113">
        <f t="shared" si="1"/>
        <v>70.5</v>
      </c>
      <c r="J62" s="113">
        <f t="shared" si="2"/>
        <v>10.574999999999999</v>
      </c>
      <c r="K62" s="13">
        <v>4.5</v>
      </c>
      <c r="L62" s="14">
        <v>5</v>
      </c>
      <c r="M62" s="14">
        <v>4</v>
      </c>
      <c r="N62" s="14">
        <v>5</v>
      </c>
      <c r="O62" s="129">
        <v>4</v>
      </c>
      <c r="P62" s="114">
        <f t="shared" si="3"/>
        <v>22.5</v>
      </c>
      <c r="Q62" s="114">
        <f t="shared" si="4"/>
        <v>1.125</v>
      </c>
      <c r="R62" s="115">
        <f t="shared" si="5"/>
        <v>16.5</v>
      </c>
      <c r="S62" s="115">
        <f t="shared" si="5"/>
        <v>15</v>
      </c>
      <c r="T62" s="115">
        <f t="shared" si="5"/>
        <v>19</v>
      </c>
      <c r="U62" s="115">
        <f t="shared" si="5"/>
        <v>22</v>
      </c>
      <c r="V62" s="115">
        <f t="shared" si="5"/>
        <v>20.5</v>
      </c>
      <c r="W62" s="29">
        <f t="shared" si="5"/>
        <v>93</v>
      </c>
      <c r="X62" s="116">
        <f t="shared" si="6"/>
        <v>18.600000000000001</v>
      </c>
      <c r="Y62" s="122">
        <v>76</v>
      </c>
      <c r="Z62" s="118">
        <f t="shared" si="7"/>
        <v>60.800000000000004</v>
      </c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19"/>
    </row>
    <row r="63" spans="1:44" s="117" customFormat="1" ht="21" thickBot="1" x14ac:dyDescent="0.35">
      <c r="A63" s="112">
        <v>57</v>
      </c>
      <c r="B63" s="121">
        <v>674811</v>
      </c>
      <c r="C63" s="123" t="s">
        <v>183</v>
      </c>
      <c r="D63" s="8">
        <v>13</v>
      </c>
      <c r="E63" s="9">
        <v>12</v>
      </c>
      <c r="F63" s="9">
        <v>9</v>
      </c>
      <c r="G63" s="9">
        <v>14</v>
      </c>
      <c r="H63" s="127">
        <v>17</v>
      </c>
      <c r="I63" s="113">
        <f t="shared" si="1"/>
        <v>65</v>
      </c>
      <c r="J63" s="113">
        <f t="shared" si="2"/>
        <v>9.75</v>
      </c>
      <c r="K63" s="13">
        <v>5</v>
      </c>
      <c r="L63" s="14">
        <v>4</v>
      </c>
      <c r="M63" s="14">
        <v>5</v>
      </c>
      <c r="N63" s="14">
        <v>3</v>
      </c>
      <c r="O63" s="129">
        <v>5</v>
      </c>
      <c r="P63" s="114">
        <f t="shared" si="3"/>
        <v>22</v>
      </c>
      <c r="Q63" s="114">
        <f t="shared" si="4"/>
        <v>1.1000000000000001</v>
      </c>
      <c r="R63" s="115">
        <f t="shared" ref="R63:W105" si="8">D63+K63</f>
        <v>18</v>
      </c>
      <c r="S63" s="115">
        <f t="shared" si="8"/>
        <v>16</v>
      </c>
      <c r="T63" s="115">
        <f t="shared" si="8"/>
        <v>14</v>
      </c>
      <c r="U63" s="115">
        <f t="shared" si="8"/>
        <v>17</v>
      </c>
      <c r="V63" s="115">
        <f t="shared" si="8"/>
        <v>22</v>
      </c>
      <c r="W63" s="29">
        <f t="shared" si="8"/>
        <v>87</v>
      </c>
      <c r="X63" s="116">
        <f t="shared" si="6"/>
        <v>17.400000000000002</v>
      </c>
      <c r="Y63" s="122">
        <v>70</v>
      </c>
      <c r="Z63" s="118">
        <f t="shared" si="7"/>
        <v>56</v>
      </c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19"/>
    </row>
    <row r="64" spans="1:44" s="117" customFormat="1" ht="21" thickBot="1" x14ac:dyDescent="0.35">
      <c r="A64" s="112">
        <v>58</v>
      </c>
      <c r="B64" s="121">
        <v>674812</v>
      </c>
      <c r="C64" s="123" t="s">
        <v>184</v>
      </c>
      <c r="D64" s="8">
        <v>8.5</v>
      </c>
      <c r="E64" s="9">
        <v>9</v>
      </c>
      <c r="F64" s="9">
        <v>11</v>
      </c>
      <c r="G64" s="9">
        <v>8.5</v>
      </c>
      <c r="H64" s="127">
        <v>10</v>
      </c>
      <c r="I64" s="113">
        <f t="shared" si="1"/>
        <v>47</v>
      </c>
      <c r="J64" s="113">
        <f t="shared" si="2"/>
        <v>7.05</v>
      </c>
      <c r="K64" s="13">
        <v>3</v>
      </c>
      <c r="L64" s="14">
        <v>5</v>
      </c>
      <c r="M64" s="14">
        <v>4</v>
      </c>
      <c r="N64" s="14">
        <v>2</v>
      </c>
      <c r="O64" s="129">
        <v>2.5</v>
      </c>
      <c r="P64" s="114"/>
      <c r="Q64" s="114"/>
      <c r="R64" s="115">
        <f t="shared" si="8"/>
        <v>11.5</v>
      </c>
      <c r="S64" s="115">
        <f t="shared" si="8"/>
        <v>14</v>
      </c>
      <c r="T64" s="115">
        <f t="shared" si="8"/>
        <v>15</v>
      </c>
      <c r="U64" s="115">
        <f t="shared" si="8"/>
        <v>10.5</v>
      </c>
      <c r="V64" s="115">
        <f t="shared" si="8"/>
        <v>12.5</v>
      </c>
      <c r="W64" s="29">
        <f t="shared" si="8"/>
        <v>47</v>
      </c>
      <c r="X64" s="116">
        <f t="shared" si="6"/>
        <v>9.4</v>
      </c>
      <c r="Y64" s="122">
        <v>53</v>
      </c>
      <c r="Z64" s="118">
        <f t="shared" si="7"/>
        <v>42.400000000000006</v>
      </c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19"/>
    </row>
    <row r="65" spans="1:44" s="117" customFormat="1" ht="21" thickBot="1" x14ac:dyDescent="0.35">
      <c r="A65" s="112">
        <v>59</v>
      </c>
      <c r="B65" s="121">
        <v>674813</v>
      </c>
      <c r="C65" s="123" t="s">
        <v>117</v>
      </c>
      <c r="D65" s="8">
        <v>12.5</v>
      </c>
      <c r="E65" s="9">
        <v>8.5</v>
      </c>
      <c r="F65" s="9">
        <v>10</v>
      </c>
      <c r="G65" s="9">
        <v>9</v>
      </c>
      <c r="H65" s="127">
        <v>13.5</v>
      </c>
      <c r="I65" s="113">
        <f t="shared" si="1"/>
        <v>53.5</v>
      </c>
      <c r="J65" s="113">
        <f t="shared" si="2"/>
        <v>8.0250000000000004</v>
      </c>
      <c r="K65" s="13">
        <v>5</v>
      </c>
      <c r="L65" s="14">
        <v>4.5</v>
      </c>
      <c r="M65" s="14">
        <v>3</v>
      </c>
      <c r="N65" s="14">
        <v>2.5</v>
      </c>
      <c r="O65" s="129">
        <v>1.5</v>
      </c>
      <c r="P65" s="114">
        <f t="shared" si="3"/>
        <v>16.5</v>
      </c>
      <c r="Q65" s="114">
        <f t="shared" si="4"/>
        <v>0.82500000000000007</v>
      </c>
      <c r="R65" s="115">
        <f t="shared" si="8"/>
        <v>17.5</v>
      </c>
      <c r="S65" s="115">
        <f t="shared" si="8"/>
        <v>13</v>
      </c>
      <c r="T65" s="115">
        <f t="shared" si="8"/>
        <v>13</v>
      </c>
      <c r="U65" s="115">
        <f t="shared" si="8"/>
        <v>11.5</v>
      </c>
      <c r="V65" s="115">
        <f t="shared" si="8"/>
        <v>15</v>
      </c>
      <c r="W65" s="29">
        <f t="shared" si="8"/>
        <v>70</v>
      </c>
      <c r="X65" s="116">
        <f t="shared" si="6"/>
        <v>14</v>
      </c>
      <c r="Y65" s="122">
        <v>58</v>
      </c>
      <c r="Z65" s="118">
        <f t="shared" si="7"/>
        <v>46.400000000000006</v>
      </c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19"/>
    </row>
    <row r="66" spans="1:44" s="117" customFormat="1" ht="21" thickBot="1" x14ac:dyDescent="0.35">
      <c r="A66" s="112">
        <v>60</v>
      </c>
      <c r="B66" s="121">
        <v>674814</v>
      </c>
      <c r="C66" s="123" t="s">
        <v>185</v>
      </c>
      <c r="D66" s="8">
        <v>10</v>
      </c>
      <c r="E66" s="9">
        <v>12</v>
      </c>
      <c r="F66" s="9">
        <v>13</v>
      </c>
      <c r="G66" s="9">
        <v>15.5</v>
      </c>
      <c r="H66" s="127">
        <v>12</v>
      </c>
      <c r="I66" s="113">
        <f t="shared" si="1"/>
        <v>62.5</v>
      </c>
      <c r="J66" s="113">
        <f t="shared" si="2"/>
        <v>9.375</v>
      </c>
      <c r="K66" s="13">
        <v>4</v>
      </c>
      <c r="L66" s="14">
        <v>3</v>
      </c>
      <c r="M66" s="14">
        <v>2.5</v>
      </c>
      <c r="N66" s="14">
        <v>4</v>
      </c>
      <c r="O66" s="129">
        <v>5</v>
      </c>
      <c r="P66" s="114">
        <f t="shared" si="3"/>
        <v>18.5</v>
      </c>
      <c r="Q66" s="114">
        <f t="shared" si="4"/>
        <v>0.92500000000000004</v>
      </c>
      <c r="R66" s="115">
        <f t="shared" si="8"/>
        <v>14</v>
      </c>
      <c r="S66" s="115">
        <f t="shared" si="8"/>
        <v>15</v>
      </c>
      <c r="T66" s="115">
        <f t="shared" si="8"/>
        <v>15.5</v>
      </c>
      <c r="U66" s="115">
        <f t="shared" si="8"/>
        <v>19.5</v>
      </c>
      <c r="V66" s="115">
        <f t="shared" si="8"/>
        <v>17</v>
      </c>
      <c r="W66" s="29">
        <f t="shared" si="8"/>
        <v>81</v>
      </c>
      <c r="X66" s="116">
        <f t="shared" si="6"/>
        <v>16.2</v>
      </c>
      <c r="Y66" s="122">
        <v>69</v>
      </c>
      <c r="Z66" s="118">
        <f t="shared" si="7"/>
        <v>55.2</v>
      </c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19"/>
    </row>
    <row r="67" spans="1:44" s="117" customFormat="1" ht="21" thickBot="1" x14ac:dyDescent="0.35">
      <c r="A67" s="112">
        <v>61</v>
      </c>
      <c r="B67" s="121">
        <v>674815</v>
      </c>
      <c r="C67" s="123" t="s">
        <v>186</v>
      </c>
      <c r="D67" s="8">
        <v>6.5</v>
      </c>
      <c r="E67" s="9">
        <v>9</v>
      </c>
      <c r="F67" s="9">
        <v>12.5</v>
      </c>
      <c r="G67" s="9">
        <v>8</v>
      </c>
      <c r="H67" s="127">
        <v>11</v>
      </c>
      <c r="I67" s="113">
        <f t="shared" si="1"/>
        <v>47</v>
      </c>
      <c r="J67" s="113">
        <f t="shared" si="2"/>
        <v>7.05</v>
      </c>
      <c r="K67" s="13">
        <v>4</v>
      </c>
      <c r="L67" s="14">
        <v>2</v>
      </c>
      <c r="M67" s="14">
        <v>1.5</v>
      </c>
      <c r="N67" s="14">
        <v>2</v>
      </c>
      <c r="O67" s="129">
        <v>3.5</v>
      </c>
      <c r="P67" s="114">
        <f t="shared" si="3"/>
        <v>13</v>
      </c>
      <c r="Q67" s="114">
        <f t="shared" si="4"/>
        <v>0.65</v>
      </c>
      <c r="R67" s="115">
        <f t="shared" si="8"/>
        <v>10.5</v>
      </c>
      <c r="S67" s="115">
        <f t="shared" si="8"/>
        <v>11</v>
      </c>
      <c r="T67" s="115">
        <f t="shared" si="8"/>
        <v>14</v>
      </c>
      <c r="U67" s="115">
        <f t="shared" si="8"/>
        <v>10</v>
      </c>
      <c r="V67" s="115">
        <f t="shared" si="8"/>
        <v>14.5</v>
      </c>
      <c r="W67" s="29">
        <f t="shared" si="8"/>
        <v>60</v>
      </c>
      <c r="X67" s="116">
        <f t="shared" si="6"/>
        <v>12</v>
      </c>
      <c r="Y67" s="122">
        <v>51</v>
      </c>
      <c r="Z67" s="118">
        <f t="shared" si="7"/>
        <v>40.800000000000004</v>
      </c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19"/>
    </row>
    <row r="68" spans="1:44" s="117" customFormat="1" ht="21" thickBot="1" x14ac:dyDescent="0.35">
      <c r="A68" s="112">
        <v>62</v>
      </c>
      <c r="B68" s="121">
        <v>674816</v>
      </c>
      <c r="C68" s="123" t="s">
        <v>187</v>
      </c>
      <c r="D68" s="8">
        <v>7</v>
      </c>
      <c r="E68" s="9">
        <v>6</v>
      </c>
      <c r="F68" s="9">
        <v>9</v>
      </c>
      <c r="G68" s="9">
        <v>10</v>
      </c>
      <c r="H68" s="127">
        <v>8.5</v>
      </c>
      <c r="I68" s="113">
        <f t="shared" si="1"/>
        <v>40.5</v>
      </c>
      <c r="J68" s="113">
        <f t="shared" si="2"/>
        <v>6.0750000000000002</v>
      </c>
      <c r="K68" s="13">
        <v>2.5</v>
      </c>
      <c r="L68" s="14">
        <v>3</v>
      </c>
      <c r="M68" s="14">
        <v>2</v>
      </c>
      <c r="N68" s="14">
        <v>1.5</v>
      </c>
      <c r="O68" s="129">
        <v>3</v>
      </c>
      <c r="P68" s="114">
        <f t="shared" si="3"/>
        <v>12</v>
      </c>
      <c r="Q68" s="114">
        <f t="shared" si="4"/>
        <v>0.60000000000000009</v>
      </c>
      <c r="R68" s="115">
        <f t="shared" si="8"/>
        <v>9.5</v>
      </c>
      <c r="S68" s="115">
        <f t="shared" si="8"/>
        <v>9</v>
      </c>
      <c r="T68" s="115">
        <f t="shared" si="8"/>
        <v>11</v>
      </c>
      <c r="U68" s="115">
        <f t="shared" si="8"/>
        <v>11.5</v>
      </c>
      <c r="V68" s="115">
        <f t="shared" si="8"/>
        <v>11.5</v>
      </c>
      <c r="W68" s="29">
        <f t="shared" si="8"/>
        <v>52.5</v>
      </c>
      <c r="X68" s="116">
        <f t="shared" si="6"/>
        <v>10.5</v>
      </c>
      <c r="Y68" s="122">
        <v>45</v>
      </c>
      <c r="Z68" s="118">
        <f t="shared" si="7"/>
        <v>36</v>
      </c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19"/>
    </row>
    <row r="69" spans="1:44" s="117" customFormat="1" ht="21" thickBot="1" x14ac:dyDescent="0.35">
      <c r="A69" s="112">
        <v>63</v>
      </c>
      <c r="B69" s="121">
        <v>674817</v>
      </c>
      <c r="C69" s="123" t="s">
        <v>118</v>
      </c>
      <c r="D69" s="8">
        <v>8</v>
      </c>
      <c r="E69" s="9">
        <v>7</v>
      </c>
      <c r="F69" s="9">
        <v>5.5</v>
      </c>
      <c r="G69" s="9">
        <v>8</v>
      </c>
      <c r="H69" s="127">
        <v>4.5</v>
      </c>
      <c r="I69" s="113">
        <f t="shared" si="1"/>
        <v>33</v>
      </c>
      <c r="J69" s="113">
        <f t="shared" si="2"/>
        <v>4.95</v>
      </c>
      <c r="K69" s="13">
        <v>1.5</v>
      </c>
      <c r="L69" s="14">
        <v>2</v>
      </c>
      <c r="M69" s="14">
        <v>1</v>
      </c>
      <c r="N69" s="14">
        <v>2.5</v>
      </c>
      <c r="O69" s="129">
        <v>2</v>
      </c>
      <c r="P69" s="114">
        <f t="shared" si="3"/>
        <v>9</v>
      </c>
      <c r="Q69" s="114">
        <f t="shared" si="4"/>
        <v>0.45</v>
      </c>
      <c r="R69" s="115">
        <f t="shared" si="8"/>
        <v>9.5</v>
      </c>
      <c r="S69" s="115">
        <f t="shared" si="8"/>
        <v>9</v>
      </c>
      <c r="T69" s="115">
        <f t="shared" si="8"/>
        <v>6.5</v>
      </c>
      <c r="U69" s="115">
        <f t="shared" si="8"/>
        <v>10.5</v>
      </c>
      <c r="V69" s="115">
        <f t="shared" si="8"/>
        <v>6.5</v>
      </c>
      <c r="W69" s="29">
        <f t="shared" si="8"/>
        <v>42</v>
      </c>
      <c r="X69" s="116">
        <f t="shared" si="6"/>
        <v>8.4</v>
      </c>
      <c r="Y69" s="122">
        <v>37</v>
      </c>
      <c r="Z69" s="118">
        <f t="shared" si="7"/>
        <v>29.6</v>
      </c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19"/>
    </row>
    <row r="70" spans="1:44" s="117" customFormat="1" ht="21" thickBot="1" x14ac:dyDescent="0.35">
      <c r="A70" s="112">
        <v>64</v>
      </c>
      <c r="B70" s="121">
        <v>674818</v>
      </c>
      <c r="C70" s="123" t="s">
        <v>188</v>
      </c>
      <c r="D70" s="8">
        <v>4</v>
      </c>
      <c r="E70" s="9">
        <v>3.5</v>
      </c>
      <c r="F70" s="9">
        <v>8</v>
      </c>
      <c r="G70" s="9">
        <v>5</v>
      </c>
      <c r="H70" s="127">
        <v>7.5</v>
      </c>
      <c r="I70" s="113">
        <f t="shared" si="1"/>
        <v>28</v>
      </c>
      <c r="J70" s="113">
        <f t="shared" si="2"/>
        <v>4.2</v>
      </c>
      <c r="K70" s="13">
        <v>2</v>
      </c>
      <c r="L70" s="14">
        <v>1</v>
      </c>
      <c r="M70" s="14">
        <v>2.5</v>
      </c>
      <c r="N70" s="14">
        <v>2</v>
      </c>
      <c r="O70" s="129">
        <v>2.5</v>
      </c>
      <c r="P70" s="114">
        <f t="shared" si="3"/>
        <v>10</v>
      </c>
      <c r="Q70" s="114">
        <f t="shared" si="4"/>
        <v>0.5</v>
      </c>
      <c r="R70" s="115">
        <f t="shared" si="8"/>
        <v>6</v>
      </c>
      <c r="S70" s="115">
        <f t="shared" si="8"/>
        <v>4.5</v>
      </c>
      <c r="T70" s="115">
        <f t="shared" si="8"/>
        <v>10.5</v>
      </c>
      <c r="U70" s="115">
        <f t="shared" si="8"/>
        <v>7</v>
      </c>
      <c r="V70" s="115">
        <f t="shared" si="8"/>
        <v>10</v>
      </c>
      <c r="W70" s="29">
        <f t="shared" si="8"/>
        <v>38</v>
      </c>
      <c r="X70" s="116">
        <f t="shared" si="6"/>
        <v>7.6000000000000005</v>
      </c>
      <c r="Y70" s="122">
        <v>32</v>
      </c>
      <c r="Z70" s="118">
        <f t="shared" si="7"/>
        <v>25.6</v>
      </c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19"/>
    </row>
    <row r="71" spans="1:44" s="117" customFormat="1" ht="21" thickBot="1" x14ac:dyDescent="0.35">
      <c r="A71" s="112">
        <v>65</v>
      </c>
      <c r="B71" s="121">
        <v>674819</v>
      </c>
      <c r="C71" s="123" t="s">
        <v>189</v>
      </c>
      <c r="D71" s="8">
        <v>12.5</v>
      </c>
      <c r="E71" s="9">
        <v>8.5</v>
      </c>
      <c r="F71" s="9">
        <v>10</v>
      </c>
      <c r="G71" s="9">
        <v>9</v>
      </c>
      <c r="H71" s="127">
        <v>13.5</v>
      </c>
      <c r="I71" s="113">
        <f t="shared" si="1"/>
        <v>53.5</v>
      </c>
      <c r="J71" s="113">
        <f t="shared" si="2"/>
        <v>8.0250000000000004</v>
      </c>
      <c r="K71" s="13">
        <v>3</v>
      </c>
      <c r="L71" s="14">
        <v>4.5</v>
      </c>
      <c r="M71" s="14">
        <v>5</v>
      </c>
      <c r="N71" s="14">
        <v>2.5</v>
      </c>
      <c r="O71" s="129">
        <v>2</v>
      </c>
      <c r="P71" s="114">
        <f t="shared" si="3"/>
        <v>17</v>
      </c>
      <c r="Q71" s="114">
        <f t="shared" si="4"/>
        <v>0.85000000000000009</v>
      </c>
      <c r="R71" s="115">
        <f t="shared" si="8"/>
        <v>15.5</v>
      </c>
      <c r="S71" s="115">
        <f t="shared" si="8"/>
        <v>13</v>
      </c>
      <c r="T71" s="115">
        <f t="shared" si="8"/>
        <v>15</v>
      </c>
      <c r="U71" s="115">
        <f t="shared" si="8"/>
        <v>11.5</v>
      </c>
      <c r="V71" s="115">
        <f t="shared" si="8"/>
        <v>15.5</v>
      </c>
      <c r="W71" s="29">
        <f t="shared" si="8"/>
        <v>70.5</v>
      </c>
      <c r="X71" s="116">
        <f t="shared" si="6"/>
        <v>14.100000000000001</v>
      </c>
      <c r="Y71" s="122">
        <v>60</v>
      </c>
      <c r="Z71" s="118">
        <f t="shared" si="7"/>
        <v>48</v>
      </c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19"/>
    </row>
    <row r="72" spans="1:44" s="117" customFormat="1" ht="21" thickBot="1" x14ac:dyDescent="0.35">
      <c r="A72" s="112">
        <v>66</v>
      </c>
      <c r="B72" s="121">
        <v>674820</v>
      </c>
      <c r="C72" s="123" t="s">
        <v>119</v>
      </c>
      <c r="D72" s="113"/>
      <c r="E72" s="113"/>
      <c r="F72" s="113"/>
      <c r="G72" s="113"/>
      <c r="H72" s="113"/>
      <c r="I72" s="113">
        <f t="shared" ref="I72:I130" si="9">SUM(D72:H72)</f>
        <v>0</v>
      </c>
      <c r="J72" s="113">
        <f t="shared" ref="J72:J130" si="10">I72*0.15</f>
        <v>0</v>
      </c>
      <c r="K72" s="114"/>
      <c r="L72" s="114"/>
      <c r="M72" s="114"/>
      <c r="N72" s="114"/>
      <c r="O72" s="114"/>
      <c r="P72" s="114">
        <f t="shared" ref="P72:P130" si="11">SUM(K72:O72)</f>
        <v>0</v>
      </c>
      <c r="Q72" s="114">
        <f t="shared" ref="Q72:Q130" si="12">P72*0.05</f>
        <v>0</v>
      </c>
      <c r="R72" s="115">
        <f t="shared" si="8"/>
        <v>0</v>
      </c>
      <c r="S72" s="115">
        <f t="shared" si="8"/>
        <v>0</v>
      </c>
      <c r="T72" s="115">
        <f t="shared" si="8"/>
        <v>0</v>
      </c>
      <c r="U72" s="115">
        <f t="shared" si="8"/>
        <v>0</v>
      </c>
      <c r="V72" s="115">
        <f t="shared" si="8"/>
        <v>0</v>
      </c>
      <c r="W72" s="29">
        <f t="shared" si="8"/>
        <v>0</v>
      </c>
      <c r="X72" s="116">
        <f t="shared" ref="X72:X130" si="13">W72*0.2</f>
        <v>0</v>
      </c>
      <c r="Y72" s="122" t="s">
        <v>138</v>
      </c>
      <c r="Z72" s="118" t="e">
        <f t="shared" ref="Z72:Z130" si="14">Y72*0.8</f>
        <v>#VALUE!</v>
      </c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19"/>
    </row>
    <row r="73" spans="1:44" s="117" customFormat="1" ht="21" thickBot="1" x14ac:dyDescent="0.35">
      <c r="A73" s="112">
        <v>67</v>
      </c>
      <c r="B73" s="121">
        <v>674821</v>
      </c>
      <c r="C73" s="123" t="s">
        <v>120</v>
      </c>
      <c r="D73" s="8">
        <v>12</v>
      </c>
      <c r="E73" s="9">
        <v>13</v>
      </c>
      <c r="F73" s="9">
        <v>9</v>
      </c>
      <c r="G73" s="9">
        <v>8.5</v>
      </c>
      <c r="H73" s="127">
        <v>10</v>
      </c>
      <c r="I73" s="113">
        <f t="shared" si="9"/>
        <v>52.5</v>
      </c>
      <c r="J73" s="113">
        <f t="shared" si="10"/>
        <v>7.875</v>
      </c>
      <c r="K73" s="13">
        <v>3</v>
      </c>
      <c r="L73" s="14">
        <v>3.5</v>
      </c>
      <c r="M73" s="14">
        <v>4.5</v>
      </c>
      <c r="N73" s="14">
        <v>2</v>
      </c>
      <c r="O73" s="129">
        <v>1.5</v>
      </c>
      <c r="P73" s="114">
        <f t="shared" si="11"/>
        <v>14.5</v>
      </c>
      <c r="Q73" s="114">
        <f t="shared" si="12"/>
        <v>0.72500000000000009</v>
      </c>
      <c r="R73" s="115">
        <f t="shared" si="8"/>
        <v>15</v>
      </c>
      <c r="S73" s="115">
        <f t="shared" si="8"/>
        <v>16.5</v>
      </c>
      <c r="T73" s="115">
        <f t="shared" si="8"/>
        <v>13.5</v>
      </c>
      <c r="U73" s="115">
        <f t="shared" si="8"/>
        <v>10.5</v>
      </c>
      <c r="V73" s="115">
        <f t="shared" si="8"/>
        <v>11.5</v>
      </c>
      <c r="W73" s="29">
        <f t="shared" si="8"/>
        <v>67</v>
      </c>
      <c r="X73" s="116">
        <f t="shared" si="13"/>
        <v>13.4</v>
      </c>
      <c r="Y73" s="122">
        <v>57</v>
      </c>
      <c r="Z73" s="118">
        <f t="shared" si="14"/>
        <v>45.6</v>
      </c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19"/>
    </row>
    <row r="74" spans="1:44" s="117" customFormat="1" ht="21" thickBot="1" x14ac:dyDescent="0.35">
      <c r="A74" s="112">
        <v>68</v>
      </c>
      <c r="B74" s="121">
        <v>674822</v>
      </c>
      <c r="C74" s="123" t="s">
        <v>190</v>
      </c>
      <c r="D74" s="8">
        <v>10</v>
      </c>
      <c r="E74" s="9">
        <v>11</v>
      </c>
      <c r="F74" s="9">
        <v>7.5</v>
      </c>
      <c r="G74" s="9">
        <v>10</v>
      </c>
      <c r="H74" s="127">
        <v>8.5</v>
      </c>
      <c r="I74" s="113">
        <f t="shared" si="9"/>
        <v>47</v>
      </c>
      <c r="J74" s="113">
        <f t="shared" si="10"/>
        <v>7.05</v>
      </c>
      <c r="K74" s="13">
        <v>2</v>
      </c>
      <c r="L74" s="14">
        <v>2</v>
      </c>
      <c r="M74" s="14">
        <v>3</v>
      </c>
      <c r="N74" s="14">
        <v>1.5</v>
      </c>
      <c r="O74" s="129">
        <v>4</v>
      </c>
      <c r="P74" s="114">
        <f t="shared" si="11"/>
        <v>12.5</v>
      </c>
      <c r="Q74" s="114">
        <f t="shared" si="12"/>
        <v>0.625</v>
      </c>
      <c r="R74" s="115">
        <f t="shared" si="8"/>
        <v>12</v>
      </c>
      <c r="S74" s="115">
        <f t="shared" si="8"/>
        <v>13</v>
      </c>
      <c r="T74" s="115">
        <f t="shared" si="8"/>
        <v>10.5</v>
      </c>
      <c r="U74" s="115">
        <f t="shared" si="8"/>
        <v>11.5</v>
      </c>
      <c r="V74" s="115">
        <f t="shared" si="8"/>
        <v>12.5</v>
      </c>
      <c r="W74" s="29">
        <f t="shared" si="8"/>
        <v>59.5</v>
      </c>
      <c r="X74" s="116">
        <f t="shared" si="13"/>
        <v>11.9</v>
      </c>
      <c r="Y74" s="122">
        <v>53</v>
      </c>
      <c r="Z74" s="118">
        <f t="shared" si="14"/>
        <v>42.400000000000006</v>
      </c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19"/>
    </row>
    <row r="75" spans="1:44" s="117" customFormat="1" ht="21" thickBot="1" x14ac:dyDescent="0.35">
      <c r="A75" s="112">
        <v>69</v>
      </c>
      <c r="B75" s="121">
        <v>674823</v>
      </c>
      <c r="C75" s="123" t="s">
        <v>121</v>
      </c>
      <c r="D75" s="8">
        <v>5.5</v>
      </c>
      <c r="E75" s="9">
        <v>7</v>
      </c>
      <c r="F75" s="9">
        <v>9</v>
      </c>
      <c r="G75" s="9">
        <v>6.5</v>
      </c>
      <c r="H75" s="127">
        <v>11</v>
      </c>
      <c r="I75" s="113">
        <f t="shared" si="9"/>
        <v>39</v>
      </c>
      <c r="J75" s="113">
        <f t="shared" si="10"/>
        <v>5.85</v>
      </c>
      <c r="K75" s="13">
        <v>1.5</v>
      </c>
      <c r="L75" s="14">
        <v>3</v>
      </c>
      <c r="M75" s="14">
        <v>2.5</v>
      </c>
      <c r="N75" s="14">
        <v>2</v>
      </c>
      <c r="O75" s="129">
        <v>3</v>
      </c>
      <c r="P75" s="114">
        <f t="shared" si="11"/>
        <v>12</v>
      </c>
      <c r="Q75" s="114">
        <f t="shared" si="12"/>
        <v>0.60000000000000009</v>
      </c>
      <c r="R75" s="115">
        <f t="shared" si="8"/>
        <v>7</v>
      </c>
      <c r="S75" s="115">
        <f t="shared" si="8"/>
        <v>10</v>
      </c>
      <c r="T75" s="115">
        <f t="shared" si="8"/>
        <v>11.5</v>
      </c>
      <c r="U75" s="115">
        <f t="shared" si="8"/>
        <v>8.5</v>
      </c>
      <c r="V75" s="115">
        <f t="shared" si="8"/>
        <v>14</v>
      </c>
      <c r="W75" s="29">
        <f t="shared" si="8"/>
        <v>51</v>
      </c>
      <c r="X75" s="116">
        <f t="shared" si="13"/>
        <v>10.200000000000001</v>
      </c>
      <c r="Y75" s="122">
        <v>46</v>
      </c>
      <c r="Z75" s="118">
        <f t="shared" si="14"/>
        <v>36.800000000000004</v>
      </c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19"/>
    </row>
    <row r="76" spans="1:44" s="117" customFormat="1" ht="21" thickBot="1" x14ac:dyDescent="0.35">
      <c r="A76" s="112">
        <v>70</v>
      </c>
      <c r="B76" s="121">
        <v>674824</v>
      </c>
      <c r="C76" s="123" t="s">
        <v>122</v>
      </c>
      <c r="D76" s="8">
        <v>13</v>
      </c>
      <c r="E76" s="9">
        <v>16</v>
      </c>
      <c r="F76" s="9">
        <v>15</v>
      </c>
      <c r="G76" s="9">
        <v>14</v>
      </c>
      <c r="H76" s="127">
        <v>12</v>
      </c>
      <c r="I76" s="113"/>
      <c r="J76" s="113"/>
      <c r="K76" s="13">
        <v>5</v>
      </c>
      <c r="L76" s="14">
        <v>4.5</v>
      </c>
      <c r="M76" s="14">
        <v>3</v>
      </c>
      <c r="N76" s="14">
        <v>4</v>
      </c>
      <c r="O76" s="129">
        <v>5.5</v>
      </c>
      <c r="P76" s="114"/>
      <c r="Q76" s="114"/>
      <c r="R76" s="115">
        <f t="shared" si="8"/>
        <v>18</v>
      </c>
      <c r="S76" s="115">
        <f t="shared" si="8"/>
        <v>20.5</v>
      </c>
      <c r="T76" s="115">
        <f t="shared" si="8"/>
        <v>18</v>
      </c>
      <c r="U76" s="115">
        <f t="shared" si="8"/>
        <v>18</v>
      </c>
      <c r="V76" s="115">
        <f t="shared" si="8"/>
        <v>17.5</v>
      </c>
      <c r="W76" s="29">
        <f t="shared" si="8"/>
        <v>0</v>
      </c>
      <c r="X76" s="116">
        <f t="shared" si="13"/>
        <v>0</v>
      </c>
      <c r="Y76" s="122">
        <v>74</v>
      </c>
      <c r="Z76" s="118">
        <f t="shared" si="14"/>
        <v>59.2</v>
      </c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19"/>
    </row>
    <row r="77" spans="1:44" s="117" customFormat="1" ht="21" thickBot="1" x14ac:dyDescent="0.35">
      <c r="A77" s="112">
        <v>71</v>
      </c>
      <c r="B77" s="121">
        <v>674825</v>
      </c>
      <c r="C77" s="123" t="s">
        <v>191</v>
      </c>
      <c r="D77" s="8">
        <v>10</v>
      </c>
      <c r="E77" s="9">
        <v>9</v>
      </c>
      <c r="F77" s="9">
        <v>7</v>
      </c>
      <c r="G77" s="9">
        <v>6.5</v>
      </c>
      <c r="H77" s="127">
        <v>13.5</v>
      </c>
      <c r="I77" s="113">
        <f t="shared" si="9"/>
        <v>46</v>
      </c>
      <c r="J77" s="113">
        <f t="shared" si="10"/>
        <v>6.8999999999999995</v>
      </c>
      <c r="K77" s="13">
        <v>2</v>
      </c>
      <c r="L77" s="14">
        <v>5</v>
      </c>
      <c r="M77" s="14">
        <v>2.5</v>
      </c>
      <c r="N77" s="14">
        <v>1.5</v>
      </c>
      <c r="O77" s="129">
        <v>3</v>
      </c>
      <c r="P77" s="114">
        <f t="shared" si="11"/>
        <v>14</v>
      </c>
      <c r="Q77" s="114">
        <f t="shared" si="12"/>
        <v>0.70000000000000007</v>
      </c>
      <c r="R77" s="115">
        <f t="shared" si="8"/>
        <v>12</v>
      </c>
      <c r="S77" s="115">
        <f t="shared" si="8"/>
        <v>14</v>
      </c>
      <c r="T77" s="115">
        <f t="shared" si="8"/>
        <v>9.5</v>
      </c>
      <c r="U77" s="115">
        <f t="shared" si="8"/>
        <v>8</v>
      </c>
      <c r="V77" s="115">
        <f t="shared" si="8"/>
        <v>16.5</v>
      </c>
      <c r="W77" s="29">
        <f t="shared" si="8"/>
        <v>60</v>
      </c>
      <c r="X77" s="116">
        <f t="shared" si="13"/>
        <v>12</v>
      </c>
      <c r="Y77" s="122">
        <v>51</v>
      </c>
      <c r="Z77" s="118">
        <f t="shared" si="14"/>
        <v>40.800000000000004</v>
      </c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19"/>
    </row>
    <row r="78" spans="1:44" s="117" customFormat="1" ht="21" thickBot="1" x14ac:dyDescent="0.35">
      <c r="A78" s="112">
        <v>72</v>
      </c>
      <c r="B78" s="121">
        <v>674826</v>
      </c>
      <c r="C78" s="123" t="s">
        <v>123</v>
      </c>
      <c r="D78" s="8">
        <v>9</v>
      </c>
      <c r="E78" s="9">
        <v>12</v>
      </c>
      <c r="F78" s="9">
        <v>10.5</v>
      </c>
      <c r="G78" s="9">
        <v>9</v>
      </c>
      <c r="H78" s="127">
        <v>8</v>
      </c>
      <c r="I78" s="113">
        <f t="shared" si="9"/>
        <v>48.5</v>
      </c>
      <c r="J78" s="113">
        <f t="shared" si="10"/>
        <v>7.2749999999999995</v>
      </c>
      <c r="K78" s="13">
        <v>4.5</v>
      </c>
      <c r="L78" s="14">
        <v>3</v>
      </c>
      <c r="M78" s="14">
        <v>4</v>
      </c>
      <c r="N78" s="14">
        <v>2</v>
      </c>
      <c r="O78" s="129">
        <v>2.5</v>
      </c>
      <c r="P78" s="114">
        <f t="shared" si="11"/>
        <v>16</v>
      </c>
      <c r="Q78" s="114">
        <f t="shared" si="12"/>
        <v>0.8</v>
      </c>
      <c r="R78" s="115">
        <f t="shared" si="8"/>
        <v>13.5</v>
      </c>
      <c r="S78" s="115">
        <f t="shared" si="8"/>
        <v>15</v>
      </c>
      <c r="T78" s="115">
        <f t="shared" si="8"/>
        <v>14.5</v>
      </c>
      <c r="U78" s="115">
        <f t="shared" si="8"/>
        <v>11</v>
      </c>
      <c r="V78" s="115">
        <f t="shared" si="8"/>
        <v>10.5</v>
      </c>
      <c r="W78" s="29">
        <f t="shared" si="8"/>
        <v>64.5</v>
      </c>
      <c r="X78" s="116">
        <f t="shared" si="13"/>
        <v>12.9</v>
      </c>
      <c r="Y78" s="122">
        <v>55</v>
      </c>
      <c r="Z78" s="118">
        <f t="shared" si="14"/>
        <v>44</v>
      </c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19"/>
    </row>
    <row r="79" spans="1:44" s="117" customFormat="1" ht="21" thickBot="1" x14ac:dyDescent="0.35">
      <c r="A79" s="112">
        <v>73</v>
      </c>
      <c r="B79" s="121">
        <v>674827</v>
      </c>
      <c r="C79" s="123" t="s">
        <v>192</v>
      </c>
      <c r="D79" s="8">
        <v>8.5</v>
      </c>
      <c r="E79" s="9">
        <v>7.5</v>
      </c>
      <c r="F79" s="9">
        <v>11</v>
      </c>
      <c r="G79" s="9">
        <v>8</v>
      </c>
      <c r="H79" s="127">
        <v>12</v>
      </c>
      <c r="I79" s="113">
        <f t="shared" si="9"/>
        <v>47</v>
      </c>
      <c r="J79" s="113">
        <f t="shared" si="10"/>
        <v>7.05</v>
      </c>
      <c r="K79" s="13">
        <v>3</v>
      </c>
      <c r="L79" s="14">
        <v>2.5</v>
      </c>
      <c r="M79" s="14">
        <v>5</v>
      </c>
      <c r="N79" s="14">
        <v>4</v>
      </c>
      <c r="O79" s="129">
        <v>2</v>
      </c>
      <c r="P79" s="114">
        <f t="shared" si="11"/>
        <v>16.5</v>
      </c>
      <c r="Q79" s="114">
        <f t="shared" si="12"/>
        <v>0.82500000000000007</v>
      </c>
      <c r="R79" s="115">
        <f t="shared" si="8"/>
        <v>11.5</v>
      </c>
      <c r="S79" s="115">
        <f t="shared" si="8"/>
        <v>10</v>
      </c>
      <c r="T79" s="115">
        <f t="shared" si="8"/>
        <v>16</v>
      </c>
      <c r="U79" s="115">
        <f t="shared" si="8"/>
        <v>12</v>
      </c>
      <c r="V79" s="115">
        <f t="shared" si="8"/>
        <v>14</v>
      </c>
      <c r="W79" s="29">
        <f t="shared" si="8"/>
        <v>63.5</v>
      </c>
      <c r="X79" s="116">
        <f t="shared" si="13"/>
        <v>12.700000000000001</v>
      </c>
      <c r="Y79" s="122">
        <v>53</v>
      </c>
      <c r="Z79" s="118">
        <f t="shared" si="14"/>
        <v>42.400000000000006</v>
      </c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19"/>
    </row>
    <row r="80" spans="1:44" s="117" customFormat="1" ht="21" thickBot="1" x14ac:dyDescent="0.35">
      <c r="A80" s="112">
        <v>74</v>
      </c>
      <c r="B80" s="121">
        <v>674828</v>
      </c>
      <c r="C80" s="123" t="s">
        <v>193</v>
      </c>
      <c r="D80" s="8">
        <v>16</v>
      </c>
      <c r="E80" s="9">
        <v>14.5</v>
      </c>
      <c r="F80" s="9">
        <v>15</v>
      </c>
      <c r="G80" s="9">
        <v>11.5</v>
      </c>
      <c r="H80" s="127">
        <v>9</v>
      </c>
      <c r="I80" s="113">
        <f t="shared" si="9"/>
        <v>66</v>
      </c>
      <c r="J80" s="113">
        <f t="shared" si="10"/>
        <v>9.9</v>
      </c>
      <c r="K80" s="13">
        <v>4</v>
      </c>
      <c r="L80" s="14">
        <v>3</v>
      </c>
      <c r="M80" s="14">
        <v>5.5</v>
      </c>
      <c r="N80" s="14">
        <v>5</v>
      </c>
      <c r="O80" s="129">
        <v>4.5</v>
      </c>
      <c r="P80" s="114">
        <f t="shared" si="11"/>
        <v>22</v>
      </c>
      <c r="Q80" s="114">
        <f t="shared" si="12"/>
        <v>1.1000000000000001</v>
      </c>
      <c r="R80" s="115">
        <f t="shared" si="8"/>
        <v>20</v>
      </c>
      <c r="S80" s="115">
        <f t="shared" si="8"/>
        <v>17.5</v>
      </c>
      <c r="T80" s="115">
        <f t="shared" si="8"/>
        <v>20.5</v>
      </c>
      <c r="U80" s="115">
        <f t="shared" si="8"/>
        <v>16.5</v>
      </c>
      <c r="V80" s="115">
        <f t="shared" si="8"/>
        <v>13.5</v>
      </c>
      <c r="W80" s="29">
        <f t="shared" si="8"/>
        <v>88</v>
      </c>
      <c r="X80" s="116">
        <f t="shared" si="13"/>
        <v>17.600000000000001</v>
      </c>
      <c r="Y80" s="122">
        <v>71</v>
      </c>
      <c r="Z80" s="118">
        <f t="shared" si="14"/>
        <v>56.800000000000004</v>
      </c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19"/>
    </row>
    <row r="81" spans="1:44" s="117" customFormat="1" ht="21" thickBot="1" x14ac:dyDescent="0.35">
      <c r="A81" s="112">
        <v>75</v>
      </c>
      <c r="B81" s="121">
        <v>674829</v>
      </c>
      <c r="C81" s="123" t="s">
        <v>194</v>
      </c>
      <c r="D81" s="8">
        <v>7</v>
      </c>
      <c r="E81" s="9">
        <v>10</v>
      </c>
      <c r="F81" s="9">
        <v>8.5</v>
      </c>
      <c r="G81" s="9">
        <v>11</v>
      </c>
      <c r="H81" s="127">
        <v>9</v>
      </c>
      <c r="I81" s="113">
        <f t="shared" si="9"/>
        <v>45.5</v>
      </c>
      <c r="J81" s="113">
        <f t="shared" si="10"/>
        <v>6.8250000000000002</v>
      </c>
      <c r="K81" s="13">
        <v>3</v>
      </c>
      <c r="L81" s="14">
        <v>2.5</v>
      </c>
      <c r="M81" s="14">
        <v>2</v>
      </c>
      <c r="N81" s="14">
        <v>3.5</v>
      </c>
      <c r="O81" s="129">
        <v>2</v>
      </c>
      <c r="P81" s="114">
        <f t="shared" si="11"/>
        <v>13</v>
      </c>
      <c r="Q81" s="114">
        <f t="shared" si="12"/>
        <v>0.65</v>
      </c>
      <c r="R81" s="115">
        <f t="shared" si="8"/>
        <v>10</v>
      </c>
      <c r="S81" s="115">
        <f t="shared" si="8"/>
        <v>12.5</v>
      </c>
      <c r="T81" s="115">
        <f t="shared" si="8"/>
        <v>10.5</v>
      </c>
      <c r="U81" s="115">
        <f t="shared" si="8"/>
        <v>14.5</v>
      </c>
      <c r="V81" s="115">
        <f t="shared" si="8"/>
        <v>11</v>
      </c>
      <c r="W81" s="29">
        <f t="shared" si="8"/>
        <v>58.5</v>
      </c>
      <c r="X81" s="116">
        <f t="shared" si="13"/>
        <v>11.700000000000001</v>
      </c>
      <c r="Y81" s="122">
        <v>50</v>
      </c>
      <c r="Z81" s="118">
        <f t="shared" si="14"/>
        <v>40</v>
      </c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19"/>
    </row>
    <row r="82" spans="1:44" s="117" customFormat="1" ht="21" thickBot="1" x14ac:dyDescent="0.35">
      <c r="A82" s="112">
        <v>76</v>
      </c>
      <c r="B82" s="121">
        <v>674830</v>
      </c>
      <c r="C82" s="123" t="s">
        <v>195</v>
      </c>
      <c r="D82" s="8">
        <v>9</v>
      </c>
      <c r="E82" s="9">
        <v>6</v>
      </c>
      <c r="F82" s="9">
        <v>7</v>
      </c>
      <c r="G82" s="9">
        <v>10</v>
      </c>
      <c r="H82" s="127">
        <v>8.5</v>
      </c>
      <c r="I82" s="113">
        <f t="shared" si="9"/>
        <v>40.5</v>
      </c>
      <c r="J82" s="113">
        <f t="shared" si="10"/>
        <v>6.0750000000000002</v>
      </c>
      <c r="K82" s="13">
        <v>2.5</v>
      </c>
      <c r="L82" s="14">
        <v>3</v>
      </c>
      <c r="M82" s="14">
        <v>1.5</v>
      </c>
      <c r="N82" s="14">
        <v>2</v>
      </c>
      <c r="O82" s="129">
        <v>3</v>
      </c>
      <c r="P82" s="114">
        <f t="shared" si="11"/>
        <v>12</v>
      </c>
      <c r="Q82" s="114">
        <f t="shared" si="12"/>
        <v>0.60000000000000009</v>
      </c>
      <c r="R82" s="115">
        <f t="shared" si="8"/>
        <v>11.5</v>
      </c>
      <c r="S82" s="115">
        <f t="shared" si="8"/>
        <v>9</v>
      </c>
      <c r="T82" s="115">
        <f t="shared" si="8"/>
        <v>8.5</v>
      </c>
      <c r="U82" s="115">
        <f t="shared" si="8"/>
        <v>12</v>
      </c>
      <c r="V82" s="115">
        <f t="shared" si="8"/>
        <v>11.5</v>
      </c>
      <c r="W82" s="29">
        <f t="shared" si="8"/>
        <v>52.5</v>
      </c>
      <c r="X82" s="116">
        <f t="shared" si="13"/>
        <v>10.5</v>
      </c>
      <c r="Y82" s="122">
        <v>45</v>
      </c>
      <c r="Z82" s="118">
        <f t="shared" si="14"/>
        <v>36</v>
      </c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19"/>
    </row>
    <row r="83" spans="1:44" s="117" customFormat="1" ht="21" thickBot="1" x14ac:dyDescent="0.35">
      <c r="A83" s="112">
        <v>77</v>
      </c>
      <c r="B83" s="121">
        <v>674831</v>
      </c>
      <c r="C83" s="123" t="s">
        <v>196</v>
      </c>
      <c r="D83" s="8">
        <v>6.5</v>
      </c>
      <c r="E83" s="9">
        <v>8</v>
      </c>
      <c r="F83" s="9">
        <v>9.5</v>
      </c>
      <c r="G83" s="9">
        <v>7</v>
      </c>
      <c r="H83" s="127">
        <v>11</v>
      </c>
      <c r="I83" s="113">
        <f t="shared" si="9"/>
        <v>42</v>
      </c>
      <c r="J83" s="113">
        <f t="shared" si="10"/>
        <v>6.3</v>
      </c>
      <c r="K83" s="13">
        <v>2</v>
      </c>
      <c r="L83" s="14">
        <v>1.5</v>
      </c>
      <c r="M83" s="14">
        <v>3</v>
      </c>
      <c r="N83" s="14">
        <v>2.5</v>
      </c>
      <c r="O83" s="129">
        <v>3.5</v>
      </c>
      <c r="P83" s="114">
        <f t="shared" si="11"/>
        <v>12.5</v>
      </c>
      <c r="Q83" s="114">
        <f t="shared" si="12"/>
        <v>0.625</v>
      </c>
      <c r="R83" s="115">
        <f t="shared" si="8"/>
        <v>8.5</v>
      </c>
      <c r="S83" s="115">
        <f t="shared" si="8"/>
        <v>9.5</v>
      </c>
      <c r="T83" s="115">
        <f t="shared" si="8"/>
        <v>12.5</v>
      </c>
      <c r="U83" s="115">
        <f t="shared" si="8"/>
        <v>9.5</v>
      </c>
      <c r="V83" s="115">
        <f t="shared" si="8"/>
        <v>14.5</v>
      </c>
      <c r="W83" s="29">
        <f t="shared" si="8"/>
        <v>54.5</v>
      </c>
      <c r="X83" s="116">
        <f t="shared" si="13"/>
        <v>10.9</v>
      </c>
      <c r="Y83" s="122">
        <v>49</v>
      </c>
      <c r="Z83" s="118">
        <f t="shared" si="14"/>
        <v>39.200000000000003</v>
      </c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19"/>
    </row>
    <row r="84" spans="1:44" s="117" customFormat="1" ht="21" thickBot="1" x14ac:dyDescent="0.35">
      <c r="A84" s="112">
        <v>78</v>
      </c>
      <c r="B84" s="121">
        <v>674832</v>
      </c>
      <c r="C84" s="123" t="s">
        <v>124</v>
      </c>
      <c r="D84" s="8">
        <v>13</v>
      </c>
      <c r="E84" s="9">
        <v>9</v>
      </c>
      <c r="F84" s="9">
        <v>11</v>
      </c>
      <c r="G84" s="9">
        <v>8</v>
      </c>
      <c r="H84" s="127">
        <v>9.5</v>
      </c>
      <c r="I84" s="113">
        <f t="shared" si="9"/>
        <v>50.5</v>
      </c>
      <c r="J84" s="113">
        <f t="shared" si="10"/>
        <v>7.5749999999999993</v>
      </c>
      <c r="K84" s="13">
        <v>3.5</v>
      </c>
      <c r="L84" s="14">
        <v>2</v>
      </c>
      <c r="M84" s="14">
        <v>4.5</v>
      </c>
      <c r="N84" s="14">
        <v>3</v>
      </c>
      <c r="O84" s="129">
        <v>3</v>
      </c>
      <c r="P84" s="114">
        <f t="shared" si="11"/>
        <v>16</v>
      </c>
      <c r="Q84" s="114">
        <f t="shared" si="12"/>
        <v>0.8</v>
      </c>
      <c r="R84" s="115">
        <f t="shared" si="8"/>
        <v>16.5</v>
      </c>
      <c r="S84" s="115">
        <f t="shared" si="8"/>
        <v>11</v>
      </c>
      <c r="T84" s="115">
        <f t="shared" si="8"/>
        <v>15.5</v>
      </c>
      <c r="U84" s="115">
        <f t="shared" si="8"/>
        <v>11</v>
      </c>
      <c r="V84" s="115">
        <f t="shared" si="8"/>
        <v>12.5</v>
      </c>
      <c r="W84" s="29">
        <f t="shared" si="8"/>
        <v>66.5</v>
      </c>
      <c r="X84" s="116">
        <f t="shared" si="13"/>
        <v>13.3</v>
      </c>
      <c r="Y84" s="122">
        <v>56</v>
      </c>
      <c r="Z84" s="118">
        <f t="shared" si="14"/>
        <v>44.800000000000004</v>
      </c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19"/>
    </row>
    <row r="85" spans="1:44" s="117" customFormat="1" ht="21" thickBot="1" x14ac:dyDescent="0.35">
      <c r="A85" s="112">
        <v>79</v>
      </c>
      <c r="B85" s="121">
        <v>674833</v>
      </c>
      <c r="C85" s="123" t="s">
        <v>125</v>
      </c>
      <c r="D85" s="8">
        <v>10</v>
      </c>
      <c r="E85" s="9">
        <v>6</v>
      </c>
      <c r="F85" s="9">
        <v>9</v>
      </c>
      <c r="G85" s="9">
        <v>8.5</v>
      </c>
      <c r="H85" s="127">
        <v>7</v>
      </c>
      <c r="I85" s="113">
        <f t="shared" si="9"/>
        <v>40.5</v>
      </c>
      <c r="J85" s="113">
        <f t="shared" si="10"/>
        <v>6.0750000000000002</v>
      </c>
      <c r="K85" s="13">
        <v>1</v>
      </c>
      <c r="L85" s="14">
        <v>1.5</v>
      </c>
      <c r="M85" s="14">
        <v>3</v>
      </c>
      <c r="N85" s="14">
        <v>4</v>
      </c>
      <c r="O85" s="129">
        <v>3</v>
      </c>
      <c r="P85" s="114">
        <f t="shared" si="11"/>
        <v>12.5</v>
      </c>
      <c r="Q85" s="114">
        <f t="shared" si="12"/>
        <v>0.625</v>
      </c>
      <c r="R85" s="115">
        <f t="shared" si="8"/>
        <v>11</v>
      </c>
      <c r="S85" s="115">
        <f t="shared" si="8"/>
        <v>7.5</v>
      </c>
      <c r="T85" s="115">
        <f t="shared" si="8"/>
        <v>12</v>
      </c>
      <c r="U85" s="115">
        <f t="shared" si="8"/>
        <v>12.5</v>
      </c>
      <c r="V85" s="115">
        <f t="shared" si="8"/>
        <v>10</v>
      </c>
      <c r="W85" s="29">
        <f t="shared" si="8"/>
        <v>53</v>
      </c>
      <c r="X85" s="116">
        <f t="shared" si="13"/>
        <v>10.600000000000001</v>
      </c>
      <c r="Y85" s="122">
        <v>46</v>
      </c>
      <c r="Z85" s="118">
        <f t="shared" si="14"/>
        <v>36.800000000000004</v>
      </c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19"/>
    </row>
    <row r="86" spans="1:44" s="117" customFormat="1" ht="21" thickBot="1" x14ac:dyDescent="0.35">
      <c r="A86" s="112">
        <v>80</v>
      </c>
      <c r="B86" s="121">
        <v>674834</v>
      </c>
      <c r="C86" s="123" t="s">
        <v>197</v>
      </c>
      <c r="D86" s="8">
        <v>7</v>
      </c>
      <c r="E86" s="9">
        <v>8.5</v>
      </c>
      <c r="F86" s="9">
        <v>5</v>
      </c>
      <c r="G86" s="9">
        <v>8</v>
      </c>
      <c r="H86" s="127">
        <v>6</v>
      </c>
      <c r="I86" s="113">
        <f t="shared" si="9"/>
        <v>34.5</v>
      </c>
      <c r="J86" s="113">
        <f t="shared" si="10"/>
        <v>5.1749999999999998</v>
      </c>
      <c r="K86" s="13">
        <v>3</v>
      </c>
      <c r="L86" s="14">
        <v>4</v>
      </c>
      <c r="M86" s="14">
        <v>2</v>
      </c>
      <c r="N86" s="14">
        <v>2.5</v>
      </c>
      <c r="O86" s="129">
        <v>1.5</v>
      </c>
      <c r="P86" s="114">
        <f t="shared" si="11"/>
        <v>13</v>
      </c>
      <c r="Q86" s="114">
        <f t="shared" si="12"/>
        <v>0.65</v>
      </c>
      <c r="R86" s="115">
        <f t="shared" si="8"/>
        <v>10</v>
      </c>
      <c r="S86" s="115">
        <f t="shared" si="8"/>
        <v>12.5</v>
      </c>
      <c r="T86" s="115">
        <f t="shared" si="8"/>
        <v>7</v>
      </c>
      <c r="U86" s="115">
        <f t="shared" si="8"/>
        <v>10.5</v>
      </c>
      <c r="V86" s="115">
        <f t="shared" si="8"/>
        <v>7.5</v>
      </c>
      <c r="W86" s="29">
        <f t="shared" si="8"/>
        <v>47.5</v>
      </c>
      <c r="X86" s="116">
        <f t="shared" si="13"/>
        <v>9.5</v>
      </c>
      <c r="Y86" s="122">
        <v>40</v>
      </c>
      <c r="Z86" s="118">
        <f t="shared" si="14"/>
        <v>32</v>
      </c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19"/>
    </row>
    <row r="87" spans="1:44" s="117" customFormat="1" ht="21" thickBot="1" x14ac:dyDescent="0.35">
      <c r="A87" s="112">
        <v>81</v>
      </c>
      <c r="B87" s="121">
        <v>674835</v>
      </c>
      <c r="C87" s="123" t="s">
        <v>198</v>
      </c>
      <c r="D87" s="8">
        <v>12</v>
      </c>
      <c r="E87" s="9">
        <v>13</v>
      </c>
      <c r="F87" s="9">
        <v>10.5</v>
      </c>
      <c r="G87" s="9">
        <v>7.5</v>
      </c>
      <c r="H87" s="127">
        <v>8</v>
      </c>
      <c r="I87" s="113">
        <f t="shared" si="9"/>
        <v>51</v>
      </c>
      <c r="J87" s="113">
        <f t="shared" si="10"/>
        <v>7.6499999999999995</v>
      </c>
      <c r="K87" s="13">
        <v>2.5</v>
      </c>
      <c r="L87" s="14">
        <v>3</v>
      </c>
      <c r="M87" s="14">
        <v>4.5</v>
      </c>
      <c r="N87" s="14">
        <v>2</v>
      </c>
      <c r="O87" s="129">
        <v>4</v>
      </c>
      <c r="P87" s="114">
        <f t="shared" si="11"/>
        <v>16</v>
      </c>
      <c r="Q87" s="114">
        <f t="shared" si="12"/>
        <v>0.8</v>
      </c>
      <c r="R87" s="115">
        <f t="shared" si="8"/>
        <v>14.5</v>
      </c>
      <c r="S87" s="115">
        <f t="shared" si="8"/>
        <v>16</v>
      </c>
      <c r="T87" s="115">
        <f t="shared" si="8"/>
        <v>15</v>
      </c>
      <c r="U87" s="115">
        <f t="shared" si="8"/>
        <v>9.5</v>
      </c>
      <c r="V87" s="115">
        <f t="shared" si="8"/>
        <v>12</v>
      </c>
      <c r="W87" s="29">
        <f t="shared" si="8"/>
        <v>67</v>
      </c>
      <c r="X87" s="116">
        <f t="shared" si="13"/>
        <v>13.4</v>
      </c>
      <c r="Y87" s="122">
        <v>58</v>
      </c>
      <c r="Z87" s="118">
        <f t="shared" si="14"/>
        <v>46.400000000000006</v>
      </c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19"/>
    </row>
    <row r="88" spans="1:44" s="117" customFormat="1" ht="21" thickBot="1" x14ac:dyDescent="0.35">
      <c r="A88" s="112">
        <v>82</v>
      </c>
      <c r="B88" s="121">
        <v>674836</v>
      </c>
      <c r="C88" s="123" t="s">
        <v>126</v>
      </c>
      <c r="D88" s="8">
        <v>8.5</v>
      </c>
      <c r="E88" s="9">
        <v>9</v>
      </c>
      <c r="F88" s="9">
        <v>13</v>
      </c>
      <c r="G88" s="9">
        <v>9</v>
      </c>
      <c r="H88" s="127">
        <v>10</v>
      </c>
      <c r="I88" s="113">
        <f t="shared" si="9"/>
        <v>49.5</v>
      </c>
      <c r="J88" s="113">
        <f t="shared" si="10"/>
        <v>7.4249999999999998</v>
      </c>
      <c r="K88" s="13">
        <v>3</v>
      </c>
      <c r="L88" s="14">
        <v>5</v>
      </c>
      <c r="M88" s="14">
        <v>4</v>
      </c>
      <c r="N88" s="14">
        <v>2.5</v>
      </c>
      <c r="O88" s="129">
        <v>2</v>
      </c>
      <c r="P88" s="114"/>
      <c r="Q88" s="114"/>
      <c r="R88" s="115">
        <f t="shared" si="8"/>
        <v>11.5</v>
      </c>
      <c r="S88" s="115">
        <f t="shared" si="8"/>
        <v>14</v>
      </c>
      <c r="T88" s="115">
        <f t="shared" si="8"/>
        <v>17</v>
      </c>
      <c r="U88" s="115">
        <f t="shared" si="8"/>
        <v>11.5</v>
      </c>
      <c r="V88" s="115">
        <f t="shared" si="8"/>
        <v>12</v>
      </c>
      <c r="W88" s="29">
        <f t="shared" si="8"/>
        <v>49.5</v>
      </c>
      <c r="X88" s="116">
        <f t="shared" si="13"/>
        <v>9.9</v>
      </c>
      <c r="Y88" s="122">
        <v>55</v>
      </c>
      <c r="Z88" s="118">
        <f t="shared" si="14"/>
        <v>44</v>
      </c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19"/>
    </row>
    <row r="89" spans="1:44" s="117" customFormat="1" ht="21" thickBot="1" x14ac:dyDescent="0.35">
      <c r="A89" s="112">
        <v>83</v>
      </c>
      <c r="B89" s="121">
        <v>674837</v>
      </c>
      <c r="C89" s="123" t="s">
        <v>199</v>
      </c>
      <c r="D89" s="8">
        <v>10</v>
      </c>
      <c r="E89" s="9">
        <v>13.5</v>
      </c>
      <c r="F89" s="9">
        <v>14</v>
      </c>
      <c r="G89" s="9">
        <v>11</v>
      </c>
      <c r="H89" s="127">
        <v>12.5</v>
      </c>
      <c r="I89" s="113">
        <f t="shared" si="9"/>
        <v>61</v>
      </c>
      <c r="J89" s="113">
        <f t="shared" si="10"/>
        <v>9.15</v>
      </c>
      <c r="K89" s="13">
        <v>4</v>
      </c>
      <c r="L89" s="14">
        <v>2.5</v>
      </c>
      <c r="M89" s="14">
        <v>3</v>
      </c>
      <c r="N89" s="14">
        <v>4</v>
      </c>
      <c r="O89" s="129">
        <v>5</v>
      </c>
      <c r="P89" s="114">
        <f t="shared" si="11"/>
        <v>18.5</v>
      </c>
      <c r="Q89" s="114">
        <f t="shared" si="12"/>
        <v>0.92500000000000004</v>
      </c>
      <c r="R89" s="115">
        <f t="shared" si="8"/>
        <v>14</v>
      </c>
      <c r="S89" s="115">
        <f t="shared" si="8"/>
        <v>16</v>
      </c>
      <c r="T89" s="115">
        <f t="shared" si="8"/>
        <v>17</v>
      </c>
      <c r="U89" s="115">
        <f t="shared" si="8"/>
        <v>15</v>
      </c>
      <c r="V89" s="115">
        <f t="shared" si="8"/>
        <v>17.5</v>
      </c>
      <c r="W89" s="29">
        <f t="shared" si="8"/>
        <v>79.5</v>
      </c>
      <c r="X89" s="116">
        <f t="shared" si="13"/>
        <v>15.9</v>
      </c>
      <c r="Y89" s="122">
        <v>67</v>
      </c>
      <c r="Z89" s="118">
        <f t="shared" si="14"/>
        <v>53.6</v>
      </c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19"/>
    </row>
    <row r="90" spans="1:44" s="117" customFormat="1" ht="21" thickBot="1" x14ac:dyDescent="0.35">
      <c r="A90" s="112">
        <v>84</v>
      </c>
      <c r="B90" s="121">
        <v>674838</v>
      </c>
      <c r="C90" s="123" t="s">
        <v>200</v>
      </c>
      <c r="D90" s="9">
        <v>0</v>
      </c>
      <c r="E90" s="9">
        <v>1</v>
      </c>
      <c r="F90" s="9">
        <v>0.5</v>
      </c>
      <c r="G90" s="9">
        <v>1.5</v>
      </c>
      <c r="H90" s="9">
        <v>0</v>
      </c>
      <c r="I90" s="113">
        <f t="shared" si="9"/>
        <v>3</v>
      </c>
      <c r="J90" s="113">
        <f t="shared" si="10"/>
        <v>0.44999999999999996</v>
      </c>
      <c r="K90" s="14">
        <v>0</v>
      </c>
      <c r="L90" s="14">
        <v>0</v>
      </c>
      <c r="M90" s="14">
        <v>0.5</v>
      </c>
      <c r="N90" s="14">
        <v>1</v>
      </c>
      <c r="O90" s="14">
        <v>0.5</v>
      </c>
      <c r="P90" s="114">
        <f t="shared" si="11"/>
        <v>2</v>
      </c>
      <c r="Q90" s="114">
        <f t="shared" si="12"/>
        <v>0.1</v>
      </c>
      <c r="R90" s="115">
        <f t="shared" si="8"/>
        <v>0</v>
      </c>
      <c r="S90" s="115">
        <f t="shared" si="8"/>
        <v>1</v>
      </c>
      <c r="T90" s="115">
        <f t="shared" si="8"/>
        <v>1</v>
      </c>
      <c r="U90" s="115">
        <f t="shared" si="8"/>
        <v>2.5</v>
      </c>
      <c r="V90" s="115">
        <f t="shared" si="8"/>
        <v>0.5</v>
      </c>
      <c r="W90" s="29">
        <f t="shared" si="8"/>
        <v>5</v>
      </c>
      <c r="X90" s="116">
        <f t="shared" si="13"/>
        <v>1</v>
      </c>
      <c r="Y90" s="122">
        <v>0</v>
      </c>
      <c r="Z90" s="118">
        <f t="shared" si="14"/>
        <v>0</v>
      </c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19"/>
    </row>
    <row r="91" spans="1:44" s="117" customFormat="1" ht="21" thickBot="1" x14ac:dyDescent="0.35">
      <c r="A91" s="112">
        <v>85</v>
      </c>
      <c r="B91" s="121">
        <v>674839</v>
      </c>
      <c r="C91" s="123" t="s">
        <v>127</v>
      </c>
      <c r="D91" s="8">
        <v>5</v>
      </c>
      <c r="E91" s="9">
        <v>6.5</v>
      </c>
      <c r="F91" s="9">
        <v>8</v>
      </c>
      <c r="G91" s="9">
        <v>7</v>
      </c>
      <c r="H91" s="127">
        <v>9</v>
      </c>
      <c r="I91" s="113">
        <f t="shared" si="9"/>
        <v>35.5</v>
      </c>
      <c r="J91" s="113">
        <f t="shared" si="10"/>
        <v>5.3250000000000002</v>
      </c>
      <c r="K91" s="13">
        <v>2.5</v>
      </c>
      <c r="L91" s="14">
        <v>1.5</v>
      </c>
      <c r="M91" s="14">
        <v>3</v>
      </c>
      <c r="N91" s="14">
        <v>3.5</v>
      </c>
      <c r="O91" s="129">
        <v>2</v>
      </c>
      <c r="P91" s="114">
        <f t="shared" si="11"/>
        <v>12.5</v>
      </c>
      <c r="Q91" s="114">
        <f t="shared" si="12"/>
        <v>0.625</v>
      </c>
      <c r="R91" s="115">
        <f t="shared" si="8"/>
        <v>7.5</v>
      </c>
      <c r="S91" s="115">
        <f t="shared" si="8"/>
        <v>8</v>
      </c>
      <c r="T91" s="115">
        <f t="shared" si="8"/>
        <v>11</v>
      </c>
      <c r="U91" s="115">
        <f t="shared" si="8"/>
        <v>10.5</v>
      </c>
      <c r="V91" s="115">
        <f t="shared" si="8"/>
        <v>11</v>
      </c>
      <c r="W91" s="29">
        <f t="shared" si="8"/>
        <v>48</v>
      </c>
      <c r="X91" s="116">
        <f t="shared" si="13"/>
        <v>9.6000000000000014</v>
      </c>
      <c r="Y91" s="122">
        <v>41</v>
      </c>
      <c r="Z91" s="118">
        <f t="shared" si="14"/>
        <v>32.800000000000004</v>
      </c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19"/>
    </row>
    <row r="92" spans="1:44" s="117" customFormat="1" ht="21" thickBot="1" x14ac:dyDescent="0.35">
      <c r="A92" s="112">
        <v>86</v>
      </c>
      <c r="B92" s="124">
        <v>674840</v>
      </c>
      <c r="C92" s="126" t="s">
        <v>201</v>
      </c>
      <c r="D92" s="113"/>
      <c r="E92" s="113"/>
      <c r="F92" s="113"/>
      <c r="G92" s="113"/>
      <c r="H92" s="113"/>
      <c r="I92" s="113">
        <f t="shared" si="9"/>
        <v>0</v>
      </c>
      <c r="J92" s="113">
        <f t="shared" si="10"/>
        <v>0</v>
      </c>
      <c r="K92" s="114"/>
      <c r="L92" s="114"/>
      <c r="M92" s="114"/>
      <c r="N92" s="114"/>
      <c r="O92" s="114"/>
      <c r="P92" s="114">
        <f t="shared" si="11"/>
        <v>0</v>
      </c>
      <c r="Q92" s="114">
        <f t="shared" si="12"/>
        <v>0</v>
      </c>
      <c r="R92" s="115">
        <f t="shared" si="8"/>
        <v>0</v>
      </c>
      <c r="S92" s="115">
        <f t="shared" si="8"/>
        <v>0</v>
      </c>
      <c r="T92" s="115">
        <f t="shared" si="8"/>
        <v>0</v>
      </c>
      <c r="U92" s="115">
        <f t="shared" si="8"/>
        <v>0</v>
      </c>
      <c r="V92" s="115">
        <f t="shared" si="8"/>
        <v>0</v>
      </c>
      <c r="W92" s="29">
        <f t="shared" si="8"/>
        <v>0</v>
      </c>
      <c r="X92" s="116">
        <f t="shared" si="13"/>
        <v>0</v>
      </c>
      <c r="Y92" s="125" t="s">
        <v>138</v>
      </c>
      <c r="Z92" s="118" t="e">
        <f t="shared" si="14"/>
        <v>#VALUE!</v>
      </c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19"/>
    </row>
    <row r="93" spans="1:44" s="117" customFormat="1" ht="21" thickBot="1" x14ac:dyDescent="0.35">
      <c r="A93" s="112">
        <v>87</v>
      </c>
      <c r="B93" s="121">
        <v>674841</v>
      </c>
      <c r="C93" s="123" t="s">
        <v>201</v>
      </c>
      <c r="D93" s="8">
        <v>9</v>
      </c>
      <c r="E93" s="9">
        <v>8.5</v>
      </c>
      <c r="F93" s="9">
        <v>12</v>
      </c>
      <c r="G93" s="9">
        <v>13.5</v>
      </c>
      <c r="H93" s="127">
        <v>7</v>
      </c>
      <c r="I93" s="113">
        <f t="shared" si="9"/>
        <v>50</v>
      </c>
      <c r="J93" s="113">
        <f t="shared" si="10"/>
        <v>7.5</v>
      </c>
      <c r="K93" s="13">
        <v>4</v>
      </c>
      <c r="L93" s="14">
        <v>2</v>
      </c>
      <c r="M93" s="14">
        <v>3.5</v>
      </c>
      <c r="N93" s="14">
        <v>4</v>
      </c>
      <c r="O93" s="129">
        <v>2</v>
      </c>
      <c r="P93" s="114">
        <f t="shared" si="11"/>
        <v>15.5</v>
      </c>
      <c r="Q93" s="114">
        <f t="shared" si="12"/>
        <v>0.77500000000000002</v>
      </c>
      <c r="R93" s="115">
        <f t="shared" si="8"/>
        <v>13</v>
      </c>
      <c r="S93" s="115">
        <f t="shared" si="8"/>
        <v>10.5</v>
      </c>
      <c r="T93" s="115">
        <f t="shared" si="8"/>
        <v>15.5</v>
      </c>
      <c r="U93" s="115">
        <f t="shared" si="8"/>
        <v>17.5</v>
      </c>
      <c r="V93" s="115">
        <f t="shared" si="8"/>
        <v>9</v>
      </c>
      <c r="W93" s="29">
        <f t="shared" si="8"/>
        <v>65.5</v>
      </c>
      <c r="X93" s="116">
        <f t="shared" si="13"/>
        <v>13.100000000000001</v>
      </c>
      <c r="Y93" s="122">
        <v>56</v>
      </c>
      <c r="Z93" s="118">
        <f t="shared" si="14"/>
        <v>44.800000000000004</v>
      </c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19"/>
    </row>
    <row r="94" spans="1:44" s="117" customFormat="1" ht="21" thickBot="1" x14ac:dyDescent="0.35">
      <c r="A94" s="112">
        <v>88</v>
      </c>
      <c r="B94" s="121">
        <v>674842</v>
      </c>
      <c r="C94" s="123" t="s">
        <v>128</v>
      </c>
      <c r="D94" s="113"/>
      <c r="E94" s="113"/>
      <c r="F94" s="113"/>
      <c r="G94" s="113"/>
      <c r="H94" s="113"/>
      <c r="I94" s="113">
        <f t="shared" si="9"/>
        <v>0</v>
      </c>
      <c r="J94" s="113">
        <f t="shared" si="10"/>
        <v>0</v>
      </c>
      <c r="K94" s="114"/>
      <c r="L94" s="114"/>
      <c r="M94" s="114"/>
      <c r="N94" s="114"/>
      <c r="O94" s="114"/>
      <c r="P94" s="114">
        <f t="shared" si="11"/>
        <v>0</v>
      </c>
      <c r="Q94" s="114">
        <f t="shared" si="12"/>
        <v>0</v>
      </c>
      <c r="R94" s="115">
        <f t="shared" si="8"/>
        <v>0</v>
      </c>
      <c r="S94" s="115">
        <f t="shared" si="8"/>
        <v>0</v>
      </c>
      <c r="T94" s="115">
        <f t="shared" si="8"/>
        <v>0</v>
      </c>
      <c r="U94" s="115">
        <f t="shared" si="8"/>
        <v>0</v>
      </c>
      <c r="V94" s="115">
        <f t="shared" si="8"/>
        <v>0</v>
      </c>
      <c r="W94" s="29">
        <f t="shared" si="8"/>
        <v>0</v>
      </c>
      <c r="X94" s="116">
        <f t="shared" si="13"/>
        <v>0</v>
      </c>
      <c r="Y94" s="122">
        <v>10</v>
      </c>
      <c r="Z94" s="118">
        <f t="shared" si="14"/>
        <v>8</v>
      </c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19"/>
    </row>
    <row r="95" spans="1:44" s="117" customFormat="1" ht="21" thickBot="1" x14ac:dyDescent="0.35">
      <c r="A95" s="112">
        <v>89</v>
      </c>
      <c r="B95" s="121">
        <v>674843</v>
      </c>
      <c r="C95" s="123" t="s">
        <v>202</v>
      </c>
      <c r="D95" s="8">
        <v>10</v>
      </c>
      <c r="E95" s="9">
        <v>9</v>
      </c>
      <c r="F95" s="9">
        <v>7</v>
      </c>
      <c r="G95" s="9">
        <v>6.5</v>
      </c>
      <c r="H95" s="127">
        <v>11</v>
      </c>
      <c r="I95" s="113">
        <f t="shared" si="9"/>
        <v>43.5</v>
      </c>
      <c r="J95" s="113">
        <f t="shared" si="10"/>
        <v>6.5249999999999995</v>
      </c>
      <c r="K95" s="114">
        <v>3</v>
      </c>
      <c r="L95" s="114">
        <v>2</v>
      </c>
      <c r="M95" s="114">
        <v>3</v>
      </c>
      <c r="N95" s="114">
        <v>3</v>
      </c>
      <c r="O95" s="114">
        <v>4</v>
      </c>
      <c r="P95" s="114">
        <f t="shared" si="11"/>
        <v>15</v>
      </c>
      <c r="Q95" s="114">
        <f t="shared" si="12"/>
        <v>0.75</v>
      </c>
      <c r="R95" s="115">
        <f t="shared" si="8"/>
        <v>13</v>
      </c>
      <c r="S95" s="115">
        <f t="shared" si="8"/>
        <v>11</v>
      </c>
      <c r="T95" s="115">
        <f t="shared" si="8"/>
        <v>10</v>
      </c>
      <c r="U95" s="115">
        <f t="shared" si="8"/>
        <v>9.5</v>
      </c>
      <c r="V95" s="115">
        <f t="shared" si="8"/>
        <v>15</v>
      </c>
      <c r="W95" s="29">
        <f t="shared" si="8"/>
        <v>58.5</v>
      </c>
      <c r="X95" s="116">
        <f t="shared" si="13"/>
        <v>11.700000000000001</v>
      </c>
      <c r="Y95" s="122">
        <v>49</v>
      </c>
      <c r="Z95" s="118">
        <f t="shared" si="14"/>
        <v>39.200000000000003</v>
      </c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19"/>
    </row>
    <row r="96" spans="1:44" s="117" customFormat="1" ht="21" thickBot="1" x14ac:dyDescent="0.35">
      <c r="A96" s="112">
        <v>90</v>
      </c>
      <c r="B96" s="121">
        <v>674844</v>
      </c>
      <c r="C96" s="123" t="s">
        <v>203</v>
      </c>
      <c r="D96" s="113">
        <v>7</v>
      </c>
      <c r="E96" s="113">
        <v>8</v>
      </c>
      <c r="F96" s="113">
        <v>9</v>
      </c>
      <c r="G96" s="113">
        <v>8</v>
      </c>
      <c r="H96" s="113">
        <v>7</v>
      </c>
      <c r="I96" s="113">
        <f t="shared" si="9"/>
        <v>39</v>
      </c>
      <c r="J96" s="113">
        <f t="shared" si="10"/>
        <v>5.85</v>
      </c>
      <c r="K96" s="114">
        <v>1</v>
      </c>
      <c r="L96" s="114">
        <v>2</v>
      </c>
      <c r="M96" s="114">
        <v>3</v>
      </c>
      <c r="N96" s="114">
        <v>2</v>
      </c>
      <c r="O96" s="114">
        <v>3</v>
      </c>
      <c r="P96" s="114">
        <f t="shared" si="11"/>
        <v>11</v>
      </c>
      <c r="Q96" s="114">
        <f t="shared" si="12"/>
        <v>0.55000000000000004</v>
      </c>
      <c r="R96" s="115">
        <f t="shared" si="8"/>
        <v>8</v>
      </c>
      <c r="S96" s="115">
        <f t="shared" si="8"/>
        <v>10</v>
      </c>
      <c r="T96" s="115">
        <f t="shared" si="8"/>
        <v>12</v>
      </c>
      <c r="U96" s="115">
        <f t="shared" si="8"/>
        <v>10</v>
      </c>
      <c r="V96" s="115">
        <f t="shared" si="8"/>
        <v>10</v>
      </c>
      <c r="W96" s="29">
        <f t="shared" si="8"/>
        <v>50</v>
      </c>
      <c r="X96" s="116">
        <f t="shared" si="13"/>
        <v>10</v>
      </c>
      <c r="Y96" s="122">
        <v>44</v>
      </c>
      <c r="Z96" s="118">
        <f t="shared" si="14"/>
        <v>35.200000000000003</v>
      </c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19"/>
    </row>
    <row r="97" spans="1:44" s="117" customFormat="1" ht="21" thickBot="1" x14ac:dyDescent="0.35">
      <c r="A97" s="112">
        <v>91</v>
      </c>
      <c r="B97" s="121">
        <v>674845</v>
      </c>
      <c r="C97" s="123" t="s">
        <v>129</v>
      </c>
      <c r="D97" s="113">
        <v>2</v>
      </c>
      <c r="E97" s="113">
        <v>3</v>
      </c>
      <c r="F97" s="113">
        <v>4</v>
      </c>
      <c r="G97" s="113">
        <v>5</v>
      </c>
      <c r="H97" s="113">
        <v>3</v>
      </c>
      <c r="I97" s="113">
        <f t="shared" si="9"/>
        <v>17</v>
      </c>
      <c r="J97" s="113">
        <f t="shared" si="10"/>
        <v>2.5499999999999998</v>
      </c>
      <c r="K97" s="114">
        <v>2</v>
      </c>
      <c r="L97" s="114">
        <v>2.5</v>
      </c>
      <c r="M97" s="114">
        <v>1</v>
      </c>
      <c r="N97" s="114">
        <v>1</v>
      </c>
      <c r="O97" s="114">
        <v>1</v>
      </c>
      <c r="P97" s="114">
        <f t="shared" si="11"/>
        <v>7.5</v>
      </c>
      <c r="Q97" s="114">
        <f t="shared" si="12"/>
        <v>0.375</v>
      </c>
      <c r="R97" s="115">
        <f t="shared" si="8"/>
        <v>4</v>
      </c>
      <c r="S97" s="115">
        <f t="shared" si="8"/>
        <v>5.5</v>
      </c>
      <c r="T97" s="115">
        <f t="shared" si="8"/>
        <v>5</v>
      </c>
      <c r="U97" s="115">
        <f t="shared" si="8"/>
        <v>6</v>
      </c>
      <c r="V97" s="115">
        <f t="shared" si="8"/>
        <v>4</v>
      </c>
      <c r="W97" s="29">
        <f t="shared" si="8"/>
        <v>24.5</v>
      </c>
      <c r="X97" s="116">
        <f t="shared" si="13"/>
        <v>4.9000000000000004</v>
      </c>
      <c r="Y97" s="122">
        <v>25</v>
      </c>
      <c r="Z97" s="118">
        <f t="shared" si="14"/>
        <v>20</v>
      </c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19"/>
    </row>
    <row r="98" spans="1:44" s="117" customFormat="1" ht="21" thickBot="1" x14ac:dyDescent="0.35">
      <c r="A98" s="112">
        <v>92</v>
      </c>
      <c r="B98" s="121">
        <v>674846</v>
      </c>
      <c r="C98" s="123" t="s">
        <v>130</v>
      </c>
      <c r="D98" s="113">
        <v>6</v>
      </c>
      <c r="E98" s="113">
        <v>8</v>
      </c>
      <c r="F98" s="113">
        <v>9</v>
      </c>
      <c r="G98" s="113">
        <v>7</v>
      </c>
      <c r="H98" s="113">
        <v>6</v>
      </c>
      <c r="I98" s="113">
        <f t="shared" si="9"/>
        <v>36</v>
      </c>
      <c r="J98" s="113">
        <f t="shared" si="10"/>
        <v>5.3999999999999995</v>
      </c>
      <c r="K98" s="114">
        <v>3</v>
      </c>
      <c r="L98" s="114">
        <v>2</v>
      </c>
      <c r="M98" s="114">
        <v>4</v>
      </c>
      <c r="N98" s="114">
        <v>3</v>
      </c>
      <c r="O98" s="114">
        <v>2</v>
      </c>
      <c r="P98" s="114">
        <f t="shared" si="11"/>
        <v>14</v>
      </c>
      <c r="Q98" s="114">
        <f t="shared" si="12"/>
        <v>0.70000000000000007</v>
      </c>
      <c r="R98" s="115">
        <f t="shared" si="8"/>
        <v>9</v>
      </c>
      <c r="S98" s="115">
        <f t="shared" si="8"/>
        <v>10</v>
      </c>
      <c r="T98" s="115">
        <f t="shared" si="8"/>
        <v>13</v>
      </c>
      <c r="U98" s="115">
        <f t="shared" si="8"/>
        <v>10</v>
      </c>
      <c r="V98" s="115">
        <f t="shared" si="8"/>
        <v>8</v>
      </c>
      <c r="W98" s="29">
        <f t="shared" si="8"/>
        <v>50</v>
      </c>
      <c r="X98" s="116">
        <f t="shared" si="13"/>
        <v>10</v>
      </c>
      <c r="Y98" s="122">
        <v>40</v>
      </c>
      <c r="Z98" s="118">
        <f t="shared" si="14"/>
        <v>32</v>
      </c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19"/>
    </row>
    <row r="99" spans="1:44" s="117" customFormat="1" ht="21" thickBot="1" x14ac:dyDescent="0.35">
      <c r="A99" s="112">
        <v>93</v>
      </c>
      <c r="B99" s="121">
        <v>674847</v>
      </c>
      <c r="C99" s="123" t="s">
        <v>131</v>
      </c>
      <c r="D99" s="113">
        <v>12</v>
      </c>
      <c r="E99" s="113">
        <v>10</v>
      </c>
      <c r="F99" s="113">
        <v>11</v>
      </c>
      <c r="G99" s="113">
        <v>13</v>
      </c>
      <c r="H99" s="113">
        <v>12</v>
      </c>
      <c r="I99" s="113">
        <f t="shared" si="9"/>
        <v>58</v>
      </c>
      <c r="J99" s="113">
        <f t="shared" si="10"/>
        <v>8.6999999999999993</v>
      </c>
      <c r="K99" s="114">
        <v>3</v>
      </c>
      <c r="L99" s="114">
        <v>4</v>
      </c>
      <c r="M99" s="114">
        <v>3</v>
      </c>
      <c r="N99" s="114">
        <v>2</v>
      </c>
      <c r="O99" s="114">
        <v>4</v>
      </c>
      <c r="P99" s="114">
        <f t="shared" si="11"/>
        <v>16</v>
      </c>
      <c r="Q99" s="114">
        <f t="shared" si="12"/>
        <v>0.8</v>
      </c>
      <c r="R99" s="115">
        <f t="shared" si="8"/>
        <v>15</v>
      </c>
      <c r="S99" s="115">
        <f t="shared" si="8"/>
        <v>14</v>
      </c>
      <c r="T99" s="115">
        <f t="shared" si="8"/>
        <v>14</v>
      </c>
      <c r="U99" s="115">
        <f t="shared" si="8"/>
        <v>15</v>
      </c>
      <c r="V99" s="115">
        <f t="shared" si="8"/>
        <v>16</v>
      </c>
      <c r="W99" s="29">
        <f t="shared" si="8"/>
        <v>74</v>
      </c>
      <c r="X99" s="116">
        <f t="shared" si="13"/>
        <v>14.8</v>
      </c>
      <c r="Y99" s="122">
        <v>66</v>
      </c>
      <c r="Z99" s="118">
        <f t="shared" si="14"/>
        <v>52.800000000000004</v>
      </c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19"/>
    </row>
    <row r="100" spans="1:44" s="117" customFormat="1" ht="21" thickBot="1" x14ac:dyDescent="0.35">
      <c r="A100" s="112">
        <v>94</v>
      </c>
      <c r="B100" s="121">
        <v>674848</v>
      </c>
      <c r="C100" s="123" t="s">
        <v>204</v>
      </c>
      <c r="D100" s="113">
        <v>8</v>
      </c>
      <c r="E100" s="113">
        <v>7</v>
      </c>
      <c r="F100" s="113">
        <v>9</v>
      </c>
      <c r="G100" s="113">
        <v>7</v>
      </c>
      <c r="H100" s="113">
        <v>8</v>
      </c>
      <c r="I100" s="113">
        <f t="shared" si="9"/>
        <v>39</v>
      </c>
      <c r="J100" s="113">
        <f t="shared" si="10"/>
        <v>5.85</v>
      </c>
      <c r="K100" s="114">
        <v>1</v>
      </c>
      <c r="L100" s="114">
        <v>1.5</v>
      </c>
      <c r="M100" s="114">
        <v>3</v>
      </c>
      <c r="N100" s="114">
        <v>2.5</v>
      </c>
      <c r="O100" s="114">
        <v>2</v>
      </c>
      <c r="P100" s="114">
        <f t="shared" si="11"/>
        <v>10</v>
      </c>
      <c r="Q100" s="114">
        <f t="shared" si="12"/>
        <v>0.5</v>
      </c>
      <c r="R100" s="115">
        <f t="shared" si="8"/>
        <v>9</v>
      </c>
      <c r="S100" s="115">
        <f t="shared" si="8"/>
        <v>8.5</v>
      </c>
      <c r="T100" s="115">
        <f t="shared" si="8"/>
        <v>12</v>
      </c>
      <c r="U100" s="115">
        <f t="shared" si="8"/>
        <v>9.5</v>
      </c>
      <c r="V100" s="115">
        <f t="shared" si="8"/>
        <v>10</v>
      </c>
      <c r="W100" s="29">
        <f t="shared" si="8"/>
        <v>49</v>
      </c>
      <c r="X100" s="116">
        <f t="shared" si="13"/>
        <v>9.8000000000000007</v>
      </c>
      <c r="Y100" s="122">
        <v>43</v>
      </c>
      <c r="Z100" s="118">
        <f t="shared" si="14"/>
        <v>34.4</v>
      </c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19"/>
    </row>
    <row r="101" spans="1:44" s="117" customFormat="1" ht="21" thickBot="1" x14ac:dyDescent="0.35">
      <c r="A101" s="112">
        <v>95</v>
      </c>
      <c r="B101" s="121">
        <v>674849</v>
      </c>
      <c r="C101" s="123" t="s">
        <v>205</v>
      </c>
      <c r="D101" s="113">
        <v>12</v>
      </c>
      <c r="E101" s="113">
        <v>10</v>
      </c>
      <c r="F101" s="113">
        <v>11</v>
      </c>
      <c r="G101" s="113">
        <v>11</v>
      </c>
      <c r="H101" s="113">
        <v>12</v>
      </c>
      <c r="I101" s="113">
        <f t="shared" si="9"/>
        <v>56</v>
      </c>
      <c r="J101" s="113">
        <f t="shared" si="10"/>
        <v>8.4</v>
      </c>
      <c r="K101" s="114">
        <v>3</v>
      </c>
      <c r="L101" s="114">
        <v>3.5</v>
      </c>
      <c r="M101" s="114">
        <v>2</v>
      </c>
      <c r="N101" s="114">
        <v>3</v>
      </c>
      <c r="O101" s="114">
        <v>3</v>
      </c>
      <c r="P101" s="114">
        <f t="shared" si="11"/>
        <v>14.5</v>
      </c>
      <c r="Q101" s="114">
        <f t="shared" si="12"/>
        <v>0.72500000000000009</v>
      </c>
      <c r="R101" s="115">
        <f t="shared" si="8"/>
        <v>15</v>
      </c>
      <c r="S101" s="115">
        <f t="shared" si="8"/>
        <v>13.5</v>
      </c>
      <c r="T101" s="115">
        <f t="shared" si="8"/>
        <v>13</v>
      </c>
      <c r="U101" s="115">
        <f t="shared" si="8"/>
        <v>14</v>
      </c>
      <c r="V101" s="115">
        <f t="shared" si="8"/>
        <v>15</v>
      </c>
      <c r="W101" s="29">
        <f t="shared" si="8"/>
        <v>70.5</v>
      </c>
      <c r="X101" s="116">
        <f t="shared" si="13"/>
        <v>14.100000000000001</v>
      </c>
      <c r="Y101" s="122">
        <v>52</v>
      </c>
      <c r="Z101" s="118">
        <f t="shared" si="14"/>
        <v>41.6</v>
      </c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19"/>
    </row>
    <row r="102" spans="1:44" s="117" customFormat="1" ht="21" thickBot="1" x14ac:dyDescent="0.35">
      <c r="A102" s="112">
        <v>96</v>
      </c>
      <c r="B102" s="121">
        <v>674850</v>
      </c>
      <c r="C102" s="123" t="s">
        <v>206</v>
      </c>
      <c r="D102" s="113">
        <v>8</v>
      </c>
      <c r="E102" s="113">
        <v>7</v>
      </c>
      <c r="F102" s="113">
        <v>9</v>
      </c>
      <c r="G102" s="113">
        <v>7</v>
      </c>
      <c r="H102" s="113">
        <v>8</v>
      </c>
      <c r="I102" s="113"/>
      <c r="J102" s="113"/>
      <c r="K102" s="114">
        <v>2</v>
      </c>
      <c r="L102" s="114">
        <v>3</v>
      </c>
      <c r="M102" s="114">
        <v>4</v>
      </c>
      <c r="N102" s="114">
        <v>2</v>
      </c>
      <c r="O102" s="114">
        <v>1</v>
      </c>
      <c r="P102" s="114"/>
      <c r="Q102" s="114"/>
      <c r="R102" s="115">
        <f t="shared" si="8"/>
        <v>10</v>
      </c>
      <c r="S102" s="115">
        <f t="shared" si="8"/>
        <v>10</v>
      </c>
      <c r="T102" s="115">
        <f t="shared" si="8"/>
        <v>13</v>
      </c>
      <c r="U102" s="115">
        <f t="shared" si="8"/>
        <v>9</v>
      </c>
      <c r="V102" s="115">
        <f t="shared" si="8"/>
        <v>9</v>
      </c>
      <c r="W102" s="29">
        <f t="shared" si="8"/>
        <v>0</v>
      </c>
      <c r="X102" s="116">
        <f t="shared" si="13"/>
        <v>0</v>
      </c>
      <c r="Y102" s="122">
        <v>48</v>
      </c>
      <c r="Z102" s="118">
        <f t="shared" si="14"/>
        <v>38.400000000000006</v>
      </c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19"/>
    </row>
    <row r="103" spans="1:44" s="117" customFormat="1" ht="21" thickBot="1" x14ac:dyDescent="0.35">
      <c r="A103" s="112">
        <v>97</v>
      </c>
      <c r="B103" s="121">
        <v>674851</v>
      </c>
      <c r="C103" s="123" t="s">
        <v>207</v>
      </c>
      <c r="D103" s="113">
        <v>8</v>
      </c>
      <c r="E103" s="113">
        <v>10</v>
      </c>
      <c r="F103" s="113">
        <v>10.5</v>
      </c>
      <c r="G103" s="113">
        <v>11</v>
      </c>
      <c r="H103" s="113">
        <v>13</v>
      </c>
      <c r="I103" s="113">
        <f t="shared" si="9"/>
        <v>52.5</v>
      </c>
      <c r="J103" s="113">
        <f t="shared" si="10"/>
        <v>7.875</v>
      </c>
      <c r="K103" s="114">
        <v>3</v>
      </c>
      <c r="L103" s="114">
        <v>2</v>
      </c>
      <c r="M103" s="114">
        <v>5</v>
      </c>
      <c r="N103" s="114">
        <v>2</v>
      </c>
      <c r="O103" s="114">
        <v>3</v>
      </c>
      <c r="P103" s="114">
        <f t="shared" si="11"/>
        <v>15</v>
      </c>
      <c r="Q103" s="114">
        <f t="shared" si="12"/>
        <v>0.75</v>
      </c>
      <c r="R103" s="115">
        <f t="shared" si="8"/>
        <v>11</v>
      </c>
      <c r="S103" s="115">
        <f t="shared" si="8"/>
        <v>12</v>
      </c>
      <c r="T103" s="115">
        <f t="shared" si="8"/>
        <v>15.5</v>
      </c>
      <c r="U103" s="115">
        <f t="shared" si="8"/>
        <v>13</v>
      </c>
      <c r="V103" s="115">
        <f t="shared" si="8"/>
        <v>16</v>
      </c>
      <c r="W103" s="29">
        <f t="shared" si="8"/>
        <v>67.5</v>
      </c>
      <c r="X103" s="116">
        <f t="shared" si="13"/>
        <v>13.5</v>
      </c>
      <c r="Y103" s="122">
        <v>46</v>
      </c>
      <c r="Z103" s="118">
        <f t="shared" si="14"/>
        <v>36.800000000000004</v>
      </c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19"/>
    </row>
    <row r="104" spans="1:44" s="117" customFormat="1" ht="21" thickBot="1" x14ac:dyDescent="0.35">
      <c r="A104" s="112">
        <v>98</v>
      </c>
      <c r="B104" s="121">
        <v>674852</v>
      </c>
      <c r="C104" s="123" t="s">
        <v>132</v>
      </c>
      <c r="D104" s="113">
        <v>9</v>
      </c>
      <c r="E104" s="113">
        <v>12</v>
      </c>
      <c r="F104" s="113">
        <v>9</v>
      </c>
      <c r="G104" s="113">
        <v>9</v>
      </c>
      <c r="H104" s="113">
        <v>9</v>
      </c>
      <c r="I104" s="113">
        <f t="shared" si="9"/>
        <v>48</v>
      </c>
      <c r="J104" s="113">
        <f t="shared" si="10"/>
        <v>7.1999999999999993</v>
      </c>
      <c r="K104" s="114">
        <v>2</v>
      </c>
      <c r="L104" s="114">
        <v>3</v>
      </c>
      <c r="M104" s="114">
        <v>2</v>
      </c>
      <c r="N104" s="114">
        <v>2</v>
      </c>
      <c r="O104" s="114">
        <v>2</v>
      </c>
      <c r="P104" s="114">
        <f t="shared" si="11"/>
        <v>11</v>
      </c>
      <c r="Q104" s="114">
        <f t="shared" si="12"/>
        <v>0.55000000000000004</v>
      </c>
      <c r="R104" s="115">
        <f t="shared" si="8"/>
        <v>11</v>
      </c>
      <c r="S104" s="115">
        <f t="shared" si="8"/>
        <v>15</v>
      </c>
      <c r="T104" s="115">
        <f t="shared" si="8"/>
        <v>11</v>
      </c>
      <c r="U104" s="115">
        <f t="shared" si="8"/>
        <v>11</v>
      </c>
      <c r="V104" s="115">
        <f t="shared" si="8"/>
        <v>11</v>
      </c>
      <c r="W104" s="29">
        <f t="shared" si="8"/>
        <v>59</v>
      </c>
      <c r="X104" s="116">
        <f t="shared" si="13"/>
        <v>11.8</v>
      </c>
      <c r="Y104" s="122">
        <v>52</v>
      </c>
      <c r="Z104" s="118">
        <f t="shared" si="14"/>
        <v>41.6</v>
      </c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19"/>
    </row>
    <row r="105" spans="1:44" s="117" customFormat="1" ht="21" thickBot="1" x14ac:dyDescent="0.35">
      <c r="A105" s="112">
        <v>99</v>
      </c>
      <c r="B105" s="124">
        <v>674853</v>
      </c>
      <c r="C105" s="126" t="s">
        <v>208</v>
      </c>
      <c r="D105" s="113">
        <v>8</v>
      </c>
      <c r="E105" s="113">
        <v>9</v>
      </c>
      <c r="F105" s="113">
        <v>7</v>
      </c>
      <c r="G105" s="113">
        <v>9</v>
      </c>
      <c r="H105" s="113">
        <v>9</v>
      </c>
      <c r="I105" s="113">
        <f t="shared" si="9"/>
        <v>42</v>
      </c>
      <c r="J105" s="113">
        <f t="shared" si="10"/>
        <v>6.3</v>
      </c>
      <c r="K105" s="114">
        <v>2</v>
      </c>
      <c r="L105" s="114">
        <v>3</v>
      </c>
      <c r="M105" s="114">
        <v>1</v>
      </c>
      <c r="N105" s="114">
        <v>2</v>
      </c>
      <c r="O105" s="114">
        <v>3</v>
      </c>
      <c r="P105" s="114">
        <f t="shared" si="11"/>
        <v>11</v>
      </c>
      <c r="Q105" s="114">
        <f t="shared" si="12"/>
        <v>0.55000000000000004</v>
      </c>
      <c r="R105" s="115">
        <f t="shared" si="8"/>
        <v>10</v>
      </c>
      <c r="S105" s="115">
        <f t="shared" si="8"/>
        <v>12</v>
      </c>
      <c r="T105" s="115">
        <f t="shared" si="8"/>
        <v>8</v>
      </c>
      <c r="U105" s="115">
        <f t="shared" ref="U105:W130" si="15">G105+N105</f>
        <v>11</v>
      </c>
      <c r="V105" s="115">
        <f t="shared" si="15"/>
        <v>12</v>
      </c>
      <c r="W105" s="29">
        <f t="shared" si="15"/>
        <v>53</v>
      </c>
      <c r="X105" s="116">
        <f t="shared" si="13"/>
        <v>10.600000000000001</v>
      </c>
      <c r="Y105" s="125">
        <v>44</v>
      </c>
      <c r="Z105" s="118">
        <f t="shared" si="14"/>
        <v>35.200000000000003</v>
      </c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19"/>
    </row>
    <row r="106" spans="1:44" s="117" customFormat="1" ht="21" thickBot="1" x14ac:dyDescent="0.35">
      <c r="A106" s="112">
        <v>100</v>
      </c>
      <c r="B106" s="121">
        <v>674854</v>
      </c>
      <c r="C106" s="123" t="s">
        <v>209</v>
      </c>
      <c r="D106" s="113">
        <v>12</v>
      </c>
      <c r="E106" s="113">
        <v>14</v>
      </c>
      <c r="F106" s="113">
        <v>8</v>
      </c>
      <c r="G106" s="113">
        <v>9</v>
      </c>
      <c r="H106" s="113">
        <v>9</v>
      </c>
      <c r="I106" s="113">
        <f t="shared" si="9"/>
        <v>52</v>
      </c>
      <c r="J106" s="113">
        <f t="shared" si="10"/>
        <v>7.8</v>
      </c>
      <c r="K106" s="114">
        <v>3</v>
      </c>
      <c r="L106" s="114">
        <v>4</v>
      </c>
      <c r="M106" s="114">
        <v>3</v>
      </c>
      <c r="N106" s="114">
        <v>3</v>
      </c>
      <c r="O106" s="114">
        <v>3</v>
      </c>
      <c r="P106" s="114">
        <f t="shared" si="11"/>
        <v>16</v>
      </c>
      <c r="Q106" s="114">
        <f t="shared" si="12"/>
        <v>0.8</v>
      </c>
      <c r="R106" s="115">
        <f t="shared" ref="R106:T130" si="16">D106+K106</f>
        <v>15</v>
      </c>
      <c r="S106" s="115">
        <f t="shared" si="16"/>
        <v>18</v>
      </c>
      <c r="T106" s="115">
        <f t="shared" si="16"/>
        <v>11</v>
      </c>
      <c r="U106" s="115">
        <f t="shared" si="15"/>
        <v>12</v>
      </c>
      <c r="V106" s="115">
        <f t="shared" si="15"/>
        <v>12</v>
      </c>
      <c r="W106" s="29">
        <f t="shared" si="15"/>
        <v>68</v>
      </c>
      <c r="X106" s="116">
        <f t="shared" si="13"/>
        <v>13.600000000000001</v>
      </c>
      <c r="Y106" s="122">
        <v>56</v>
      </c>
      <c r="Z106" s="118">
        <f t="shared" si="14"/>
        <v>44.800000000000004</v>
      </c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19"/>
    </row>
    <row r="107" spans="1:44" s="117" customFormat="1" ht="21" thickBot="1" x14ac:dyDescent="0.35">
      <c r="A107" s="112">
        <v>101</v>
      </c>
      <c r="B107" s="121">
        <v>674855</v>
      </c>
      <c r="C107" s="123" t="s">
        <v>210</v>
      </c>
      <c r="D107" s="113">
        <v>8</v>
      </c>
      <c r="E107" s="113">
        <v>9</v>
      </c>
      <c r="F107" s="113">
        <v>8</v>
      </c>
      <c r="G107" s="113">
        <v>12</v>
      </c>
      <c r="H107" s="113">
        <v>7</v>
      </c>
      <c r="I107" s="113">
        <f t="shared" si="9"/>
        <v>44</v>
      </c>
      <c r="J107" s="113">
        <f t="shared" si="10"/>
        <v>6.6</v>
      </c>
      <c r="K107" s="114">
        <v>4</v>
      </c>
      <c r="L107" s="114">
        <v>2</v>
      </c>
      <c r="M107" s="114">
        <v>3</v>
      </c>
      <c r="N107" s="114">
        <v>2</v>
      </c>
      <c r="O107" s="114">
        <v>3</v>
      </c>
      <c r="P107" s="114">
        <f t="shared" si="11"/>
        <v>14</v>
      </c>
      <c r="Q107" s="114">
        <f t="shared" si="12"/>
        <v>0.70000000000000007</v>
      </c>
      <c r="R107" s="115">
        <f t="shared" si="16"/>
        <v>12</v>
      </c>
      <c r="S107" s="115">
        <f t="shared" si="16"/>
        <v>11</v>
      </c>
      <c r="T107" s="115">
        <f t="shared" si="16"/>
        <v>11</v>
      </c>
      <c r="U107" s="115">
        <f t="shared" si="15"/>
        <v>14</v>
      </c>
      <c r="V107" s="115">
        <f t="shared" si="15"/>
        <v>10</v>
      </c>
      <c r="W107" s="29">
        <f t="shared" si="15"/>
        <v>58</v>
      </c>
      <c r="X107" s="116">
        <f t="shared" si="13"/>
        <v>11.600000000000001</v>
      </c>
      <c r="Y107" s="122">
        <v>45</v>
      </c>
      <c r="Z107" s="118">
        <f t="shared" si="14"/>
        <v>36</v>
      </c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19"/>
    </row>
    <row r="108" spans="1:44" s="117" customFormat="1" ht="21" thickBot="1" x14ac:dyDescent="0.35">
      <c r="A108" s="112">
        <v>102</v>
      </c>
      <c r="B108" s="121">
        <v>674856</v>
      </c>
      <c r="C108" s="123" t="s">
        <v>211</v>
      </c>
      <c r="D108" s="113">
        <v>12</v>
      </c>
      <c r="E108" s="113">
        <v>10</v>
      </c>
      <c r="F108" s="113">
        <v>9</v>
      </c>
      <c r="G108" s="113">
        <v>8</v>
      </c>
      <c r="H108" s="113">
        <v>12</v>
      </c>
      <c r="I108" s="113">
        <f t="shared" si="9"/>
        <v>51</v>
      </c>
      <c r="J108" s="113">
        <f t="shared" si="10"/>
        <v>7.6499999999999995</v>
      </c>
      <c r="K108" s="114">
        <v>2</v>
      </c>
      <c r="L108" s="114">
        <v>5</v>
      </c>
      <c r="M108" s="114">
        <v>5</v>
      </c>
      <c r="N108" s="114">
        <v>1</v>
      </c>
      <c r="O108" s="114">
        <v>2</v>
      </c>
      <c r="P108" s="114">
        <f t="shared" si="11"/>
        <v>15</v>
      </c>
      <c r="Q108" s="114">
        <f t="shared" si="12"/>
        <v>0.75</v>
      </c>
      <c r="R108" s="115">
        <f t="shared" si="16"/>
        <v>14</v>
      </c>
      <c r="S108" s="115">
        <f t="shared" si="16"/>
        <v>15</v>
      </c>
      <c r="T108" s="115">
        <f t="shared" si="16"/>
        <v>14</v>
      </c>
      <c r="U108" s="115">
        <f t="shared" si="15"/>
        <v>9</v>
      </c>
      <c r="V108" s="115">
        <f t="shared" si="15"/>
        <v>14</v>
      </c>
      <c r="W108" s="29">
        <f t="shared" si="15"/>
        <v>66</v>
      </c>
      <c r="X108" s="116">
        <f t="shared" si="13"/>
        <v>13.200000000000001</v>
      </c>
      <c r="Y108" s="122">
        <v>57</v>
      </c>
      <c r="Z108" s="118">
        <f t="shared" si="14"/>
        <v>45.6</v>
      </c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19"/>
    </row>
    <row r="109" spans="1:44" s="117" customFormat="1" ht="21" thickBot="1" x14ac:dyDescent="0.35">
      <c r="A109" s="112">
        <v>103</v>
      </c>
      <c r="B109" s="121">
        <v>674857</v>
      </c>
      <c r="C109" s="123" t="s">
        <v>212</v>
      </c>
      <c r="D109" s="113">
        <v>9</v>
      </c>
      <c r="E109" s="113">
        <v>8</v>
      </c>
      <c r="F109" s="113">
        <v>9</v>
      </c>
      <c r="G109" s="113">
        <v>8</v>
      </c>
      <c r="H109" s="113">
        <v>9</v>
      </c>
      <c r="I109" s="113">
        <f t="shared" si="9"/>
        <v>43</v>
      </c>
      <c r="J109" s="113">
        <f t="shared" si="10"/>
        <v>6.45</v>
      </c>
      <c r="K109" s="114">
        <v>2</v>
      </c>
      <c r="L109" s="114">
        <v>1</v>
      </c>
      <c r="M109" s="114">
        <v>2</v>
      </c>
      <c r="N109" s="114">
        <v>3</v>
      </c>
      <c r="O109" s="114">
        <v>2</v>
      </c>
      <c r="P109" s="114">
        <f t="shared" si="11"/>
        <v>10</v>
      </c>
      <c r="Q109" s="114">
        <f t="shared" si="12"/>
        <v>0.5</v>
      </c>
      <c r="R109" s="115">
        <f t="shared" si="16"/>
        <v>11</v>
      </c>
      <c r="S109" s="115">
        <f t="shared" si="16"/>
        <v>9</v>
      </c>
      <c r="T109" s="115">
        <f t="shared" si="16"/>
        <v>11</v>
      </c>
      <c r="U109" s="115">
        <f t="shared" si="15"/>
        <v>11</v>
      </c>
      <c r="V109" s="115">
        <f t="shared" si="15"/>
        <v>11</v>
      </c>
      <c r="W109" s="29">
        <f t="shared" si="15"/>
        <v>53</v>
      </c>
      <c r="X109" s="116">
        <f t="shared" si="13"/>
        <v>10.600000000000001</v>
      </c>
      <c r="Y109" s="122">
        <v>44</v>
      </c>
      <c r="Z109" s="118">
        <f t="shared" si="14"/>
        <v>35.200000000000003</v>
      </c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19"/>
    </row>
    <row r="110" spans="1:44" s="117" customFormat="1" ht="21" thickBot="1" x14ac:dyDescent="0.35">
      <c r="A110" s="112">
        <v>104</v>
      </c>
      <c r="B110" s="121">
        <v>674858</v>
      </c>
      <c r="C110" s="123" t="s">
        <v>133</v>
      </c>
      <c r="D110" s="113">
        <v>12</v>
      </c>
      <c r="E110" s="113">
        <v>13</v>
      </c>
      <c r="F110" s="113">
        <v>10</v>
      </c>
      <c r="G110" s="113">
        <v>11</v>
      </c>
      <c r="H110" s="113">
        <v>12</v>
      </c>
      <c r="I110" s="113">
        <f t="shared" si="9"/>
        <v>58</v>
      </c>
      <c r="J110" s="113">
        <f t="shared" si="10"/>
        <v>8.6999999999999993</v>
      </c>
      <c r="K110" s="114">
        <v>2.5</v>
      </c>
      <c r="L110" s="114">
        <v>3</v>
      </c>
      <c r="M110" s="114">
        <v>2</v>
      </c>
      <c r="N110" s="114">
        <v>3</v>
      </c>
      <c r="O110" s="114">
        <v>2</v>
      </c>
      <c r="P110" s="114">
        <f t="shared" si="11"/>
        <v>12.5</v>
      </c>
      <c r="Q110" s="114">
        <f t="shared" si="12"/>
        <v>0.625</v>
      </c>
      <c r="R110" s="115">
        <f t="shared" si="16"/>
        <v>14.5</v>
      </c>
      <c r="S110" s="115">
        <f t="shared" si="16"/>
        <v>16</v>
      </c>
      <c r="T110" s="115">
        <f t="shared" si="16"/>
        <v>12</v>
      </c>
      <c r="U110" s="115">
        <f t="shared" si="15"/>
        <v>14</v>
      </c>
      <c r="V110" s="115">
        <f t="shared" si="15"/>
        <v>14</v>
      </c>
      <c r="W110" s="29">
        <f t="shared" si="15"/>
        <v>70.5</v>
      </c>
      <c r="X110" s="116">
        <f t="shared" si="13"/>
        <v>14.100000000000001</v>
      </c>
      <c r="Y110" s="122">
        <v>64</v>
      </c>
      <c r="Z110" s="118">
        <f t="shared" si="14"/>
        <v>51.2</v>
      </c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19"/>
    </row>
    <row r="111" spans="1:44" s="117" customFormat="1" ht="21" thickBot="1" x14ac:dyDescent="0.35">
      <c r="A111" s="112">
        <v>105</v>
      </c>
      <c r="B111" s="121">
        <v>674859</v>
      </c>
      <c r="C111" s="123" t="s">
        <v>134</v>
      </c>
      <c r="D111" s="113">
        <v>12</v>
      </c>
      <c r="E111" s="113">
        <v>13</v>
      </c>
      <c r="F111" s="113">
        <v>14</v>
      </c>
      <c r="G111" s="113">
        <v>10</v>
      </c>
      <c r="H111" s="113">
        <v>12</v>
      </c>
      <c r="I111" s="113">
        <f t="shared" si="9"/>
        <v>61</v>
      </c>
      <c r="J111" s="113">
        <f t="shared" si="10"/>
        <v>9.15</v>
      </c>
      <c r="K111" s="114">
        <v>5</v>
      </c>
      <c r="L111" s="114">
        <v>2.5</v>
      </c>
      <c r="M111" s="114">
        <v>4</v>
      </c>
      <c r="N111" s="114">
        <v>5</v>
      </c>
      <c r="O111" s="114">
        <v>3</v>
      </c>
      <c r="P111" s="114">
        <f t="shared" si="11"/>
        <v>19.5</v>
      </c>
      <c r="Q111" s="114">
        <f t="shared" si="12"/>
        <v>0.97500000000000009</v>
      </c>
      <c r="R111" s="115">
        <f t="shared" si="16"/>
        <v>17</v>
      </c>
      <c r="S111" s="115">
        <f t="shared" si="16"/>
        <v>15.5</v>
      </c>
      <c r="T111" s="115">
        <f t="shared" si="16"/>
        <v>18</v>
      </c>
      <c r="U111" s="115">
        <f t="shared" si="15"/>
        <v>15</v>
      </c>
      <c r="V111" s="115">
        <f t="shared" si="15"/>
        <v>15</v>
      </c>
      <c r="W111" s="29">
        <f t="shared" si="15"/>
        <v>80.5</v>
      </c>
      <c r="X111" s="116">
        <f t="shared" si="13"/>
        <v>16.100000000000001</v>
      </c>
      <c r="Y111" s="122">
        <v>61</v>
      </c>
      <c r="Z111" s="118">
        <f t="shared" si="14"/>
        <v>48.800000000000004</v>
      </c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19"/>
    </row>
    <row r="112" spans="1:44" s="117" customFormat="1" ht="21" thickBot="1" x14ac:dyDescent="0.35">
      <c r="A112" s="112">
        <v>106</v>
      </c>
      <c r="B112" s="121">
        <v>674860</v>
      </c>
      <c r="C112" s="123" t="s">
        <v>213</v>
      </c>
      <c r="D112" s="113">
        <v>9</v>
      </c>
      <c r="E112" s="113">
        <v>8</v>
      </c>
      <c r="F112" s="113">
        <v>9</v>
      </c>
      <c r="G112" s="113">
        <v>8</v>
      </c>
      <c r="H112" s="113">
        <v>9</v>
      </c>
      <c r="I112" s="113">
        <f t="shared" si="9"/>
        <v>43</v>
      </c>
      <c r="J112" s="113">
        <f t="shared" si="10"/>
        <v>6.45</v>
      </c>
      <c r="K112" s="114">
        <v>3</v>
      </c>
      <c r="L112" s="114">
        <v>2</v>
      </c>
      <c r="M112" s="114">
        <v>4</v>
      </c>
      <c r="N112" s="114">
        <v>3</v>
      </c>
      <c r="O112" s="114">
        <v>2</v>
      </c>
      <c r="P112" s="114">
        <f t="shared" si="11"/>
        <v>14</v>
      </c>
      <c r="Q112" s="114">
        <f t="shared" si="12"/>
        <v>0.70000000000000007</v>
      </c>
      <c r="R112" s="115">
        <f t="shared" si="16"/>
        <v>12</v>
      </c>
      <c r="S112" s="115">
        <f t="shared" si="16"/>
        <v>10</v>
      </c>
      <c r="T112" s="115">
        <f t="shared" si="16"/>
        <v>13</v>
      </c>
      <c r="U112" s="115">
        <f t="shared" si="15"/>
        <v>11</v>
      </c>
      <c r="V112" s="115">
        <f t="shared" si="15"/>
        <v>11</v>
      </c>
      <c r="W112" s="29">
        <f t="shared" si="15"/>
        <v>57</v>
      </c>
      <c r="X112" s="116">
        <f t="shared" si="13"/>
        <v>11.4</v>
      </c>
      <c r="Y112" s="122">
        <v>44</v>
      </c>
      <c r="Z112" s="118">
        <f t="shared" si="14"/>
        <v>35.200000000000003</v>
      </c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19"/>
    </row>
    <row r="113" spans="1:44" s="117" customFormat="1" ht="21" thickBot="1" x14ac:dyDescent="0.35">
      <c r="A113" s="112">
        <v>107</v>
      </c>
      <c r="B113" s="121">
        <v>674861</v>
      </c>
      <c r="C113" s="123" t="s">
        <v>135</v>
      </c>
      <c r="D113" s="113">
        <v>14</v>
      </c>
      <c r="E113" s="113">
        <v>13</v>
      </c>
      <c r="F113" s="113">
        <v>14</v>
      </c>
      <c r="G113" s="113">
        <v>15</v>
      </c>
      <c r="H113" s="113">
        <v>16</v>
      </c>
      <c r="I113" s="113"/>
      <c r="J113" s="113"/>
      <c r="K113" s="114">
        <v>3.5</v>
      </c>
      <c r="L113" s="114">
        <v>3</v>
      </c>
      <c r="M113" s="114">
        <v>4</v>
      </c>
      <c r="N113" s="114">
        <v>3</v>
      </c>
      <c r="O113" s="114">
        <v>4</v>
      </c>
      <c r="P113" s="114"/>
      <c r="Q113" s="114"/>
      <c r="R113" s="115">
        <f t="shared" si="16"/>
        <v>17.5</v>
      </c>
      <c r="S113" s="115">
        <f t="shared" si="16"/>
        <v>16</v>
      </c>
      <c r="T113" s="115">
        <f t="shared" si="16"/>
        <v>18</v>
      </c>
      <c r="U113" s="115">
        <f t="shared" si="15"/>
        <v>18</v>
      </c>
      <c r="V113" s="115">
        <f t="shared" si="15"/>
        <v>20</v>
      </c>
      <c r="W113" s="29">
        <f t="shared" si="15"/>
        <v>0</v>
      </c>
      <c r="X113" s="116">
        <f t="shared" si="13"/>
        <v>0</v>
      </c>
      <c r="Y113" s="122">
        <v>72</v>
      </c>
      <c r="Z113" s="118">
        <f t="shared" si="14"/>
        <v>57.6</v>
      </c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19"/>
    </row>
    <row r="114" spans="1:44" s="117" customFormat="1" ht="21" thickBot="1" x14ac:dyDescent="0.35">
      <c r="A114" s="112">
        <v>108</v>
      </c>
      <c r="B114" s="121">
        <v>674862</v>
      </c>
      <c r="C114" s="123" t="s">
        <v>214</v>
      </c>
      <c r="D114" s="113">
        <v>15</v>
      </c>
      <c r="E114" s="113">
        <v>16</v>
      </c>
      <c r="F114" s="113">
        <v>18</v>
      </c>
      <c r="G114" s="113">
        <v>15</v>
      </c>
      <c r="H114" s="113">
        <v>16</v>
      </c>
      <c r="I114" s="113">
        <f t="shared" si="9"/>
        <v>80</v>
      </c>
      <c r="J114" s="113">
        <f t="shared" si="10"/>
        <v>12</v>
      </c>
      <c r="K114" s="114">
        <v>5</v>
      </c>
      <c r="L114" s="114">
        <v>5</v>
      </c>
      <c r="M114" s="114">
        <v>5</v>
      </c>
      <c r="N114" s="114">
        <v>5</v>
      </c>
      <c r="O114" s="114">
        <v>6</v>
      </c>
      <c r="P114" s="114">
        <f t="shared" si="11"/>
        <v>26</v>
      </c>
      <c r="Q114" s="114">
        <f t="shared" si="12"/>
        <v>1.3</v>
      </c>
      <c r="R114" s="115">
        <f t="shared" si="16"/>
        <v>20</v>
      </c>
      <c r="S114" s="115">
        <f t="shared" si="16"/>
        <v>21</v>
      </c>
      <c r="T114" s="115">
        <f t="shared" si="16"/>
        <v>23</v>
      </c>
      <c r="U114" s="115">
        <f t="shared" si="15"/>
        <v>20</v>
      </c>
      <c r="V114" s="115">
        <f t="shared" si="15"/>
        <v>22</v>
      </c>
      <c r="W114" s="29">
        <f t="shared" si="15"/>
        <v>106</v>
      </c>
      <c r="X114" s="116">
        <f t="shared" si="13"/>
        <v>21.200000000000003</v>
      </c>
      <c r="Y114" s="122">
        <v>88</v>
      </c>
      <c r="Z114" s="118">
        <f t="shared" si="14"/>
        <v>70.400000000000006</v>
      </c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19"/>
    </row>
    <row r="115" spans="1:44" s="117" customFormat="1" ht="21" thickBot="1" x14ac:dyDescent="0.35">
      <c r="A115" s="112">
        <v>109</v>
      </c>
      <c r="B115" s="121">
        <v>674863</v>
      </c>
      <c r="C115" s="123" t="s">
        <v>215</v>
      </c>
      <c r="D115" s="113">
        <v>19</v>
      </c>
      <c r="E115" s="113">
        <v>18</v>
      </c>
      <c r="F115" s="113">
        <v>17</v>
      </c>
      <c r="G115" s="113">
        <v>16</v>
      </c>
      <c r="H115" s="113">
        <v>15</v>
      </c>
      <c r="I115" s="113">
        <f t="shared" si="9"/>
        <v>85</v>
      </c>
      <c r="J115" s="113">
        <f t="shared" si="10"/>
        <v>12.75</v>
      </c>
      <c r="K115" s="114">
        <v>5</v>
      </c>
      <c r="L115" s="114">
        <v>5</v>
      </c>
      <c r="M115" s="114">
        <v>6</v>
      </c>
      <c r="N115" s="114">
        <v>5</v>
      </c>
      <c r="O115" s="114">
        <v>5</v>
      </c>
      <c r="P115" s="114">
        <f t="shared" si="11"/>
        <v>26</v>
      </c>
      <c r="Q115" s="114">
        <f t="shared" si="12"/>
        <v>1.3</v>
      </c>
      <c r="R115" s="115">
        <f t="shared" si="16"/>
        <v>24</v>
      </c>
      <c r="S115" s="115">
        <f t="shared" si="16"/>
        <v>23</v>
      </c>
      <c r="T115" s="115">
        <f t="shared" si="16"/>
        <v>23</v>
      </c>
      <c r="U115" s="115">
        <f t="shared" si="15"/>
        <v>21</v>
      </c>
      <c r="V115" s="115">
        <f t="shared" si="15"/>
        <v>20</v>
      </c>
      <c r="W115" s="29">
        <f t="shared" si="15"/>
        <v>111</v>
      </c>
      <c r="X115" s="116">
        <f t="shared" si="13"/>
        <v>22.200000000000003</v>
      </c>
      <c r="Y115" s="122">
        <v>83</v>
      </c>
      <c r="Z115" s="118">
        <f t="shared" si="14"/>
        <v>66.400000000000006</v>
      </c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19"/>
    </row>
    <row r="116" spans="1:44" s="117" customFormat="1" ht="21" thickBot="1" x14ac:dyDescent="0.35">
      <c r="A116" s="112">
        <v>110</v>
      </c>
      <c r="B116" s="121">
        <v>674864</v>
      </c>
      <c r="C116" s="123" t="s">
        <v>136</v>
      </c>
      <c r="D116" s="113">
        <v>7</v>
      </c>
      <c r="E116" s="113">
        <v>9</v>
      </c>
      <c r="F116" s="113">
        <v>8</v>
      </c>
      <c r="G116" s="113">
        <v>9</v>
      </c>
      <c r="H116" s="113">
        <v>9</v>
      </c>
      <c r="I116" s="113">
        <f t="shared" si="9"/>
        <v>42</v>
      </c>
      <c r="J116" s="113">
        <f t="shared" si="10"/>
        <v>6.3</v>
      </c>
      <c r="K116" s="114">
        <v>2</v>
      </c>
      <c r="L116" s="114">
        <v>3</v>
      </c>
      <c r="M116" s="114">
        <v>2</v>
      </c>
      <c r="N116" s="114">
        <v>3</v>
      </c>
      <c r="O116" s="114">
        <v>2</v>
      </c>
      <c r="P116" s="114">
        <f t="shared" si="11"/>
        <v>12</v>
      </c>
      <c r="Q116" s="114">
        <f t="shared" si="12"/>
        <v>0.60000000000000009</v>
      </c>
      <c r="R116" s="115">
        <f t="shared" si="16"/>
        <v>9</v>
      </c>
      <c r="S116" s="115">
        <f t="shared" si="16"/>
        <v>12</v>
      </c>
      <c r="T116" s="115">
        <f t="shared" si="16"/>
        <v>10</v>
      </c>
      <c r="U116" s="115">
        <f t="shared" si="15"/>
        <v>12</v>
      </c>
      <c r="V116" s="115">
        <f t="shared" si="15"/>
        <v>11</v>
      </c>
      <c r="W116" s="29">
        <f t="shared" si="15"/>
        <v>54</v>
      </c>
      <c r="X116" s="116">
        <f t="shared" si="13"/>
        <v>10.8</v>
      </c>
      <c r="Y116" s="122">
        <v>51</v>
      </c>
      <c r="Z116" s="118">
        <f t="shared" si="14"/>
        <v>40.800000000000004</v>
      </c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19"/>
    </row>
    <row r="117" spans="1:44" s="117" customFormat="1" ht="21" thickBot="1" x14ac:dyDescent="0.35">
      <c r="A117" s="112">
        <v>111</v>
      </c>
      <c r="B117" s="121">
        <v>674865</v>
      </c>
      <c r="C117" s="123" t="s">
        <v>216</v>
      </c>
      <c r="D117" s="113">
        <v>10</v>
      </c>
      <c r="E117" s="113">
        <v>10.5</v>
      </c>
      <c r="F117" s="113">
        <v>11</v>
      </c>
      <c r="G117" s="113">
        <v>11</v>
      </c>
      <c r="H117" s="113">
        <v>12.5</v>
      </c>
      <c r="I117" s="113">
        <f t="shared" si="9"/>
        <v>55</v>
      </c>
      <c r="J117" s="113">
        <f t="shared" si="10"/>
        <v>8.25</v>
      </c>
      <c r="K117" s="114">
        <v>3</v>
      </c>
      <c r="L117" s="114">
        <v>5</v>
      </c>
      <c r="M117" s="114">
        <v>4</v>
      </c>
      <c r="N117" s="114">
        <v>3</v>
      </c>
      <c r="O117" s="114">
        <v>3.5</v>
      </c>
      <c r="P117" s="114">
        <f t="shared" si="11"/>
        <v>18.5</v>
      </c>
      <c r="Q117" s="114">
        <f t="shared" si="12"/>
        <v>0.92500000000000004</v>
      </c>
      <c r="R117" s="115">
        <f t="shared" si="16"/>
        <v>13</v>
      </c>
      <c r="S117" s="115">
        <f t="shared" si="16"/>
        <v>15.5</v>
      </c>
      <c r="T117" s="115">
        <f t="shared" si="16"/>
        <v>15</v>
      </c>
      <c r="U117" s="115">
        <f t="shared" si="15"/>
        <v>14</v>
      </c>
      <c r="V117" s="115">
        <f t="shared" si="15"/>
        <v>16</v>
      </c>
      <c r="W117" s="29">
        <f t="shared" si="15"/>
        <v>73.5</v>
      </c>
      <c r="X117" s="116">
        <f t="shared" si="13"/>
        <v>14.700000000000001</v>
      </c>
      <c r="Y117" s="122">
        <v>52</v>
      </c>
      <c r="Z117" s="118">
        <f t="shared" si="14"/>
        <v>41.6</v>
      </c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19"/>
    </row>
    <row r="118" spans="1:44" s="117" customFormat="1" ht="21" thickBot="1" x14ac:dyDescent="0.35">
      <c r="A118" s="112">
        <v>112</v>
      </c>
      <c r="B118" s="121">
        <v>674866</v>
      </c>
      <c r="C118" s="123" t="s">
        <v>137</v>
      </c>
      <c r="D118" s="113">
        <v>1</v>
      </c>
      <c r="E118" s="113">
        <v>0</v>
      </c>
      <c r="F118" s="113">
        <v>2</v>
      </c>
      <c r="G118" s="113">
        <v>3</v>
      </c>
      <c r="H118" s="113">
        <v>1</v>
      </c>
      <c r="I118" s="113">
        <f t="shared" si="9"/>
        <v>7</v>
      </c>
      <c r="J118" s="113">
        <f t="shared" si="10"/>
        <v>1.05</v>
      </c>
      <c r="K118" s="114">
        <v>1</v>
      </c>
      <c r="L118" s="114">
        <v>0</v>
      </c>
      <c r="M118" s="114">
        <v>2</v>
      </c>
      <c r="N118" s="114">
        <v>1</v>
      </c>
      <c r="O118" s="114">
        <v>0</v>
      </c>
      <c r="P118" s="114">
        <f t="shared" si="11"/>
        <v>4</v>
      </c>
      <c r="Q118" s="114">
        <f t="shared" si="12"/>
        <v>0.2</v>
      </c>
      <c r="R118" s="115">
        <f t="shared" si="16"/>
        <v>2</v>
      </c>
      <c r="S118" s="115">
        <f t="shared" si="16"/>
        <v>0</v>
      </c>
      <c r="T118" s="115">
        <f t="shared" si="16"/>
        <v>4</v>
      </c>
      <c r="U118" s="115">
        <f t="shared" si="15"/>
        <v>4</v>
      </c>
      <c r="V118" s="115">
        <f t="shared" si="15"/>
        <v>1</v>
      </c>
      <c r="W118" s="29">
        <f t="shared" si="15"/>
        <v>11</v>
      </c>
      <c r="X118" s="116">
        <f t="shared" si="13"/>
        <v>2.2000000000000002</v>
      </c>
      <c r="Y118" s="122">
        <v>10</v>
      </c>
      <c r="Z118" s="118">
        <f t="shared" si="14"/>
        <v>8</v>
      </c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19"/>
    </row>
    <row r="119" spans="1:44" s="117" customFormat="1" ht="21" thickBot="1" x14ac:dyDescent="0.35">
      <c r="A119" s="112">
        <v>113</v>
      </c>
      <c r="B119" s="121">
        <v>674867</v>
      </c>
      <c r="C119" s="123" t="s">
        <v>217</v>
      </c>
      <c r="D119" s="113">
        <v>9</v>
      </c>
      <c r="E119" s="113">
        <v>12</v>
      </c>
      <c r="F119" s="113">
        <v>10</v>
      </c>
      <c r="G119" s="113">
        <v>8</v>
      </c>
      <c r="H119" s="113">
        <v>9</v>
      </c>
      <c r="I119" s="113">
        <f t="shared" si="9"/>
        <v>48</v>
      </c>
      <c r="J119" s="113">
        <f t="shared" si="10"/>
        <v>7.1999999999999993</v>
      </c>
      <c r="K119" s="114">
        <v>3</v>
      </c>
      <c r="L119" s="114">
        <v>2.5</v>
      </c>
      <c r="M119" s="114">
        <v>3</v>
      </c>
      <c r="N119" s="114">
        <v>4</v>
      </c>
      <c r="O119" s="114">
        <v>3</v>
      </c>
      <c r="P119" s="114">
        <f t="shared" si="11"/>
        <v>15.5</v>
      </c>
      <c r="Q119" s="114">
        <f t="shared" si="12"/>
        <v>0.77500000000000002</v>
      </c>
      <c r="R119" s="115">
        <f t="shared" si="16"/>
        <v>12</v>
      </c>
      <c r="S119" s="115">
        <f t="shared" si="16"/>
        <v>14.5</v>
      </c>
      <c r="T119" s="115">
        <f t="shared" si="16"/>
        <v>13</v>
      </c>
      <c r="U119" s="115">
        <f t="shared" si="15"/>
        <v>12</v>
      </c>
      <c r="V119" s="115">
        <f t="shared" si="15"/>
        <v>12</v>
      </c>
      <c r="W119" s="29">
        <f t="shared" si="15"/>
        <v>63.5</v>
      </c>
      <c r="X119" s="116">
        <f t="shared" si="13"/>
        <v>12.700000000000001</v>
      </c>
      <c r="Y119" s="122">
        <v>55</v>
      </c>
      <c r="Z119" s="118">
        <f t="shared" si="14"/>
        <v>44</v>
      </c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19"/>
    </row>
    <row r="120" spans="1:44" s="117" customFormat="1" ht="21" thickBot="1" x14ac:dyDescent="0.35">
      <c r="A120" s="112">
        <v>114</v>
      </c>
      <c r="B120" s="121">
        <v>674868</v>
      </c>
      <c r="C120" s="123" t="s">
        <v>218</v>
      </c>
      <c r="D120" s="113">
        <v>13</v>
      </c>
      <c r="E120" s="113">
        <v>14</v>
      </c>
      <c r="F120" s="113">
        <v>10</v>
      </c>
      <c r="G120" s="113">
        <v>8</v>
      </c>
      <c r="H120" s="113">
        <v>9</v>
      </c>
      <c r="I120" s="113">
        <f t="shared" si="9"/>
        <v>54</v>
      </c>
      <c r="J120" s="113">
        <f t="shared" si="10"/>
        <v>8.1</v>
      </c>
      <c r="K120" s="114">
        <v>3</v>
      </c>
      <c r="L120" s="114">
        <v>4</v>
      </c>
      <c r="M120" s="114">
        <v>3</v>
      </c>
      <c r="N120" s="114">
        <v>3</v>
      </c>
      <c r="O120" s="114">
        <v>4</v>
      </c>
      <c r="P120" s="114">
        <f t="shared" si="11"/>
        <v>17</v>
      </c>
      <c r="Q120" s="114">
        <f t="shared" si="12"/>
        <v>0.85000000000000009</v>
      </c>
      <c r="R120" s="115">
        <f t="shared" si="16"/>
        <v>16</v>
      </c>
      <c r="S120" s="115">
        <f t="shared" si="16"/>
        <v>18</v>
      </c>
      <c r="T120" s="115">
        <f t="shared" si="16"/>
        <v>13</v>
      </c>
      <c r="U120" s="115">
        <f t="shared" si="15"/>
        <v>11</v>
      </c>
      <c r="V120" s="115">
        <f t="shared" si="15"/>
        <v>13</v>
      </c>
      <c r="W120" s="29">
        <f t="shared" si="15"/>
        <v>71</v>
      </c>
      <c r="X120" s="116">
        <f t="shared" si="13"/>
        <v>14.200000000000001</v>
      </c>
      <c r="Y120" s="122">
        <v>56</v>
      </c>
      <c r="Z120" s="118">
        <f t="shared" si="14"/>
        <v>44.800000000000004</v>
      </c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19"/>
    </row>
    <row r="121" spans="1:44" s="117" customFormat="1" ht="21" thickBot="1" x14ac:dyDescent="0.35">
      <c r="A121" s="112">
        <v>115</v>
      </c>
      <c r="B121" s="121">
        <v>674869</v>
      </c>
      <c r="C121" s="123" t="s">
        <v>219</v>
      </c>
      <c r="D121" s="113">
        <v>9</v>
      </c>
      <c r="E121" s="113">
        <v>9</v>
      </c>
      <c r="F121" s="113">
        <v>8</v>
      </c>
      <c r="G121" s="113">
        <v>9</v>
      </c>
      <c r="H121" s="113">
        <v>9</v>
      </c>
      <c r="I121" s="113">
        <f t="shared" si="9"/>
        <v>44</v>
      </c>
      <c r="J121" s="113">
        <f t="shared" si="10"/>
        <v>6.6</v>
      </c>
      <c r="K121" s="114">
        <v>2</v>
      </c>
      <c r="L121" s="114">
        <v>3</v>
      </c>
      <c r="M121" s="114">
        <v>4</v>
      </c>
      <c r="N121" s="114">
        <v>3</v>
      </c>
      <c r="O121" s="114">
        <v>4</v>
      </c>
      <c r="P121" s="114">
        <f t="shared" si="11"/>
        <v>16</v>
      </c>
      <c r="Q121" s="114">
        <f t="shared" si="12"/>
        <v>0.8</v>
      </c>
      <c r="R121" s="115">
        <f t="shared" si="16"/>
        <v>11</v>
      </c>
      <c r="S121" s="115">
        <f t="shared" si="16"/>
        <v>12</v>
      </c>
      <c r="T121" s="115">
        <f t="shared" si="16"/>
        <v>12</v>
      </c>
      <c r="U121" s="115">
        <f t="shared" si="15"/>
        <v>12</v>
      </c>
      <c r="V121" s="115">
        <f t="shared" si="15"/>
        <v>13</v>
      </c>
      <c r="W121" s="29">
        <f t="shared" si="15"/>
        <v>60</v>
      </c>
      <c r="X121" s="116">
        <f t="shared" si="13"/>
        <v>12</v>
      </c>
      <c r="Y121" s="122">
        <v>49</v>
      </c>
      <c r="Z121" s="118">
        <f t="shared" si="14"/>
        <v>39.200000000000003</v>
      </c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19"/>
    </row>
    <row r="122" spans="1:44" s="117" customFormat="1" ht="21" thickBot="1" x14ac:dyDescent="0.35">
      <c r="A122" s="112">
        <v>116</v>
      </c>
      <c r="B122" s="121">
        <v>674870</v>
      </c>
      <c r="C122" s="123" t="s">
        <v>220</v>
      </c>
      <c r="D122" s="113">
        <v>12</v>
      </c>
      <c r="E122" s="113">
        <v>13</v>
      </c>
      <c r="F122" s="113">
        <v>9</v>
      </c>
      <c r="G122" s="113">
        <v>10</v>
      </c>
      <c r="H122" s="113">
        <v>15</v>
      </c>
      <c r="I122" s="113"/>
      <c r="J122" s="113"/>
      <c r="K122" s="114">
        <v>3</v>
      </c>
      <c r="L122" s="114">
        <v>3.5</v>
      </c>
      <c r="M122" s="114">
        <v>3</v>
      </c>
      <c r="N122" s="114">
        <v>4</v>
      </c>
      <c r="O122" s="114">
        <v>3</v>
      </c>
      <c r="P122" s="114"/>
      <c r="Q122" s="114"/>
      <c r="R122" s="115">
        <f t="shared" si="16"/>
        <v>15</v>
      </c>
      <c r="S122" s="115">
        <f t="shared" si="16"/>
        <v>16.5</v>
      </c>
      <c r="T122" s="115">
        <f t="shared" si="16"/>
        <v>12</v>
      </c>
      <c r="U122" s="115">
        <f t="shared" si="15"/>
        <v>14</v>
      </c>
      <c r="V122" s="115">
        <f t="shared" si="15"/>
        <v>18</v>
      </c>
      <c r="W122" s="29">
        <f t="shared" si="15"/>
        <v>0</v>
      </c>
      <c r="X122" s="116">
        <f t="shared" si="13"/>
        <v>0</v>
      </c>
      <c r="Y122" s="122">
        <v>60</v>
      </c>
      <c r="Z122" s="118">
        <f t="shared" si="14"/>
        <v>48</v>
      </c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19"/>
    </row>
    <row r="123" spans="1:44" s="117" customFormat="1" ht="21" thickBot="1" x14ac:dyDescent="0.35">
      <c r="A123" s="112">
        <v>117</v>
      </c>
      <c r="B123" s="121">
        <v>674871</v>
      </c>
      <c r="C123" s="123" t="s">
        <v>221</v>
      </c>
      <c r="D123" s="113">
        <v>8</v>
      </c>
      <c r="E123" s="113">
        <v>9</v>
      </c>
      <c r="F123" s="113">
        <v>8</v>
      </c>
      <c r="G123" s="113">
        <v>9</v>
      </c>
      <c r="H123" s="113">
        <v>8</v>
      </c>
      <c r="I123" s="113">
        <f t="shared" si="9"/>
        <v>42</v>
      </c>
      <c r="J123" s="113">
        <f t="shared" si="10"/>
        <v>6.3</v>
      </c>
      <c r="K123" s="114">
        <v>4</v>
      </c>
      <c r="L123" s="114">
        <v>3</v>
      </c>
      <c r="M123" s="114">
        <v>2</v>
      </c>
      <c r="N123" s="114">
        <v>1</v>
      </c>
      <c r="O123" s="114">
        <v>3</v>
      </c>
      <c r="P123" s="114">
        <f t="shared" si="11"/>
        <v>13</v>
      </c>
      <c r="Q123" s="114">
        <f t="shared" si="12"/>
        <v>0.65</v>
      </c>
      <c r="R123" s="115">
        <f t="shared" si="16"/>
        <v>12</v>
      </c>
      <c r="S123" s="115">
        <f t="shared" si="16"/>
        <v>12</v>
      </c>
      <c r="T123" s="115">
        <f t="shared" si="16"/>
        <v>10</v>
      </c>
      <c r="U123" s="115">
        <f t="shared" si="15"/>
        <v>10</v>
      </c>
      <c r="V123" s="115">
        <f t="shared" si="15"/>
        <v>11</v>
      </c>
      <c r="W123" s="29">
        <f t="shared" si="15"/>
        <v>55</v>
      </c>
      <c r="X123" s="116">
        <f t="shared" si="13"/>
        <v>11</v>
      </c>
      <c r="Y123" s="122">
        <v>43</v>
      </c>
      <c r="Z123" s="118">
        <f t="shared" si="14"/>
        <v>34.4</v>
      </c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19"/>
    </row>
    <row r="124" spans="1:44" s="117" customFormat="1" ht="21" thickBot="1" x14ac:dyDescent="0.35">
      <c r="A124" s="112">
        <v>118</v>
      </c>
      <c r="B124" s="121">
        <v>674872</v>
      </c>
      <c r="C124" s="123" t="s">
        <v>222</v>
      </c>
      <c r="D124" s="113">
        <v>14</v>
      </c>
      <c r="E124" s="113">
        <v>16</v>
      </c>
      <c r="F124" s="113">
        <v>15</v>
      </c>
      <c r="G124" s="113">
        <v>14</v>
      </c>
      <c r="H124" s="113">
        <v>10</v>
      </c>
      <c r="I124" s="113">
        <f t="shared" si="9"/>
        <v>69</v>
      </c>
      <c r="J124" s="113">
        <f t="shared" si="10"/>
        <v>10.35</v>
      </c>
      <c r="K124" s="114">
        <v>3</v>
      </c>
      <c r="L124" s="114">
        <v>5</v>
      </c>
      <c r="M124" s="114">
        <v>4</v>
      </c>
      <c r="N124" s="114">
        <v>3</v>
      </c>
      <c r="O124" s="114">
        <v>4</v>
      </c>
      <c r="P124" s="114">
        <f t="shared" si="11"/>
        <v>19</v>
      </c>
      <c r="Q124" s="114">
        <f t="shared" si="12"/>
        <v>0.95000000000000007</v>
      </c>
      <c r="R124" s="115">
        <f t="shared" si="16"/>
        <v>17</v>
      </c>
      <c r="S124" s="115">
        <f t="shared" si="16"/>
        <v>21</v>
      </c>
      <c r="T124" s="115">
        <f t="shared" si="16"/>
        <v>19</v>
      </c>
      <c r="U124" s="115">
        <f t="shared" si="15"/>
        <v>17</v>
      </c>
      <c r="V124" s="115">
        <f t="shared" si="15"/>
        <v>14</v>
      </c>
      <c r="W124" s="29">
        <f t="shared" si="15"/>
        <v>88</v>
      </c>
      <c r="X124" s="116">
        <f t="shared" si="13"/>
        <v>17.600000000000001</v>
      </c>
      <c r="Y124" s="122">
        <v>67</v>
      </c>
      <c r="Z124" s="118">
        <f t="shared" si="14"/>
        <v>53.6</v>
      </c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19"/>
    </row>
    <row r="125" spans="1:44" s="117" customFormat="1" ht="21" thickBot="1" x14ac:dyDescent="0.35">
      <c r="A125" s="112">
        <v>119</v>
      </c>
      <c r="B125" s="121">
        <v>674873</v>
      </c>
      <c r="C125" s="123" t="s">
        <v>223</v>
      </c>
      <c r="D125" s="113">
        <v>12</v>
      </c>
      <c r="E125" s="113">
        <v>12.5</v>
      </c>
      <c r="F125" s="113">
        <v>13</v>
      </c>
      <c r="G125" s="113">
        <v>12</v>
      </c>
      <c r="H125" s="113">
        <v>11</v>
      </c>
      <c r="I125" s="113">
        <f t="shared" si="9"/>
        <v>60.5</v>
      </c>
      <c r="J125" s="113">
        <f t="shared" si="10"/>
        <v>9.0749999999999993</v>
      </c>
      <c r="K125" s="114">
        <v>3</v>
      </c>
      <c r="L125" s="114">
        <v>3</v>
      </c>
      <c r="M125" s="114">
        <v>3</v>
      </c>
      <c r="N125" s="114">
        <v>4</v>
      </c>
      <c r="O125" s="114">
        <v>3</v>
      </c>
      <c r="P125" s="114">
        <f t="shared" si="11"/>
        <v>16</v>
      </c>
      <c r="Q125" s="114">
        <f t="shared" si="12"/>
        <v>0.8</v>
      </c>
      <c r="R125" s="115">
        <f t="shared" si="16"/>
        <v>15</v>
      </c>
      <c r="S125" s="115">
        <f t="shared" si="16"/>
        <v>15.5</v>
      </c>
      <c r="T125" s="115">
        <f t="shared" si="16"/>
        <v>16</v>
      </c>
      <c r="U125" s="115">
        <f t="shared" si="15"/>
        <v>16</v>
      </c>
      <c r="V125" s="115">
        <f t="shared" si="15"/>
        <v>14</v>
      </c>
      <c r="W125" s="29">
        <f t="shared" si="15"/>
        <v>76.5</v>
      </c>
      <c r="X125" s="116">
        <f t="shared" si="13"/>
        <v>15.3</v>
      </c>
      <c r="Y125" s="122">
        <v>65</v>
      </c>
      <c r="Z125" s="118">
        <f t="shared" si="14"/>
        <v>52</v>
      </c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19"/>
    </row>
    <row r="126" spans="1:44" s="117" customFormat="1" ht="21" thickBot="1" x14ac:dyDescent="0.35">
      <c r="A126" s="112">
        <v>120</v>
      </c>
      <c r="B126" s="121">
        <v>674874</v>
      </c>
      <c r="C126" s="123" t="s">
        <v>224</v>
      </c>
      <c r="D126" s="113">
        <v>7</v>
      </c>
      <c r="E126" s="113">
        <v>9</v>
      </c>
      <c r="F126" s="113">
        <v>8</v>
      </c>
      <c r="G126" s="113">
        <v>9</v>
      </c>
      <c r="H126" s="113">
        <v>8</v>
      </c>
      <c r="I126" s="113">
        <f t="shared" si="9"/>
        <v>41</v>
      </c>
      <c r="J126" s="113">
        <f t="shared" si="10"/>
        <v>6.1499999999999995</v>
      </c>
      <c r="K126" s="114">
        <v>1</v>
      </c>
      <c r="L126" s="114">
        <v>2</v>
      </c>
      <c r="M126" s="114">
        <v>3</v>
      </c>
      <c r="N126" s="114">
        <v>2</v>
      </c>
      <c r="O126" s="114">
        <v>3</v>
      </c>
      <c r="P126" s="114">
        <f t="shared" si="11"/>
        <v>11</v>
      </c>
      <c r="Q126" s="114">
        <f t="shared" si="12"/>
        <v>0.55000000000000004</v>
      </c>
      <c r="R126" s="115">
        <f t="shared" si="16"/>
        <v>8</v>
      </c>
      <c r="S126" s="115">
        <f t="shared" si="16"/>
        <v>11</v>
      </c>
      <c r="T126" s="115">
        <f t="shared" si="16"/>
        <v>11</v>
      </c>
      <c r="U126" s="115">
        <f t="shared" si="15"/>
        <v>11</v>
      </c>
      <c r="V126" s="115">
        <f t="shared" si="15"/>
        <v>11</v>
      </c>
      <c r="W126" s="29">
        <f t="shared" si="15"/>
        <v>52</v>
      </c>
      <c r="X126" s="116">
        <f t="shared" si="13"/>
        <v>10.4</v>
      </c>
      <c r="Y126" s="122">
        <v>46</v>
      </c>
      <c r="Z126" s="118">
        <f t="shared" si="14"/>
        <v>36.800000000000004</v>
      </c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19"/>
    </row>
    <row r="127" spans="1:44" s="117" customFormat="1" ht="21" thickBot="1" x14ac:dyDescent="0.35">
      <c r="A127" s="112">
        <v>121</v>
      </c>
      <c r="B127" s="121">
        <v>674875</v>
      </c>
      <c r="C127" s="123" t="s">
        <v>225</v>
      </c>
      <c r="D127" s="113">
        <v>12</v>
      </c>
      <c r="E127" s="113">
        <v>12.5</v>
      </c>
      <c r="F127" s="113">
        <v>13</v>
      </c>
      <c r="G127" s="113">
        <v>10</v>
      </c>
      <c r="H127" s="113">
        <v>10.5</v>
      </c>
      <c r="I127" s="113">
        <f t="shared" si="9"/>
        <v>58</v>
      </c>
      <c r="J127" s="113">
        <f t="shared" si="10"/>
        <v>8.6999999999999993</v>
      </c>
      <c r="K127" s="114">
        <v>2</v>
      </c>
      <c r="L127" s="114">
        <v>3</v>
      </c>
      <c r="M127" s="114">
        <v>4</v>
      </c>
      <c r="N127" s="114">
        <v>3</v>
      </c>
      <c r="O127" s="114">
        <v>2</v>
      </c>
      <c r="P127" s="114">
        <f t="shared" si="11"/>
        <v>14</v>
      </c>
      <c r="Q127" s="114">
        <f t="shared" si="12"/>
        <v>0.70000000000000007</v>
      </c>
      <c r="R127" s="115">
        <f t="shared" si="16"/>
        <v>14</v>
      </c>
      <c r="S127" s="115">
        <f t="shared" si="16"/>
        <v>15.5</v>
      </c>
      <c r="T127" s="115">
        <f t="shared" si="16"/>
        <v>17</v>
      </c>
      <c r="U127" s="115">
        <f t="shared" si="15"/>
        <v>13</v>
      </c>
      <c r="V127" s="115">
        <f t="shared" si="15"/>
        <v>12.5</v>
      </c>
      <c r="W127" s="29">
        <f t="shared" si="15"/>
        <v>72</v>
      </c>
      <c r="X127" s="116">
        <f t="shared" si="13"/>
        <v>14.4</v>
      </c>
      <c r="Y127" s="122">
        <v>57</v>
      </c>
      <c r="Z127" s="118">
        <f t="shared" si="14"/>
        <v>45.6</v>
      </c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19"/>
    </row>
    <row r="128" spans="1:44" s="117" customFormat="1" ht="21" thickBot="1" x14ac:dyDescent="0.35">
      <c r="A128" s="112">
        <v>122</v>
      </c>
      <c r="B128" s="121">
        <v>674876</v>
      </c>
      <c r="C128" s="123" t="s">
        <v>226</v>
      </c>
      <c r="D128" s="113">
        <v>9</v>
      </c>
      <c r="E128" s="113">
        <v>12</v>
      </c>
      <c r="F128" s="113">
        <v>13</v>
      </c>
      <c r="G128" s="113">
        <v>14</v>
      </c>
      <c r="H128" s="113">
        <v>12</v>
      </c>
      <c r="I128" s="113">
        <f t="shared" si="9"/>
        <v>60</v>
      </c>
      <c r="J128" s="113">
        <f t="shared" si="10"/>
        <v>9</v>
      </c>
      <c r="K128" s="114">
        <v>2</v>
      </c>
      <c r="L128" s="114">
        <v>3</v>
      </c>
      <c r="M128" s="114">
        <v>2</v>
      </c>
      <c r="N128" s="114">
        <v>3</v>
      </c>
      <c r="O128" s="114">
        <v>3</v>
      </c>
      <c r="P128" s="114">
        <f t="shared" si="11"/>
        <v>13</v>
      </c>
      <c r="Q128" s="114">
        <f t="shared" si="12"/>
        <v>0.65</v>
      </c>
      <c r="R128" s="115">
        <f t="shared" si="16"/>
        <v>11</v>
      </c>
      <c r="S128" s="115">
        <f t="shared" si="16"/>
        <v>15</v>
      </c>
      <c r="T128" s="115">
        <f t="shared" si="16"/>
        <v>15</v>
      </c>
      <c r="U128" s="115">
        <f t="shared" si="15"/>
        <v>17</v>
      </c>
      <c r="V128" s="115">
        <f t="shared" si="15"/>
        <v>15</v>
      </c>
      <c r="W128" s="29">
        <f t="shared" si="15"/>
        <v>73</v>
      </c>
      <c r="X128" s="116">
        <f t="shared" si="13"/>
        <v>14.600000000000001</v>
      </c>
      <c r="Y128" s="122">
        <v>64</v>
      </c>
      <c r="Z128" s="118">
        <f t="shared" si="14"/>
        <v>51.2</v>
      </c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19"/>
    </row>
    <row r="129" spans="1:44" s="117" customFormat="1" ht="21" thickBot="1" x14ac:dyDescent="0.35">
      <c r="A129" s="112">
        <v>123</v>
      </c>
      <c r="B129" s="121">
        <v>674877</v>
      </c>
      <c r="C129" s="123" t="s">
        <v>227</v>
      </c>
      <c r="D129" s="113">
        <v>15</v>
      </c>
      <c r="E129" s="113">
        <v>16</v>
      </c>
      <c r="F129" s="113">
        <v>14</v>
      </c>
      <c r="G129" s="113">
        <v>15</v>
      </c>
      <c r="H129" s="113">
        <v>16</v>
      </c>
      <c r="I129" s="113">
        <f t="shared" si="9"/>
        <v>76</v>
      </c>
      <c r="J129" s="113">
        <f t="shared" si="10"/>
        <v>11.4</v>
      </c>
      <c r="K129" s="114">
        <v>5</v>
      </c>
      <c r="L129" s="114">
        <v>6</v>
      </c>
      <c r="M129" s="114">
        <v>5</v>
      </c>
      <c r="N129" s="114">
        <v>6</v>
      </c>
      <c r="O129" s="114">
        <v>5</v>
      </c>
      <c r="P129" s="114">
        <f t="shared" si="11"/>
        <v>27</v>
      </c>
      <c r="Q129" s="114">
        <f t="shared" si="12"/>
        <v>1.35</v>
      </c>
      <c r="R129" s="115">
        <f t="shared" si="16"/>
        <v>20</v>
      </c>
      <c r="S129" s="115">
        <f t="shared" si="16"/>
        <v>22</v>
      </c>
      <c r="T129" s="115">
        <f t="shared" si="16"/>
        <v>19</v>
      </c>
      <c r="U129" s="115">
        <f t="shared" si="15"/>
        <v>21</v>
      </c>
      <c r="V129" s="115">
        <f t="shared" si="15"/>
        <v>21</v>
      </c>
      <c r="W129" s="29">
        <f t="shared" si="15"/>
        <v>103</v>
      </c>
      <c r="X129" s="116">
        <f t="shared" si="13"/>
        <v>20.6</v>
      </c>
      <c r="Y129" s="122">
        <v>75</v>
      </c>
      <c r="Z129" s="118">
        <f t="shared" si="14"/>
        <v>60</v>
      </c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19"/>
    </row>
    <row r="130" spans="1:44" s="117" customFormat="1" ht="21" thickBot="1" x14ac:dyDescent="0.35">
      <c r="A130" s="112">
        <v>124</v>
      </c>
      <c r="B130" s="121">
        <v>674878</v>
      </c>
      <c r="C130" s="123" t="s">
        <v>228</v>
      </c>
      <c r="D130" s="113">
        <v>14</v>
      </c>
      <c r="E130" s="113">
        <v>12</v>
      </c>
      <c r="F130" s="113">
        <v>13</v>
      </c>
      <c r="G130" s="113">
        <v>12</v>
      </c>
      <c r="H130" s="113">
        <v>8</v>
      </c>
      <c r="I130" s="113">
        <f t="shared" si="9"/>
        <v>59</v>
      </c>
      <c r="J130" s="113">
        <f t="shared" si="10"/>
        <v>8.85</v>
      </c>
      <c r="K130" s="114">
        <v>2</v>
      </c>
      <c r="L130" s="114">
        <v>2.5</v>
      </c>
      <c r="M130" s="114">
        <v>3</v>
      </c>
      <c r="N130" s="114">
        <v>4</v>
      </c>
      <c r="O130" s="114">
        <v>3</v>
      </c>
      <c r="P130" s="114">
        <f t="shared" si="11"/>
        <v>14.5</v>
      </c>
      <c r="Q130" s="114">
        <f t="shared" si="12"/>
        <v>0.72500000000000009</v>
      </c>
      <c r="R130" s="115">
        <f t="shared" si="16"/>
        <v>16</v>
      </c>
      <c r="S130" s="115">
        <f t="shared" si="16"/>
        <v>14.5</v>
      </c>
      <c r="T130" s="115">
        <f t="shared" si="16"/>
        <v>16</v>
      </c>
      <c r="U130" s="115">
        <f t="shared" si="15"/>
        <v>16</v>
      </c>
      <c r="V130" s="115">
        <f t="shared" si="15"/>
        <v>11</v>
      </c>
      <c r="W130" s="29">
        <f t="shared" si="15"/>
        <v>73.5</v>
      </c>
      <c r="X130" s="116">
        <f t="shared" si="13"/>
        <v>14.700000000000001</v>
      </c>
      <c r="Y130" s="122">
        <v>64</v>
      </c>
      <c r="Z130" s="118">
        <f t="shared" si="14"/>
        <v>51.2</v>
      </c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19"/>
    </row>
    <row r="131" spans="1:44" ht="21" thickBot="1" x14ac:dyDescent="0.35"/>
    <row r="132" spans="1:44" x14ac:dyDescent="0.3">
      <c r="A132" s="139" t="s">
        <v>16</v>
      </c>
      <c r="B132" s="140"/>
      <c r="C132" s="141"/>
      <c r="D132" s="6">
        <f t="shared" ref="D132:V132" si="17">COUNT(D7:D130)</f>
        <v>119</v>
      </c>
      <c r="E132" s="6">
        <f t="shared" si="17"/>
        <v>119</v>
      </c>
      <c r="F132" s="6">
        <f t="shared" si="17"/>
        <v>119</v>
      </c>
      <c r="G132" s="6">
        <f t="shared" si="17"/>
        <v>119</v>
      </c>
      <c r="H132" s="6">
        <f t="shared" si="17"/>
        <v>119</v>
      </c>
      <c r="I132" s="7">
        <f t="shared" si="17"/>
        <v>112</v>
      </c>
      <c r="J132" s="7">
        <f t="shared" si="17"/>
        <v>112</v>
      </c>
      <c r="K132" s="79">
        <f t="shared" si="17"/>
        <v>119</v>
      </c>
      <c r="L132" s="79">
        <f t="shared" si="17"/>
        <v>119</v>
      </c>
      <c r="M132" s="79">
        <f t="shared" si="17"/>
        <v>119</v>
      </c>
      <c r="N132" s="79">
        <f t="shared" si="17"/>
        <v>119</v>
      </c>
      <c r="O132" s="79">
        <f t="shared" si="17"/>
        <v>119</v>
      </c>
      <c r="P132" s="76">
        <f t="shared" si="17"/>
        <v>112</v>
      </c>
      <c r="Q132" s="76">
        <f t="shared" si="17"/>
        <v>112</v>
      </c>
      <c r="R132" s="89">
        <f t="shared" si="17"/>
        <v>124</v>
      </c>
      <c r="S132" s="89">
        <f t="shared" si="17"/>
        <v>124</v>
      </c>
      <c r="T132" s="89">
        <f t="shared" si="17"/>
        <v>124</v>
      </c>
      <c r="U132" s="89">
        <f t="shared" si="17"/>
        <v>124</v>
      </c>
      <c r="V132" s="89">
        <f t="shared" si="17"/>
        <v>124</v>
      </c>
      <c r="W132" s="92">
        <f>COUNT(W6:W130)</f>
        <v>124</v>
      </c>
      <c r="X132" s="92">
        <f>COUNT(X6:X130)</f>
        <v>124</v>
      </c>
      <c r="Y132" s="12">
        <f>COUNT(#REF!)</f>
        <v>0</v>
      </c>
      <c r="Z132" s="76">
        <f>COUNT(#REF!)</f>
        <v>0</v>
      </c>
    </row>
    <row r="133" spans="1:44" ht="21" customHeight="1" x14ac:dyDescent="0.3">
      <c r="A133" s="142" t="s">
        <v>17</v>
      </c>
      <c r="B133" s="143"/>
      <c r="C133" s="144"/>
      <c r="D133" s="8">
        <v>20</v>
      </c>
      <c r="E133" s="9">
        <v>20</v>
      </c>
      <c r="F133" s="9">
        <v>20</v>
      </c>
      <c r="G133" s="9">
        <v>20</v>
      </c>
      <c r="H133" s="82">
        <v>20</v>
      </c>
      <c r="I133" s="10">
        <f>SUM(D133:H133)</f>
        <v>100</v>
      </c>
      <c r="J133" s="83">
        <f>I133*0.15</f>
        <v>15</v>
      </c>
      <c r="K133" s="80">
        <v>6</v>
      </c>
      <c r="L133" s="14">
        <v>6</v>
      </c>
      <c r="M133" s="14">
        <v>6</v>
      </c>
      <c r="N133" s="14">
        <v>6</v>
      </c>
      <c r="O133" s="81">
        <v>6</v>
      </c>
      <c r="P133" s="77">
        <f>SUM(K133:O133)</f>
        <v>30</v>
      </c>
      <c r="Q133" s="88">
        <f>P133*0.05</f>
        <v>1.5</v>
      </c>
      <c r="R133" s="90">
        <f>(D133*0.15+K133*0.05)</f>
        <v>3.3</v>
      </c>
      <c r="S133" s="16">
        <f>((E133*0.15+L133*0.05))</f>
        <v>3.3</v>
      </c>
      <c r="T133" s="16">
        <f t="shared" ref="T133:U133" si="18">((F133*0.15+M133*0.05))</f>
        <v>3.3</v>
      </c>
      <c r="U133" s="16">
        <f t="shared" si="18"/>
        <v>3.3</v>
      </c>
      <c r="V133" s="17">
        <f>((H133*0.15+O133*0.05))</f>
        <v>3.3</v>
      </c>
      <c r="W133" s="93">
        <v>130</v>
      </c>
      <c r="X133" s="91">
        <f>W133*0.2</f>
        <v>26</v>
      </c>
      <c r="Y133" s="15">
        <v>100</v>
      </c>
      <c r="Z133" s="77">
        <f>Y133*0.8</f>
        <v>80</v>
      </c>
    </row>
    <row r="134" spans="1:44" x14ac:dyDescent="0.3">
      <c r="A134" s="142" t="s">
        <v>79</v>
      </c>
      <c r="B134" s="143"/>
      <c r="C134" s="144"/>
      <c r="D134" s="8">
        <f>D133*0.4</f>
        <v>8</v>
      </c>
      <c r="E134" s="9">
        <f>E133*0.4</f>
        <v>8</v>
      </c>
      <c r="F134" s="9">
        <f t="shared" ref="F134:J134" si="19">F133*0.4</f>
        <v>8</v>
      </c>
      <c r="G134" s="9">
        <f t="shared" si="19"/>
        <v>8</v>
      </c>
      <c r="H134" s="82">
        <f t="shared" si="19"/>
        <v>8</v>
      </c>
      <c r="I134" s="10">
        <f t="shared" si="19"/>
        <v>40</v>
      </c>
      <c r="J134" s="83">
        <f t="shared" si="19"/>
        <v>6</v>
      </c>
      <c r="K134" s="80">
        <f>K133*0.4</f>
        <v>2.4000000000000004</v>
      </c>
      <c r="L134" s="14">
        <f>L133*0.4</f>
        <v>2.4000000000000004</v>
      </c>
      <c r="M134" s="14">
        <f t="shared" ref="M134:Z134" si="20">M133*0.4</f>
        <v>2.4000000000000004</v>
      </c>
      <c r="N134" s="14">
        <f t="shared" si="20"/>
        <v>2.4000000000000004</v>
      </c>
      <c r="O134" s="81">
        <f t="shared" si="20"/>
        <v>2.4000000000000004</v>
      </c>
      <c r="P134" s="77">
        <f t="shared" si="20"/>
        <v>12</v>
      </c>
      <c r="Q134" s="88">
        <f t="shared" si="20"/>
        <v>0.60000000000000009</v>
      </c>
      <c r="R134" s="90">
        <f t="shared" si="20"/>
        <v>1.32</v>
      </c>
      <c r="S134" s="16">
        <f t="shared" si="20"/>
        <v>1.32</v>
      </c>
      <c r="T134" s="16">
        <f t="shared" si="20"/>
        <v>1.32</v>
      </c>
      <c r="U134" s="16">
        <f t="shared" si="20"/>
        <v>1.32</v>
      </c>
      <c r="V134" s="17">
        <f t="shared" si="20"/>
        <v>1.32</v>
      </c>
      <c r="W134" s="93">
        <f t="shared" si="20"/>
        <v>52</v>
      </c>
      <c r="X134" s="91">
        <f t="shared" si="20"/>
        <v>10.4</v>
      </c>
      <c r="Y134" s="15">
        <f t="shared" si="20"/>
        <v>40</v>
      </c>
      <c r="Z134" s="77">
        <f t="shared" si="20"/>
        <v>32</v>
      </c>
    </row>
    <row r="135" spans="1:44" ht="21" customHeight="1" x14ac:dyDescent="0.3">
      <c r="A135" s="142" t="s">
        <v>18</v>
      </c>
      <c r="B135" s="143"/>
      <c r="C135" s="144"/>
      <c r="D135" s="8">
        <f>COUNTIF(D7:D130, "&gt;=8")</f>
        <v>86</v>
      </c>
      <c r="E135" s="8">
        <f>COUNTIF(E7:E130, "&gt;=8")</f>
        <v>91</v>
      </c>
      <c r="F135" s="8">
        <f>COUNTIF(F7:F130, "&gt;=8")</f>
        <v>90</v>
      </c>
      <c r="G135" s="8">
        <f>COUNTIF(G7:G130, "&gt;=8")</f>
        <v>89</v>
      </c>
      <c r="H135" s="8">
        <f>COUNTIF(H7:H130, "&gt;=8")</f>
        <v>90</v>
      </c>
      <c r="I135" s="10">
        <f>COUNTIF(I7:I130, "&gt;=40")</f>
        <v>82</v>
      </c>
      <c r="J135" s="10">
        <f>COUNTIF(J7:J130, "&gt;=6")</f>
        <v>82</v>
      </c>
      <c r="K135" s="10">
        <f>COUNTIF(K7:K130, "&gt;=2.4")</f>
        <v>79</v>
      </c>
      <c r="L135" s="10">
        <f t="shared" ref="L135:O135" si="21">COUNTIF(L7:L130, "&gt;=2.4")</f>
        <v>82</v>
      </c>
      <c r="M135" s="10">
        <f t="shared" si="21"/>
        <v>86</v>
      </c>
      <c r="N135" s="10">
        <f t="shared" si="21"/>
        <v>73</v>
      </c>
      <c r="O135" s="10">
        <f t="shared" si="21"/>
        <v>83</v>
      </c>
      <c r="P135" s="10">
        <f>COUNTIF(P7:P130, "&gt;=12")</f>
        <v>89</v>
      </c>
      <c r="Q135" s="10">
        <f>COUNTIF(Q7:Q130, "&gt;=.6")</f>
        <v>89</v>
      </c>
      <c r="R135" s="10">
        <f>COUNTIF(R7:R130, "&gt;=1.32")</f>
        <v>118</v>
      </c>
      <c r="S135" s="10">
        <f t="shared" ref="S135:V135" si="22">COUNTIF(S7:S130, "&gt;=1.32")</f>
        <v>117</v>
      </c>
      <c r="T135" s="10">
        <f t="shared" si="22"/>
        <v>118</v>
      </c>
      <c r="U135" s="10">
        <f t="shared" si="22"/>
        <v>119</v>
      </c>
      <c r="V135" s="10">
        <f t="shared" si="22"/>
        <v>116</v>
      </c>
      <c r="W135" s="10">
        <f>COUNTIF(W7:W130, "&gt;=52")</f>
        <v>79</v>
      </c>
      <c r="X135" s="10">
        <f>COUNTIF(X7:X130, "&gt;=10.4")</f>
        <v>79</v>
      </c>
      <c r="Y135" s="10">
        <f t="shared" ref="Y135" si="23">COUNTIF(Y7:Y130, "&gt;=40")</f>
        <v>105</v>
      </c>
      <c r="Z135" s="10">
        <f>COUNTIF(Z7:Z130, "&gt;=32")</f>
        <v>105</v>
      </c>
    </row>
    <row r="136" spans="1:44" x14ac:dyDescent="0.3">
      <c r="A136" s="142" t="s">
        <v>19</v>
      </c>
      <c r="B136" s="143"/>
      <c r="C136" s="144"/>
      <c r="D136" s="84" t="str">
        <f xml:space="preserve"> IF(((D135/COUNT(D7:D130))*100)&gt;=60,"3", IF(AND(((D135/COUNT(D7:D130))*100)&lt;60, ((D135/COUNT(D7:D130))*100)&gt;=50),"2", IF( AND(((D135/COUNT(D7:D130))*100)&lt;50, ((D135/COUNT(D7:D130))*100)&gt;=40),"1","0")))</f>
        <v>3</v>
      </c>
      <c r="E136" s="84" t="str">
        <f t="shared" ref="E136:Z136" si="24" xml:space="preserve"> IF(((E135/COUNT(E7:E130))*100)&gt;=60,"3", IF(AND(((E135/COUNT(E7:E130))*100)&lt;60, ((E135/COUNT(E7:E130))*100)&gt;=50),"2", IF( AND(((E135/COUNT(E7:E130))*100)&lt;50, ((E135/COUNT(E7:E130))*100)&gt;=40),"1","0")))</f>
        <v>3</v>
      </c>
      <c r="F136" s="84" t="str">
        <f t="shared" si="24"/>
        <v>3</v>
      </c>
      <c r="G136" s="84" t="str">
        <f t="shared" si="24"/>
        <v>3</v>
      </c>
      <c r="H136" s="84" t="str">
        <f t="shared" si="24"/>
        <v>3</v>
      </c>
      <c r="I136" s="84" t="str">
        <f t="shared" si="24"/>
        <v>3</v>
      </c>
      <c r="J136" s="84" t="str">
        <f t="shared" si="24"/>
        <v>3</v>
      </c>
      <c r="K136" s="84" t="str">
        <f t="shared" si="24"/>
        <v>3</v>
      </c>
      <c r="L136" s="84" t="str">
        <f t="shared" si="24"/>
        <v>3</v>
      </c>
      <c r="M136" s="84" t="str">
        <f t="shared" si="24"/>
        <v>3</v>
      </c>
      <c r="N136" s="84" t="str">
        <f t="shared" si="24"/>
        <v>3</v>
      </c>
      <c r="O136" s="84" t="str">
        <f t="shared" si="24"/>
        <v>3</v>
      </c>
      <c r="P136" s="84" t="str">
        <f t="shared" si="24"/>
        <v>3</v>
      </c>
      <c r="Q136" s="84" t="str">
        <f t="shared" si="24"/>
        <v>3</v>
      </c>
      <c r="R136" s="84" t="str">
        <f t="shared" si="24"/>
        <v>3</v>
      </c>
      <c r="S136" s="84" t="str">
        <f t="shared" si="24"/>
        <v>3</v>
      </c>
      <c r="T136" s="84" t="str">
        <f t="shared" si="24"/>
        <v>3</v>
      </c>
      <c r="U136" s="84" t="str">
        <f t="shared" si="24"/>
        <v>3</v>
      </c>
      <c r="V136" s="84" t="str">
        <f t="shared" si="24"/>
        <v>3</v>
      </c>
      <c r="W136" s="84" t="str">
        <f t="shared" si="24"/>
        <v>3</v>
      </c>
      <c r="X136" s="84" t="str">
        <f t="shared" si="24"/>
        <v>3</v>
      </c>
      <c r="Y136" s="84" t="str">
        <f t="shared" si="24"/>
        <v>3</v>
      </c>
      <c r="Z136" s="84" t="str">
        <f t="shared" si="24"/>
        <v>3</v>
      </c>
    </row>
    <row r="137" spans="1:44" ht="21" thickBot="1" x14ac:dyDescent="0.35">
      <c r="A137" s="187" t="s">
        <v>20</v>
      </c>
      <c r="B137" s="188"/>
      <c r="C137" s="189"/>
      <c r="D137" s="11">
        <f>((D135/COUNT(D7:D130))*D136)</f>
        <v>2.1680672268907561</v>
      </c>
      <c r="E137" s="11">
        <f t="shared" ref="E137:Z137" si="25">((E135/COUNT(E7:E130))*E136)</f>
        <v>2.2941176470588234</v>
      </c>
      <c r="F137" s="11">
        <f t="shared" si="25"/>
        <v>2.26890756302521</v>
      </c>
      <c r="G137" s="11">
        <f t="shared" si="25"/>
        <v>2.2436974789915967</v>
      </c>
      <c r="H137" s="11">
        <f t="shared" si="25"/>
        <v>2.26890756302521</v>
      </c>
      <c r="I137" s="11">
        <f t="shared" si="25"/>
        <v>2.1964285714285712</v>
      </c>
      <c r="J137" s="11">
        <f t="shared" si="25"/>
        <v>2.1964285714285712</v>
      </c>
      <c r="K137" s="11">
        <f t="shared" si="25"/>
        <v>1.9915966386554622</v>
      </c>
      <c r="L137" s="11">
        <f t="shared" si="25"/>
        <v>2.0672268907563023</v>
      </c>
      <c r="M137" s="11">
        <f t="shared" si="25"/>
        <v>2.1680672268907561</v>
      </c>
      <c r="N137" s="11">
        <f t="shared" si="25"/>
        <v>1.8403361344537816</v>
      </c>
      <c r="O137" s="11">
        <f t="shared" si="25"/>
        <v>2.0924369747899156</v>
      </c>
      <c r="P137" s="11">
        <f t="shared" si="25"/>
        <v>2.3839285714285712</v>
      </c>
      <c r="Q137" s="11">
        <f t="shared" si="25"/>
        <v>2.3839285714285712</v>
      </c>
      <c r="R137" s="11">
        <f t="shared" si="25"/>
        <v>2.8548387096774195</v>
      </c>
      <c r="S137" s="11">
        <f t="shared" si="25"/>
        <v>2.830645161290323</v>
      </c>
      <c r="T137" s="11">
        <f t="shared" si="25"/>
        <v>2.8548387096774195</v>
      </c>
      <c r="U137" s="11">
        <f t="shared" si="25"/>
        <v>2.879032258064516</v>
      </c>
      <c r="V137" s="11">
        <f t="shared" si="25"/>
        <v>2.8064516129032255</v>
      </c>
      <c r="W137" s="11">
        <f t="shared" si="25"/>
        <v>1.911290322580645</v>
      </c>
      <c r="X137" s="11">
        <f t="shared" si="25"/>
        <v>1.911290322580645</v>
      </c>
      <c r="Y137" s="11">
        <f t="shared" si="25"/>
        <v>2.625</v>
      </c>
      <c r="Z137" s="11">
        <f t="shared" si="25"/>
        <v>2.625</v>
      </c>
    </row>
    <row r="138" spans="1:44" ht="21" thickBot="1" x14ac:dyDescent="0.35">
      <c r="A138" s="2"/>
      <c r="B138" s="2"/>
      <c r="C138" s="2"/>
      <c r="D138" s="2"/>
    </row>
    <row r="139" spans="1:44" x14ac:dyDescent="0.3">
      <c r="A139" s="190" t="s">
        <v>21</v>
      </c>
      <c r="B139" s="191"/>
      <c r="C139" s="192"/>
      <c r="D139" s="2"/>
      <c r="E139" s="169" t="s">
        <v>22</v>
      </c>
      <c r="F139" s="170"/>
      <c r="G139" s="170"/>
      <c r="H139" s="170"/>
      <c r="I139" s="170"/>
      <c r="J139" s="170"/>
      <c r="K139" s="170"/>
      <c r="L139" s="170"/>
      <c r="M139" s="170"/>
      <c r="N139" s="171"/>
      <c r="O139" s="78" t="s">
        <v>12</v>
      </c>
      <c r="P139" s="20" t="s">
        <v>3</v>
      </c>
      <c r="Q139" s="20" t="s">
        <v>4</v>
      </c>
      <c r="R139" s="20" t="s">
        <v>5</v>
      </c>
      <c r="S139" s="21" t="s">
        <v>6</v>
      </c>
    </row>
    <row r="140" spans="1:44" ht="21" thickBot="1" x14ac:dyDescent="0.35">
      <c r="A140" s="22" t="s">
        <v>80</v>
      </c>
      <c r="B140" s="3"/>
      <c r="C140" s="23"/>
      <c r="D140" s="2"/>
      <c r="E140" s="172"/>
      <c r="F140" s="173"/>
      <c r="G140" s="173"/>
      <c r="H140" s="173"/>
      <c r="I140" s="173"/>
      <c r="J140" s="173"/>
      <c r="K140" s="173"/>
      <c r="L140" s="173"/>
      <c r="M140" s="173"/>
      <c r="N140" s="174"/>
      <c r="O140" s="4">
        <f>(R137*0.2+Z137*0.8)</f>
        <v>2.6709677419354838</v>
      </c>
      <c r="P140" s="4">
        <f>(S137*0.2+Z137*0.8)</f>
        <v>2.6661290322580649</v>
      </c>
      <c r="Q140" s="4">
        <f>(T137*0.2+Z137*0.8)</f>
        <v>2.6709677419354838</v>
      </c>
      <c r="R140" s="4">
        <f>(U137*0.2+Z137*0.8)</f>
        <v>2.6758064516129032</v>
      </c>
      <c r="S140" s="5">
        <f>(V137*0.2+Z137*0.8)</f>
        <v>2.661290322580645</v>
      </c>
    </row>
    <row r="141" spans="1:44" x14ac:dyDescent="0.3">
      <c r="A141" s="22" t="s">
        <v>81</v>
      </c>
      <c r="B141" s="3"/>
      <c r="C141" s="23"/>
      <c r="D141" s="2"/>
    </row>
    <row r="142" spans="1:44" ht="21" thickBot="1" x14ac:dyDescent="0.35">
      <c r="A142" s="24" t="s">
        <v>82</v>
      </c>
      <c r="B142" s="25"/>
      <c r="C142" s="26"/>
      <c r="D142" s="2"/>
    </row>
  </sheetData>
  <mergeCells count="22">
    <mergeCell ref="A134:C134"/>
    <mergeCell ref="A135:C135"/>
    <mergeCell ref="A136:C136"/>
    <mergeCell ref="A137:C137"/>
    <mergeCell ref="A139:C139"/>
    <mergeCell ref="E139:N140"/>
    <mergeCell ref="Y4:Y6"/>
    <mergeCell ref="Z4:Z6"/>
    <mergeCell ref="D5:J5"/>
    <mergeCell ref="K5:Q5"/>
    <mergeCell ref="A132:C132"/>
    <mergeCell ref="A133:C133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42"/>
  <sheetViews>
    <sheetView topLeftCell="J1" zoomScale="80" zoomScaleNormal="80" workbookViewId="0">
      <selection activeCell="T16" sqref="T16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5" t="s">
        <v>103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44" ht="21" thickBot="1" x14ac:dyDescent="0.35">
      <c r="A2" s="145" t="s">
        <v>104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44" ht="21" thickBot="1" x14ac:dyDescent="0.35">
      <c r="A3" s="146" t="s">
        <v>85</v>
      </c>
      <c r="B3" s="147"/>
      <c r="C3" s="94" t="str">
        <f>'CO (All Subjects)'!D9</f>
        <v>OOP LABS</v>
      </c>
      <c r="D3" s="95" t="s">
        <v>100</v>
      </c>
      <c r="E3" s="94"/>
      <c r="F3" s="148" t="s">
        <v>229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44" ht="21" customHeight="1" thickBot="1" x14ac:dyDescent="0.35">
      <c r="A4" s="149" t="s">
        <v>0</v>
      </c>
      <c r="B4" s="151" t="s">
        <v>1</v>
      </c>
      <c r="C4" s="154" t="s">
        <v>2</v>
      </c>
      <c r="D4" s="157" t="s">
        <v>101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  <c r="R4" s="160" t="s">
        <v>102</v>
      </c>
      <c r="S4" s="161"/>
      <c r="T4" s="161"/>
      <c r="U4" s="161"/>
      <c r="V4" s="162"/>
      <c r="W4" s="18" t="s">
        <v>15</v>
      </c>
      <c r="X4" s="166" t="s">
        <v>14</v>
      </c>
      <c r="Y4" s="175" t="s">
        <v>83</v>
      </c>
      <c r="Z4" s="178" t="s">
        <v>84</v>
      </c>
    </row>
    <row r="5" spans="1:44" x14ac:dyDescent="0.3">
      <c r="A5" s="150"/>
      <c r="B5" s="152"/>
      <c r="C5" s="155"/>
      <c r="D5" s="181" t="s">
        <v>11</v>
      </c>
      <c r="E5" s="182"/>
      <c r="F5" s="182"/>
      <c r="G5" s="182"/>
      <c r="H5" s="182"/>
      <c r="I5" s="182"/>
      <c r="J5" s="183"/>
      <c r="K5" s="184" t="s">
        <v>89</v>
      </c>
      <c r="L5" s="185"/>
      <c r="M5" s="185"/>
      <c r="N5" s="185"/>
      <c r="O5" s="185"/>
      <c r="P5" s="185"/>
      <c r="Q5" s="186"/>
      <c r="R5" s="163"/>
      <c r="S5" s="164"/>
      <c r="T5" s="164"/>
      <c r="U5" s="164"/>
      <c r="V5" s="165"/>
      <c r="W5" s="19" t="s">
        <v>13</v>
      </c>
      <c r="X5" s="167"/>
      <c r="Y5" s="176"/>
      <c r="Z5" s="179"/>
    </row>
    <row r="6" spans="1:44" ht="21" thickBot="1" x14ac:dyDescent="0.35">
      <c r="A6" s="150"/>
      <c r="B6" s="153"/>
      <c r="C6" s="156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6" t="s">
        <v>12</v>
      </c>
      <c r="S6" s="87" t="s">
        <v>3</v>
      </c>
      <c r="T6" s="87" t="s">
        <v>4</v>
      </c>
      <c r="U6" s="87" t="s">
        <v>5</v>
      </c>
      <c r="V6" s="85" t="s">
        <v>6</v>
      </c>
      <c r="W6" s="111" t="s">
        <v>96</v>
      </c>
      <c r="X6" s="168"/>
      <c r="Y6" s="177"/>
      <c r="Z6" s="180"/>
    </row>
    <row r="7" spans="1:44" s="117" customFormat="1" ht="21" thickBot="1" x14ac:dyDescent="0.35">
      <c r="A7" s="112">
        <v>1</v>
      </c>
      <c r="B7" s="121">
        <v>674755</v>
      </c>
      <c r="C7" s="123" t="s">
        <v>139</v>
      </c>
      <c r="D7" s="113">
        <v>8</v>
      </c>
      <c r="E7" s="113">
        <v>7</v>
      </c>
      <c r="F7" s="113">
        <v>8</v>
      </c>
      <c r="G7" s="113">
        <v>5</v>
      </c>
      <c r="H7" s="113">
        <v>6</v>
      </c>
      <c r="I7" s="113">
        <f>SUM(D7:H7)</f>
        <v>34</v>
      </c>
      <c r="J7" s="113">
        <f>I7*0.15</f>
        <v>5.0999999999999996</v>
      </c>
      <c r="K7" s="114">
        <v>2.5</v>
      </c>
      <c r="L7" s="114">
        <v>3</v>
      </c>
      <c r="M7" s="114">
        <v>1</v>
      </c>
      <c r="N7" s="114">
        <v>3</v>
      </c>
      <c r="O7" s="114">
        <v>3</v>
      </c>
      <c r="P7" s="114">
        <f>SUM(K7:O7)</f>
        <v>12.5</v>
      </c>
      <c r="Q7" s="114">
        <f>P7*0.05</f>
        <v>0.625</v>
      </c>
      <c r="R7" s="115">
        <f>D7+K7</f>
        <v>10.5</v>
      </c>
      <c r="S7" s="115">
        <f t="shared" ref="S7:W22" si="0">E7+L7</f>
        <v>10</v>
      </c>
      <c r="T7" s="115">
        <f t="shared" si="0"/>
        <v>9</v>
      </c>
      <c r="U7" s="115">
        <f t="shared" si="0"/>
        <v>8</v>
      </c>
      <c r="V7" s="115">
        <f t="shared" si="0"/>
        <v>9</v>
      </c>
      <c r="W7" s="29">
        <f>I7+P7</f>
        <v>46.5</v>
      </c>
      <c r="X7" s="116">
        <f>W7*0.2</f>
        <v>9.3000000000000007</v>
      </c>
      <c r="Y7" s="122">
        <v>37</v>
      </c>
      <c r="Z7" s="118">
        <f>Y7*0.8</f>
        <v>29.6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ht="21" thickBot="1" x14ac:dyDescent="0.35">
      <c r="A8" s="112">
        <v>2</v>
      </c>
      <c r="B8" s="121">
        <v>674756</v>
      </c>
      <c r="C8" s="123" t="s">
        <v>105</v>
      </c>
      <c r="D8" s="113">
        <v>9</v>
      </c>
      <c r="E8" s="113">
        <v>9.5</v>
      </c>
      <c r="F8" s="113">
        <v>9</v>
      </c>
      <c r="G8" s="113">
        <v>8</v>
      </c>
      <c r="H8" s="113">
        <v>9</v>
      </c>
      <c r="I8" s="113">
        <f t="shared" ref="I8:I71" si="1">SUM(D8:H8)</f>
        <v>44.5</v>
      </c>
      <c r="J8" s="113">
        <f t="shared" ref="J8:J71" si="2">I8*0.15</f>
        <v>6.6749999999999998</v>
      </c>
      <c r="K8" s="114">
        <v>3</v>
      </c>
      <c r="L8" s="114">
        <v>4</v>
      </c>
      <c r="M8" s="114">
        <v>3</v>
      </c>
      <c r="N8" s="114">
        <v>2</v>
      </c>
      <c r="O8" s="114">
        <v>4</v>
      </c>
      <c r="P8" s="114">
        <f t="shared" ref="P8:P71" si="3">SUM(K8:O8)</f>
        <v>16</v>
      </c>
      <c r="Q8" s="114">
        <f t="shared" ref="Q8:Q71" si="4">P8*0.05</f>
        <v>0.8</v>
      </c>
      <c r="R8" s="115">
        <f t="shared" ref="R8:W62" si="5">D8+K8</f>
        <v>12</v>
      </c>
      <c r="S8" s="115">
        <f t="shared" si="0"/>
        <v>13.5</v>
      </c>
      <c r="T8" s="115">
        <f t="shared" si="0"/>
        <v>12</v>
      </c>
      <c r="U8" s="115">
        <f t="shared" si="0"/>
        <v>10</v>
      </c>
      <c r="V8" s="115">
        <f t="shared" si="0"/>
        <v>13</v>
      </c>
      <c r="W8" s="29">
        <f t="shared" si="0"/>
        <v>60.5</v>
      </c>
      <c r="X8" s="116">
        <f t="shared" ref="X8:X71" si="6">W8*0.2</f>
        <v>12.100000000000001</v>
      </c>
      <c r="Y8" s="122">
        <v>51</v>
      </c>
      <c r="Z8" s="118">
        <f t="shared" ref="Z8:Z71" si="7">Y8*0.8</f>
        <v>40.800000000000004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ht="21" thickBot="1" x14ac:dyDescent="0.35">
      <c r="A9" s="112">
        <v>3</v>
      </c>
      <c r="B9" s="121">
        <v>674757</v>
      </c>
      <c r="C9" s="123" t="s">
        <v>140</v>
      </c>
      <c r="D9" s="113">
        <v>6</v>
      </c>
      <c r="E9" s="113">
        <v>5</v>
      </c>
      <c r="F9" s="113">
        <v>8</v>
      </c>
      <c r="G9" s="113">
        <v>8</v>
      </c>
      <c r="H9" s="113">
        <v>6</v>
      </c>
      <c r="I9" s="113">
        <f t="shared" si="1"/>
        <v>33</v>
      </c>
      <c r="J9" s="113">
        <f t="shared" si="2"/>
        <v>4.95</v>
      </c>
      <c r="K9" s="114">
        <v>2</v>
      </c>
      <c r="L9" s="114">
        <v>3</v>
      </c>
      <c r="M9" s="114">
        <v>2</v>
      </c>
      <c r="N9" s="114">
        <v>1</v>
      </c>
      <c r="O9" s="114">
        <v>3</v>
      </c>
      <c r="P9" s="114">
        <f t="shared" si="3"/>
        <v>11</v>
      </c>
      <c r="Q9" s="114">
        <f t="shared" si="4"/>
        <v>0.55000000000000004</v>
      </c>
      <c r="R9" s="115">
        <f t="shared" si="5"/>
        <v>8</v>
      </c>
      <c r="S9" s="115">
        <f t="shared" si="0"/>
        <v>8</v>
      </c>
      <c r="T9" s="115">
        <f t="shared" si="0"/>
        <v>10</v>
      </c>
      <c r="U9" s="115">
        <f t="shared" si="0"/>
        <v>9</v>
      </c>
      <c r="V9" s="115">
        <f t="shared" si="0"/>
        <v>9</v>
      </c>
      <c r="W9" s="29">
        <f t="shared" si="0"/>
        <v>44</v>
      </c>
      <c r="X9" s="116">
        <f t="shared" si="6"/>
        <v>8.8000000000000007</v>
      </c>
      <c r="Y9" s="122">
        <v>36</v>
      </c>
      <c r="Z9" s="118">
        <f t="shared" si="7"/>
        <v>28.8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ht="21" thickBot="1" x14ac:dyDescent="0.35">
      <c r="A10" s="112">
        <v>4</v>
      </c>
      <c r="B10" s="121">
        <v>674758</v>
      </c>
      <c r="C10" s="123" t="s">
        <v>141</v>
      </c>
      <c r="D10" s="113">
        <v>10</v>
      </c>
      <c r="E10" s="113">
        <v>12</v>
      </c>
      <c r="F10" s="113">
        <v>13</v>
      </c>
      <c r="G10" s="113">
        <v>10</v>
      </c>
      <c r="H10" s="113">
        <v>8</v>
      </c>
      <c r="I10" s="113">
        <f t="shared" si="1"/>
        <v>53</v>
      </c>
      <c r="J10" s="113">
        <f t="shared" si="2"/>
        <v>7.9499999999999993</v>
      </c>
      <c r="K10" s="114">
        <v>2</v>
      </c>
      <c r="L10" s="114">
        <v>3</v>
      </c>
      <c r="M10" s="114">
        <v>5</v>
      </c>
      <c r="N10" s="114">
        <v>3</v>
      </c>
      <c r="O10" s="114">
        <v>4</v>
      </c>
      <c r="P10" s="114">
        <f t="shared" si="3"/>
        <v>17</v>
      </c>
      <c r="Q10" s="114">
        <f t="shared" si="4"/>
        <v>0.85000000000000009</v>
      </c>
      <c r="R10" s="115">
        <f t="shared" si="5"/>
        <v>12</v>
      </c>
      <c r="S10" s="115">
        <f t="shared" si="0"/>
        <v>15</v>
      </c>
      <c r="T10" s="115">
        <f t="shared" si="0"/>
        <v>18</v>
      </c>
      <c r="U10" s="115">
        <f t="shared" si="0"/>
        <v>13</v>
      </c>
      <c r="V10" s="115">
        <f t="shared" si="0"/>
        <v>12</v>
      </c>
      <c r="W10" s="29">
        <f t="shared" si="0"/>
        <v>70</v>
      </c>
      <c r="X10" s="116">
        <f t="shared" si="6"/>
        <v>14</v>
      </c>
      <c r="Y10" s="122">
        <v>59</v>
      </c>
      <c r="Z10" s="118">
        <f t="shared" si="7"/>
        <v>47.2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ht="21" thickBot="1" x14ac:dyDescent="0.35">
      <c r="A11" s="112">
        <v>5</v>
      </c>
      <c r="B11" s="121">
        <v>674759</v>
      </c>
      <c r="C11" s="123" t="s">
        <v>142</v>
      </c>
      <c r="D11" s="113">
        <v>9</v>
      </c>
      <c r="E11" s="113">
        <v>8</v>
      </c>
      <c r="F11" s="113">
        <v>7</v>
      </c>
      <c r="G11" s="113">
        <v>9</v>
      </c>
      <c r="H11" s="113">
        <v>8</v>
      </c>
      <c r="I11" s="113">
        <f t="shared" si="1"/>
        <v>41</v>
      </c>
      <c r="J11" s="113">
        <f t="shared" si="2"/>
        <v>6.1499999999999995</v>
      </c>
      <c r="K11" s="114">
        <v>2</v>
      </c>
      <c r="L11" s="114">
        <v>3</v>
      </c>
      <c r="M11" s="114">
        <v>1</v>
      </c>
      <c r="N11" s="114">
        <v>2</v>
      </c>
      <c r="O11" s="114">
        <v>2</v>
      </c>
      <c r="P11" s="114">
        <f t="shared" si="3"/>
        <v>10</v>
      </c>
      <c r="Q11" s="114">
        <f t="shared" si="4"/>
        <v>0.5</v>
      </c>
      <c r="R11" s="115">
        <f t="shared" si="5"/>
        <v>11</v>
      </c>
      <c r="S11" s="115">
        <f t="shared" si="0"/>
        <v>11</v>
      </c>
      <c r="T11" s="115">
        <f t="shared" si="0"/>
        <v>8</v>
      </c>
      <c r="U11" s="115">
        <f t="shared" si="0"/>
        <v>11</v>
      </c>
      <c r="V11" s="115">
        <f t="shared" si="0"/>
        <v>10</v>
      </c>
      <c r="W11" s="29">
        <f t="shared" si="0"/>
        <v>51</v>
      </c>
      <c r="X11" s="116">
        <f t="shared" si="6"/>
        <v>10.200000000000001</v>
      </c>
      <c r="Y11" s="122">
        <v>47</v>
      </c>
      <c r="Z11" s="118">
        <f t="shared" si="7"/>
        <v>37.6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ht="21" thickBot="1" x14ac:dyDescent="0.35">
      <c r="A12" s="112">
        <v>6</v>
      </c>
      <c r="B12" s="121">
        <v>674760</v>
      </c>
      <c r="C12" s="123" t="s">
        <v>106</v>
      </c>
      <c r="D12" s="113">
        <v>12</v>
      </c>
      <c r="E12" s="113">
        <v>10</v>
      </c>
      <c r="F12" s="113">
        <v>10.5</v>
      </c>
      <c r="G12" s="113">
        <v>11</v>
      </c>
      <c r="H12" s="113">
        <v>12.5</v>
      </c>
      <c r="I12" s="113">
        <f t="shared" si="1"/>
        <v>56</v>
      </c>
      <c r="J12" s="113">
        <f t="shared" si="2"/>
        <v>8.4</v>
      </c>
      <c r="K12" s="114">
        <v>3</v>
      </c>
      <c r="L12" s="114">
        <v>4</v>
      </c>
      <c r="M12" s="114">
        <v>4.5</v>
      </c>
      <c r="N12" s="114">
        <v>3</v>
      </c>
      <c r="O12" s="114">
        <v>2</v>
      </c>
      <c r="P12" s="114">
        <f t="shared" si="3"/>
        <v>16.5</v>
      </c>
      <c r="Q12" s="114">
        <f t="shared" si="4"/>
        <v>0.82500000000000007</v>
      </c>
      <c r="R12" s="115">
        <f t="shared" si="5"/>
        <v>15</v>
      </c>
      <c r="S12" s="115">
        <f t="shared" si="0"/>
        <v>14</v>
      </c>
      <c r="T12" s="115">
        <f t="shared" si="0"/>
        <v>15</v>
      </c>
      <c r="U12" s="115">
        <f t="shared" si="0"/>
        <v>14</v>
      </c>
      <c r="V12" s="115">
        <f t="shared" si="0"/>
        <v>14.5</v>
      </c>
      <c r="W12" s="29">
        <f t="shared" si="0"/>
        <v>72.5</v>
      </c>
      <c r="X12" s="116">
        <f t="shared" si="6"/>
        <v>14.5</v>
      </c>
      <c r="Y12" s="122">
        <v>55</v>
      </c>
      <c r="Z12" s="118">
        <f t="shared" si="7"/>
        <v>44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ht="21" thickBot="1" x14ac:dyDescent="0.35">
      <c r="A13" s="112">
        <v>7</v>
      </c>
      <c r="B13" s="121">
        <v>674761</v>
      </c>
      <c r="C13" s="123" t="s">
        <v>143</v>
      </c>
      <c r="D13" s="113">
        <v>9</v>
      </c>
      <c r="E13" s="113">
        <v>13</v>
      </c>
      <c r="F13" s="113">
        <v>14</v>
      </c>
      <c r="G13" s="113">
        <v>12</v>
      </c>
      <c r="H13" s="113">
        <v>13</v>
      </c>
      <c r="I13" s="113">
        <f t="shared" si="1"/>
        <v>61</v>
      </c>
      <c r="J13" s="113">
        <f t="shared" si="2"/>
        <v>9.15</v>
      </c>
      <c r="K13" s="114">
        <v>4</v>
      </c>
      <c r="L13" s="114">
        <v>4.5</v>
      </c>
      <c r="M13" s="114">
        <v>3</v>
      </c>
      <c r="N13" s="114">
        <v>5</v>
      </c>
      <c r="O13" s="114">
        <v>3.5</v>
      </c>
      <c r="P13" s="114">
        <f t="shared" si="3"/>
        <v>20</v>
      </c>
      <c r="Q13" s="114">
        <f t="shared" si="4"/>
        <v>1</v>
      </c>
      <c r="R13" s="115">
        <f t="shared" si="5"/>
        <v>13</v>
      </c>
      <c r="S13" s="115">
        <f t="shared" si="0"/>
        <v>17.5</v>
      </c>
      <c r="T13" s="115">
        <f t="shared" si="0"/>
        <v>17</v>
      </c>
      <c r="U13" s="115">
        <f t="shared" si="0"/>
        <v>17</v>
      </c>
      <c r="V13" s="115">
        <f t="shared" si="0"/>
        <v>16.5</v>
      </c>
      <c r="W13" s="29">
        <f t="shared" si="0"/>
        <v>81</v>
      </c>
      <c r="X13" s="116">
        <f t="shared" si="6"/>
        <v>16.2</v>
      </c>
      <c r="Y13" s="122">
        <v>69</v>
      </c>
      <c r="Z13" s="118">
        <f t="shared" si="7"/>
        <v>55.2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ht="21" thickBot="1" x14ac:dyDescent="0.35">
      <c r="A14" s="112">
        <v>8</v>
      </c>
      <c r="B14" s="121">
        <v>674762</v>
      </c>
      <c r="C14" s="123" t="s">
        <v>144</v>
      </c>
      <c r="D14" s="113">
        <v>7</v>
      </c>
      <c r="E14" s="113">
        <v>6</v>
      </c>
      <c r="F14" s="113">
        <v>8</v>
      </c>
      <c r="G14" s="113">
        <v>9</v>
      </c>
      <c r="H14" s="113">
        <v>8</v>
      </c>
      <c r="I14" s="113">
        <f t="shared" si="1"/>
        <v>38</v>
      </c>
      <c r="J14" s="113">
        <f t="shared" si="2"/>
        <v>5.7</v>
      </c>
      <c r="K14" s="114">
        <v>2</v>
      </c>
      <c r="L14" s="114">
        <v>1</v>
      </c>
      <c r="M14" s="114">
        <v>2</v>
      </c>
      <c r="N14" s="114">
        <v>1</v>
      </c>
      <c r="O14" s="114">
        <v>2</v>
      </c>
      <c r="P14" s="114">
        <f t="shared" si="3"/>
        <v>8</v>
      </c>
      <c r="Q14" s="114">
        <f t="shared" si="4"/>
        <v>0.4</v>
      </c>
      <c r="R14" s="115">
        <f t="shared" si="5"/>
        <v>9</v>
      </c>
      <c r="S14" s="115">
        <f t="shared" si="0"/>
        <v>7</v>
      </c>
      <c r="T14" s="115">
        <f t="shared" si="0"/>
        <v>10</v>
      </c>
      <c r="U14" s="115">
        <f t="shared" si="0"/>
        <v>10</v>
      </c>
      <c r="V14" s="115">
        <f t="shared" si="0"/>
        <v>10</v>
      </c>
      <c r="W14" s="29">
        <f t="shared" si="0"/>
        <v>46</v>
      </c>
      <c r="X14" s="116">
        <f t="shared" si="6"/>
        <v>9.2000000000000011</v>
      </c>
      <c r="Y14" s="122">
        <v>43</v>
      </c>
      <c r="Z14" s="118">
        <f t="shared" si="7"/>
        <v>34.4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ht="21" thickBot="1" x14ac:dyDescent="0.35">
      <c r="A15" s="112">
        <v>9</v>
      </c>
      <c r="B15" s="121">
        <v>674763</v>
      </c>
      <c r="C15" s="123" t="s">
        <v>107</v>
      </c>
      <c r="D15" s="113">
        <v>9</v>
      </c>
      <c r="E15" s="113">
        <v>8</v>
      </c>
      <c r="F15" s="113">
        <v>9</v>
      </c>
      <c r="G15" s="113">
        <v>8</v>
      </c>
      <c r="H15" s="113">
        <v>9</v>
      </c>
      <c r="I15" s="113">
        <f t="shared" si="1"/>
        <v>43</v>
      </c>
      <c r="J15" s="113">
        <f t="shared" si="2"/>
        <v>6.45</v>
      </c>
      <c r="K15" s="114">
        <v>3</v>
      </c>
      <c r="L15" s="114">
        <v>2</v>
      </c>
      <c r="M15" s="114">
        <v>2</v>
      </c>
      <c r="N15" s="114">
        <v>1</v>
      </c>
      <c r="O15" s="114">
        <v>2</v>
      </c>
      <c r="P15" s="114">
        <f t="shared" si="3"/>
        <v>10</v>
      </c>
      <c r="Q15" s="114">
        <f t="shared" si="4"/>
        <v>0.5</v>
      </c>
      <c r="R15" s="115">
        <f t="shared" si="5"/>
        <v>12</v>
      </c>
      <c r="S15" s="115">
        <f t="shared" si="0"/>
        <v>10</v>
      </c>
      <c r="T15" s="115">
        <f t="shared" si="0"/>
        <v>11</v>
      </c>
      <c r="U15" s="115">
        <f t="shared" si="0"/>
        <v>9</v>
      </c>
      <c r="V15" s="115">
        <f t="shared" si="0"/>
        <v>11</v>
      </c>
      <c r="W15" s="29">
        <f t="shared" si="0"/>
        <v>53</v>
      </c>
      <c r="X15" s="116">
        <f t="shared" si="6"/>
        <v>10.600000000000001</v>
      </c>
      <c r="Y15" s="122">
        <v>47</v>
      </c>
      <c r="Z15" s="118">
        <f t="shared" si="7"/>
        <v>37.6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ht="21" thickBot="1" x14ac:dyDescent="0.35">
      <c r="A16" s="112">
        <v>10</v>
      </c>
      <c r="B16" s="121">
        <v>674764</v>
      </c>
      <c r="C16" s="123" t="s">
        <v>145</v>
      </c>
      <c r="D16" s="113">
        <v>2</v>
      </c>
      <c r="E16" s="113">
        <v>0</v>
      </c>
      <c r="F16" s="113">
        <v>2</v>
      </c>
      <c r="G16" s="113">
        <v>0</v>
      </c>
      <c r="H16" s="113">
        <v>0</v>
      </c>
      <c r="I16" s="113">
        <f t="shared" si="1"/>
        <v>4</v>
      </c>
      <c r="J16" s="113">
        <f t="shared" si="2"/>
        <v>0.6</v>
      </c>
      <c r="K16" s="114">
        <v>1</v>
      </c>
      <c r="L16" s="114">
        <v>0</v>
      </c>
      <c r="M16" s="114">
        <v>2</v>
      </c>
      <c r="N16" s="114">
        <v>0</v>
      </c>
      <c r="O16" s="114">
        <v>0</v>
      </c>
      <c r="P16" s="114">
        <f t="shared" si="3"/>
        <v>3</v>
      </c>
      <c r="Q16" s="114">
        <f t="shared" si="4"/>
        <v>0.15000000000000002</v>
      </c>
      <c r="R16" s="115">
        <f t="shared" si="5"/>
        <v>3</v>
      </c>
      <c r="S16" s="115">
        <f t="shared" si="0"/>
        <v>0</v>
      </c>
      <c r="T16" s="115">
        <f t="shared" si="0"/>
        <v>4</v>
      </c>
      <c r="U16" s="115">
        <f t="shared" si="0"/>
        <v>0</v>
      </c>
      <c r="V16" s="115">
        <f t="shared" si="0"/>
        <v>0</v>
      </c>
      <c r="W16" s="29">
        <f t="shared" si="0"/>
        <v>7</v>
      </c>
      <c r="X16" s="116">
        <f t="shared" si="6"/>
        <v>1.4000000000000001</v>
      </c>
      <c r="Y16" s="122">
        <v>4</v>
      </c>
      <c r="Z16" s="118">
        <f t="shared" si="7"/>
        <v>3.2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ht="21" thickBot="1" x14ac:dyDescent="0.35">
      <c r="A17" s="112">
        <v>11</v>
      </c>
      <c r="B17" s="121">
        <v>674765</v>
      </c>
      <c r="C17" s="123" t="s">
        <v>108</v>
      </c>
      <c r="D17" s="113">
        <v>14</v>
      </c>
      <c r="E17" s="113">
        <v>10</v>
      </c>
      <c r="F17" s="113">
        <v>13</v>
      </c>
      <c r="G17" s="113">
        <v>12</v>
      </c>
      <c r="H17" s="113">
        <v>10.5</v>
      </c>
      <c r="I17" s="113">
        <f t="shared" si="1"/>
        <v>59.5</v>
      </c>
      <c r="J17" s="113">
        <f t="shared" si="2"/>
        <v>8.9249999999999989</v>
      </c>
      <c r="K17" s="114">
        <v>4</v>
      </c>
      <c r="L17" s="114">
        <v>4</v>
      </c>
      <c r="M17" s="114">
        <v>3</v>
      </c>
      <c r="N17" s="114">
        <v>2</v>
      </c>
      <c r="O17" s="114">
        <v>3.5</v>
      </c>
      <c r="P17" s="114">
        <f t="shared" si="3"/>
        <v>16.5</v>
      </c>
      <c r="Q17" s="114">
        <f t="shared" si="4"/>
        <v>0.82500000000000007</v>
      </c>
      <c r="R17" s="115">
        <f t="shared" si="5"/>
        <v>18</v>
      </c>
      <c r="S17" s="115">
        <f t="shared" si="0"/>
        <v>14</v>
      </c>
      <c r="T17" s="115">
        <f t="shared" si="0"/>
        <v>16</v>
      </c>
      <c r="U17" s="115">
        <f t="shared" si="0"/>
        <v>14</v>
      </c>
      <c r="V17" s="115">
        <f t="shared" si="0"/>
        <v>14</v>
      </c>
      <c r="W17" s="29">
        <f t="shared" si="0"/>
        <v>76</v>
      </c>
      <c r="X17" s="116">
        <f t="shared" si="6"/>
        <v>15.200000000000001</v>
      </c>
      <c r="Y17" s="122">
        <v>69</v>
      </c>
      <c r="Z17" s="118">
        <f t="shared" si="7"/>
        <v>55.2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ht="21" thickBot="1" x14ac:dyDescent="0.35">
      <c r="A18" s="112">
        <v>12</v>
      </c>
      <c r="B18" s="121">
        <v>674766</v>
      </c>
      <c r="C18" s="123" t="s">
        <v>146</v>
      </c>
      <c r="D18" s="113">
        <v>2</v>
      </c>
      <c r="E18" s="113">
        <v>3</v>
      </c>
      <c r="F18" s="113">
        <v>2</v>
      </c>
      <c r="G18" s="113">
        <v>4</v>
      </c>
      <c r="H18" s="113">
        <v>3</v>
      </c>
      <c r="I18" s="113">
        <f t="shared" si="1"/>
        <v>14</v>
      </c>
      <c r="J18" s="113">
        <f t="shared" si="2"/>
        <v>2.1</v>
      </c>
      <c r="K18" s="114">
        <v>1</v>
      </c>
      <c r="L18" s="114">
        <v>1</v>
      </c>
      <c r="M18" s="114">
        <v>1.5</v>
      </c>
      <c r="N18" s="114">
        <v>2</v>
      </c>
      <c r="O18" s="114">
        <v>1</v>
      </c>
      <c r="P18" s="114">
        <f t="shared" si="3"/>
        <v>6.5</v>
      </c>
      <c r="Q18" s="114">
        <f t="shared" si="4"/>
        <v>0.32500000000000001</v>
      </c>
      <c r="R18" s="115">
        <f t="shared" si="5"/>
        <v>3</v>
      </c>
      <c r="S18" s="115">
        <f t="shared" si="0"/>
        <v>4</v>
      </c>
      <c r="T18" s="115">
        <f t="shared" si="0"/>
        <v>3.5</v>
      </c>
      <c r="U18" s="115">
        <f t="shared" si="0"/>
        <v>6</v>
      </c>
      <c r="V18" s="115">
        <f t="shared" si="0"/>
        <v>4</v>
      </c>
      <c r="W18" s="29">
        <f t="shared" si="0"/>
        <v>20.5</v>
      </c>
      <c r="X18" s="116">
        <f t="shared" si="6"/>
        <v>4.1000000000000005</v>
      </c>
      <c r="Y18" s="122">
        <v>23</v>
      </c>
      <c r="Z18" s="118">
        <f t="shared" si="7"/>
        <v>18.400000000000002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ht="21" thickBot="1" x14ac:dyDescent="0.35">
      <c r="A19" s="112">
        <v>13</v>
      </c>
      <c r="B19" s="121">
        <v>674767</v>
      </c>
      <c r="C19" s="123" t="s">
        <v>147</v>
      </c>
      <c r="D19" s="113">
        <v>1</v>
      </c>
      <c r="E19" s="113">
        <v>2</v>
      </c>
      <c r="F19" s="113">
        <v>3</v>
      </c>
      <c r="G19" s="113">
        <v>4</v>
      </c>
      <c r="H19" s="113">
        <v>3</v>
      </c>
      <c r="I19" s="113">
        <f t="shared" si="1"/>
        <v>13</v>
      </c>
      <c r="J19" s="113">
        <f t="shared" si="2"/>
        <v>1.95</v>
      </c>
      <c r="K19" s="114">
        <v>1.5</v>
      </c>
      <c r="L19" s="114">
        <v>2</v>
      </c>
      <c r="M19" s="114">
        <v>1</v>
      </c>
      <c r="N19" s="114">
        <v>2</v>
      </c>
      <c r="O19" s="114">
        <v>3</v>
      </c>
      <c r="P19" s="114">
        <f t="shared" si="3"/>
        <v>9.5</v>
      </c>
      <c r="Q19" s="114">
        <f t="shared" si="4"/>
        <v>0.47500000000000003</v>
      </c>
      <c r="R19" s="115">
        <f t="shared" si="5"/>
        <v>2.5</v>
      </c>
      <c r="S19" s="115">
        <f t="shared" si="0"/>
        <v>4</v>
      </c>
      <c r="T19" s="115">
        <f t="shared" si="0"/>
        <v>4</v>
      </c>
      <c r="U19" s="115">
        <f t="shared" si="0"/>
        <v>6</v>
      </c>
      <c r="V19" s="115">
        <f t="shared" si="0"/>
        <v>6</v>
      </c>
      <c r="W19" s="29">
        <f t="shared" si="0"/>
        <v>22.5</v>
      </c>
      <c r="X19" s="116">
        <f t="shared" si="6"/>
        <v>4.5</v>
      </c>
      <c r="Y19" s="122">
        <v>13</v>
      </c>
      <c r="Z19" s="118">
        <f t="shared" si="7"/>
        <v>10.4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ht="21" thickBot="1" x14ac:dyDescent="0.35">
      <c r="A20" s="112">
        <v>14</v>
      </c>
      <c r="B20" s="121">
        <v>674768</v>
      </c>
      <c r="C20" s="123" t="s">
        <v>148</v>
      </c>
      <c r="D20" s="113">
        <v>10</v>
      </c>
      <c r="E20" s="113">
        <v>8</v>
      </c>
      <c r="F20" s="113">
        <v>7</v>
      </c>
      <c r="G20" s="113">
        <v>12</v>
      </c>
      <c r="H20" s="113">
        <v>8</v>
      </c>
      <c r="I20" s="113">
        <f t="shared" si="1"/>
        <v>45</v>
      </c>
      <c r="J20" s="113">
        <f t="shared" si="2"/>
        <v>6.75</v>
      </c>
      <c r="K20" s="114">
        <v>3</v>
      </c>
      <c r="L20" s="114">
        <v>4</v>
      </c>
      <c r="M20" s="114">
        <v>3</v>
      </c>
      <c r="N20" s="114">
        <v>2</v>
      </c>
      <c r="O20" s="114">
        <v>1</v>
      </c>
      <c r="P20" s="114">
        <f t="shared" si="3"/>
        <v>13</v>
      </c>
      <c r="Q20" s="114">
        <f t="shared" si="4"/>
        <v>0.65</v>
      </c>
      <c r="R20" s="115">
        <f t="shared" si="5"/>
        <v>13</v>
      </c>
      <c r="S20" s="115">
        <f t="shared" si="0"/>
        <v>12</v>
      </c>
      <c r="T20" s="115">
        <f t="shared" si="0"/>
        <v>10</v>
      </c>
      <c r="U20" s="115">
        <f t="shared" si="0"/>
        <v>14</v>
      </c>
      <c r="V20" s="115">
        <f t="shared" si="0"/>
        <v>9</v>
      </c>
      <c r="W20" s="29">
        <f t="shared" si="0"/>
        <v>58</v>
      </c>
      <c r="X20" s="116">
        <f t="shared" si="6"/>
        <v>11.600000000000001</v>
      </c>
      <c r="Y20" s="122">
        <v>49</v>
      </c>
      <c r="Z20" s="118">
        <f t="shared" si="7"/>
        <v>39.200000000000003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ht="21" thickBot="1" x14ac:dyDescent="0.35">
      <c r="A21" s="112">
        <v>15</v>
      </c>
      <c r="B21" s="121">
        <v>674769</v>
      </c>
      <c r="C21" s="123" t="s">
        <v>109</v>
      </c>
      <c r="D21" s="113">
        <v>9</v>
      </c>
      <c r="E21" s="113">
        <v>8</v>
      </c>
      <c r="F21" s="113">
        <v>9</v>
      </c>
      <c r="G21" s="113">
        <v>9</v>
      </c>
      <c r="H21" s="113">
        <v>8</v>
      </c>
      <c r="I21" s="113">
        <f t="shared" si="1"/>
        <v>43</v>
      </c>
      <c r="J21" s="113">
        <f t="shared" si="2"/>
        <v>6.45</v>
      </c>
      <c r="K21" s="114">
        <v>2</v>
      </c>
      <c r="L21" s="114">
        <v>3</v>
      </c>
      <c r="M21" s="114">
        <v>4</v>
      </c>
      <c r="N21" s="114">
        <v>3</v>
      </c>
      <c r="O21" s="114">
        <v>4</v>
      </c>
      <c r="P21" s="114">
        <f t="shared" si="3"/>
        <v>16</v>
      </c>
      <c r="Q21" s="114">
        <f t="shared" si="4"/>
        <v>0.8</v>
      </c>
      <c r="R21" s="115">
        <f t="shared" si="5"/>
        <v>11</v>
      </c>
      <c r="S21" s="115">
        <f t="shared" si="0"/>
        <v>11</v>
      </c>
      <c r="T21" s="115">
        <f t="shared" si="0"/>
        <v>13</v>
      </c>
      <c r="U21" s="115">
        <f t="shared" si="0"/>
        <v>12</v>
      </c>
      <c r="V21" s="115">
        <f t="shared" si="0"/>
        <v>12</v>
      </c>
      <c r="W21" s="29">
        <f t="shared" si="0"/>
        <v>59</v>
      </c>
      <c r="X21" s="116">
        <f t="shared" si="6"/>
        <v>11.8</v>
      </c>
      <c r="Y21" s="122">
        <v>47</v>
      </c>
      <c r="Z21" s="118">
        <f t="shared" si="7"/>
        <v>37.6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ht="21" thickBot="1" x14ac:dyDescent="0.35">
      <c r="A22" s="112">
        <v>16</v>
      </c>
      <c r="B22" s="121">
        <v>674770</v>
      </c>
      <c r="C22" s="123" t="s">
        <v>149</v>
      </c>
      <c r="D22" s="113">
        <v>2</v>
      </c>
      <c r="E22" s="113">
        <v>3</v>
      </c>
      <c r="F22" s="113">
        <v>2</v>
      </c>
      <c r="G22" s="113">
        <v>3</v>
      </c>
      <c r="H22" s="113">
        <v>4</v>
      </c>
      <c r="I22" s="113">
        <f t="shared" si="1"/>
        <v>14</v>
      </c>
      <c r="J22" s="113">
        <f t="shared" si="2"/>
        <v>2.1</v>
      </c>
      <c r="K22" s="114">
        <v>1</v>
      </c>
      <c r="L22" s="114">
        <v>1.5</v>
      </c>
      <c r="M22" s="114">
        <v>2</v>
      </c>
      <c r="N22" s="114">
        <v>3</v>
      </c>
      <c r="O22" s="114">
        <v>1</v>
      </c>
      <c r="P22" s="114">
        <f t="shared" si="3"/>
        <v>8.5</v>
      </c>
      <c r="Q22" s="114">
        <f t="shared" si="4"/>
        <v>0.42500000000000004</v>
      </c>
      <c r="R22" s="115">
        <f t="shared" si="5"/>
        <v>3</v>
      </c>
      <c r="S22" s="115">
        <f t="shared" si="0"/>
        <v>4.5</v>
      </c>
      <c r="T22" s="115">
        <f t="shared" si="0"/>
        <v>4</v>
      </c>
      <c r="U22" s="115">
        <f t="shared" si="0"/>
        <v>6</v>
      </c>
      <c r="V22" s="115">
        <f t="shared" si="0"/>
        <v>5</v>
      </c>
      <c r="W22" s="29">
        <f t="shared" si="0"/>
        <v>22.5</v>
      </c>
      <c r="X22" s="116">
        <f t="shared" si="6"/>
        <v>4.5</v>
      </c>
      <c r="Y22" s="122">
        <v>12</v>
      </c>
      <c r="Z22" s="118">
        <f t="shared" si="7"/>
        <v>9.6000000000000014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ht="21" thickBot="1" x14ac:dyDescent="0.35">
      <c r="A23" s="112">
        <v>17</v>
      </c>
      <c r="B23" s="121">
        <v>674771</v>
      </c>
      <c r="C23" s="123" t="s">
        <v>150</v>
      </c>
      <c r="D23" s="113">
        <v>9</v>
      </c>
      <c r="E23" s="113">
        <v>12</v>
      </c>
      <c r="F23" s="113">
        <v>13</v>
      </c>
      <c r="G23" s="113">
        <v>14</v>
      </c>
      <c r="H23" s="113">
        <v>12</v>
      </c>
      <c r="I23" s="113">
        <f t="shared" si="1"/>
        <v>60</v>
      </c>
      <c r="J23" s="113">
        <f t="shared" si="2"/>
        <v>9</v>
      </c>
      <c r="K23" s="114">
        <v>3</v>
      </c>
      <c r="L23" s="114">
        <v>4</v>
      </c>
      <c r="M23" s="114">
        <v>3</v>
      </c>
      <c r="N23" s="114">
        <v>4</v>
      </c>
      <c r="O23" s="114">
        <v>3</v>
      </c>
      <c r="P23" s="114">
        <f t="shared" si="3"/>
        <v>17</v>
      </c>
      <c r="Q23" s="114">
        <f t="shared" si="4"/>
        <v>0.85000000000000009</v>
      </c>
      <c r="R23" s="115">
        <f t="shared" si="5"/>
        <v>12</v>
      </c>
      <c r="S23" s="115">
        <f t="shared" si="5"/>
        <v>16</v>
      </c>
      <c r="T23" s="115">
        <f t="shared" si="5"/>
        <v>16</v>
      </c>
      <c r="U23" s="115">
        <f t="shared" si="5"/>
        <v>18</v>
      </c>
      <c r="V23" s="115">
        <f t="shared" si="5"/>
        <v>15</v>
      </c>
      <c r="W23" s="29">
        <f t="shared" si="5"/>
        <v>77</v>
      </c>
      <c r="X23" s="116">
        <f t="shared" si="6"/>
        <v>15.4</v>
      </c>
      <c r="Y23" s="122">
        <v>62</v>
      </c>
      <c r="Z23" s="118">
        <f t="shared" si="7"/>
        <v>49.6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ht="21" thickBot="1" x14ac:dyDescent="0.35">
      <c r="A24" s="112">
        <v>18</v>
      </c>
      <c r="B24" s="121">
        <v>674772</v>
      </c>
      <c r="C24" s="123" t="s">
        <v>151</v>
      </c>
      <c r="D24" s="113">
        <v>14</v>
      </c>
      <c r="E24" s="113">
        <v>15</v>
      </c>
      <c r="F24" s="113">
        <v>16</v>
      </c>
      <c r="G24" s="113">
        <v>18</v>
      </c>
      <c r="H24" s="113">
        <v>17</v>
      </c>
      <c r="I24" s="113">
        <f t="shared" si="1"/>
        <v>80</v>
      </c>
      <c r="J24" s="113">
        <f t="shared" si="2"/>
        <v>12</v>
      </c>
      <c r="K24" s="114">
        <v>5</v>
      </c>
      <c r="L24" s="114">
        <v>5.5</v>
      </c>
      <c r="M24" s="114">
        <v>4</v>
      </c>
      <c r="N24" s="114">
        <v>4.5</v>
      </c>
      <c r="O24" s="114">
        <v>3</v>
      </c>
      <c r="P24" s="114">
        <f t="shared" si="3"/>
        <v>22</v>
      </c>
      <c r="Q24" s="114">
        <f t="shared" si="4"/>
        <v>1.1000000000000001</v>
      </c>
      <c r="R24" s="115">
        <f t="shared" si="5"/>
        <v>19</v>
      </c>
      <c r="S24" s="115">
        <f t="shared" si="5"/>
        <v>20.5</v>
      </c>
      <c r="T24" s="115">
        <f t="shared" si="5"/>
        <v>20</v>
      </c>
      <c r="U24" s="115">
        <f t="shared" si="5"/>
        <v>22.5</v>
      </c>
      <c r="V24" s="115">
        <f t="shared" si="5"/>
        <v>20</v>
      </c>
      <c r="W24" s="29">
        <f t="shared" si="5"/>
        <v>102</v>
      </c>
      <c r="X24" s="116">
        <f t="shared" si="6"/>
        <v>20.400000000000002</v>
      </c>
      <c r="Y24" s="122">
        <v>75</v>
      </c>
      <c r="Z24" s="118">
        <f t="shared" si="7"/>
        <v>60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ht="21" thickBot="1" x14ac:dyDescent="0.35">
      <c r="A25" s="112">
        <v>19</v>
      </c>
      <c r="B25" s="121">
        <v>674773</v>
      </c>
      <c r="C25" s="123" t="s">
        <v>152</v>
      </c>
      <c r="D25" s="113">
        <v>12</v>
      </c>
      <c r="E25" s="113">
        <v>10</v>
      </c>
      <c r="F25" s="113">
        <v>8</v>
      </c>
      <c r="G25" s="113">
        <v>9</v>
      </c>
      <c r="H25" s="113">
        <v>8</v>
      </c>
      <c r="I25" s="113">
        <f t="shared" si="1"/>
        <v>47</v>
      </c>
      <c r="J25" s="113">
        <f t="shared" si="2"/>
        <v>7.05</v>
      </c>
      <c r="K25" s="114">
        <v>2</v>
      </c>
      <c r="L25" s="114">
        <v>2.5</v>
      </c>
      <c r="M25" s="114">
        <v>3</v>
      </c>
      <c r="N25" s="114">
        <v>4</v>
      </c>
      <c r="O25" s="114">
        <v>3</v>
      </c>
      <c r="P25" s="114">
        <f t="shared" si="3"/>
        <v>14.5</v>
      </c>
      <c r="Q25" s="114">
        <f t="shared" si="4"/>
        <v>0.72500000000000009</v>
      </c>
      <c r="R25" s="115">
        <f t="shared" si="5"/>
        <v>14</v>
      </c>
      <c r="S25" s="115">
        <f t="shared" si="5"/>
        <v>12.5</v>
      </c>
      <c r="T25" s="115">
        <f t="shared" si="5"/>
        <v>11</v>
      </c>
      <c r="U25" s="115">
        <f t="shared" si="5"/>
        <v>13</v>
      </c>
      <c r="V25" s="115">
        <f t="shared" si="5"/>
        <v>11</v>
      </c>
      <c r="W25" s="29">
        <f t="shared" si="5"/>
        <v>61.5</v>
      </c>
      <c r="X25" s="116">
        <f t="shared" si="6"/>
        <v>12.3</v>
      </c>
      <c r="Y25" s="122">
        <v>51</v>
      </c>
      <c r="Z25" s="118">
        <f t="shared" si="7"/>
        <v>40.800000000000004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ht="21" thickBot="1" x14ac:dyDescent="0.35">
      <c r="A26" s="112">
        <v>20</v>
      </c>
      <c r="B26" s="121">
        <v>674774</v>
      </c>
      <c r="C26" s="123" t="s">
        <v>153</v>
      </c>
      <c r="D26" s="113">
        <v>8</v>
      </c>
      <c r="E26" s="113">
        <v>9</v>
      </c>
      <c r="F26" s="113">
        <v>7</v>
      </c>
      <c r="G26" s="113">
        <v>6</v>
      </c>
      <c r="H26" s="113">
        <v>8</v>
      </c>
      <c r="I26" s="113">
        <f t="shared" si="1"/>
        <v>38</v>
      </c>
      <c r="J26" s="113">
        <f t="shared" si="2"/>
        <v>5.7</v>
      </c>
      <c r="K26" s="114">
        <v>2</v>
      </c>
      <c r="L26" s="114">
        <v>2.5</v>
      </c>
      <c r="M26" s="114">
        <v>1</v>
      </c>
      <c r="N26" s="114">
        <v>1.5</v>
      </c>
      <c r="O26" s="114">
        <v>2</v>
      </c>
      <c r="P26" s="114">
        <f t="shared" si="3"/>
        <v>9</v>
      </c>
      <c r="Q26" s="114">
        <f t="shared" si="4"/>
        <v>0.45</v>
      </c>
      <c r="R26" s="115">
        <f t="shared" si="5"/>
        <v>10</v>
      </c>
      <c r="S26" s="115">
        <f t="shared" si="5"/>
        <v>11.5</v>
      </c>
      <c r="T26" s="115">
        <f t="shared" si="5"/>
        <v>8</v>
      </c>
      <c r="U26" s="115">
        <f t="shared" si="5"/>
        <v>7.5</v>
      </c>
      <c r="V26" s="115">
        <f t="shared" si="5"/>
        <v>10</v>
      </c>
      <c r="W26" s="29">
        <f t="shared" si="5"/>
        <v>47</v>
      </c>
      <c r="X26" s="116">
        <f t="shared" si="6"/>
        <v>9.4</v>
      </c>
      <c r="Y26" s="122">
        <v>41</v>
      </c>
      <c r="Z26" s="118">
        <f t="shared" si="7"/>
        <v>32.800000000000004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ht="21" thickBot="1" x14ac:dyDescent="0.35">
      <c r="A27" s="112">
        <v>21</v>
      </c>
      <c r="B27" s="121">
        <v>674775</v>
      </c>
      <c r="C27" s="123" t="s">
        <v>154</v>
      </c>
      <c r="D27" s="113">
        <v>7</v>
      </c>
      <c r="E27" s="113">
        <v>6</v>
      </c>
      <c r="F27" s="113">
        <v>5</v>
      </c>
      <c r="G27" s="113">
        <v>8</v>
      </c>
      <c r="H27" s="113">
        <v>4</v>
      </c>
      <c r="I27" s="113">
        <f t="shared" si="1"/>
        <v>30</v>
      </c>
      <c r="J27" s="113">
        <f t="shared" si="2"/>
        <v>4.5</v>
      </c>
      <c r="K27" s="114">
        <v>2</v>
      </c>
      <c r="L27" s="114">
        <v>1</v>
      </c>
      <c r="M27" s="114">
        <v>2</v>
      </c>
      <c r="N27" s="114">
        <v>1</v>
      </c>
      <c r="O27" s="114">
        <v>1</v>
      </c>
      <c r="P27" s="114">
        <f t="shared" si="3"/>
        <v>7</v>
      </c>
      <c r="Q27" s="114">
        <f t="shared" si="4"/>
        <v>0.35000000000000003</v>
      </c>
      <c r="R27" s="115">
        <f t="shared" si="5"/>
        <v>9</v>
      </c>
      <c r="S27" s="115">
        <f t="shared" si="5"/>
        <v>7</v>
      </c>
      <c r="T27" s="115">
        <f t="shared" si="5"/>
        <v>7</v>
      </c>
      <c r="U27" s="115">
        <f t="shared" si="5"/>
        <v>9</v>
      </c>
      <c r="V27" s="115">
        <f t="shared" si="5"/>
        <v>5</v>
      </c>
      <c r="W27" s="29">
        <f t="shared" si="5"/>
        <v>37</v>
      </c>
      <c r="X27" s="116">
        <f t="shared" si="6"/>
        <v>7.4</v>
      </c>
      <c r="Y27" s="122">
        <v>32</v>
      </c>
      <c r="Z27" s="118">
        <f t="shared" si="7"/>
        <v>25.6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ht="21" thickBot="1" x14ac:dyDescent="0.35">
      <c r="A28" s="112">
        <v>22</v>
      </c>
      <c r="B28" s="121">
        <v>674776</v>
      </c>
      <c r="C28" s="123" t="s">
        <v>110</v>
      </c>
      <c r="D28" s="113">
        <v>9</v>
      </c>
      <c r="E28" s="113">
        <v>9</v>
      </c>
      <c r="F28" s="113">
        <v>8</v>
      </c>
      <c r="G28" s="113">
        <v>9</v>
      </c>
      <c r="H28" s="113">
        <v>9</v>
      </c>
      <c r="I28" s="113">
        <f t="shared" si="1"/>
        <v>44</v>
      </c>
      <c r="J28" s="113">
        <f t="shared" si="2"/>
        <v>6.6</v>
      </c>
      <c r="K28" s="114">
        <v>2</v>
      </c>
      <c r="L28" s="114">
        <v>2.5</v>
      </c>
      <c r="M28" s="114">
        <v>3</v>
      </c>
      <c r="N28" s="114">
        <v>4</v>
      </c>
      <c r="O28" s="114">
        <v>3</v>
      </c>
      <c r="P28" s="114">
        <f t="shared" si="3"/>
        <v>14.5</v>
      </c>
      <c r="Q28" s="114">
        <f t="shared" si="4"/>
        <v>0.72500000000000009</v>
      </c>
      <c r="R28" s="115">
        <f t="shared" si="5"/>
        <v>11</v>
      </c>
      <c r="S28" s="115">
        <f t="shared" si="5"/>
        <v>11.5</v>
      </c>
      <c r="T28" s="115">
        <f t="shared" si="5"/>
        <v>11</v>
      </c>
      <c r="U28" s="115">
        <f t="shared" si="5"/>
        <v>13</v>
      </c>
      <c r="V28" s="115">
        <f t="shared" si="5"/>
        <v>12</v>
      </c>
      <c r="W28" s="29">
        <f t="shared" si="5"/>
        <v>58.5</v>
      </c>
      <c r="X28" s="116">
        <f t="shared" si="6"/>
        <v>11.700000000000001</v>
      </c>
      <c r="Y28" s="122">
        <v>45</v>
      </c>
      <c r="Z28" s="118">
        <f t="shared" si="7"/>
        <v>36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ht="21" thickBot="1" x14ac:dyDescent="0.35">
      <c r="A29" s="112">
        <v>23</v>
      </c>
      <c r="B29" s="121">
        <v>674777</v>
      </c>
      <c r="C29" s="123" t="s">
        <v>155</v>
      </c>
      <c r="D29" s="113">
        <v>8</v>
      </c>
      <c r="E29" s="113">
        <v>7</v>
      </c>
      <c r="F29" s="113">
        <v>6</v>
      </c>
      <c r="G29" s="113">
        <v>9</v>
      </c>
      <c r="H29" s="113">
        <v>8</v>
      </c>
      <c r="I29" s="113">
        <f t="shared" si="1"/>
        <v>38</v>
      </c>
      <c r="J29" s="113">
        <f t="shared" si="2"/>
        <v>5.7</v>
      </c>
      <c r="K29" s="114">
        <v>1</v>
      </c>
      <c r="L29" s="114">
        <v>1</v>
      </c>
      <c r="M29" s="114">
        <v>2</v>
      </c>
      <c r="N29" s="114">
        <v>3</v>
      </c>
      <c r="O29" s="114">
        <v>2</v>
      </c>
      <c r="P29" s="114">
        <f t="shared" si="3"/>
        <v>9</v>
      </c>
      <c r="Q29" s="114">
        <f t="shared" si="4"/>
        <v>0.45</v>
      </c>
      <c r="R29" s="115">
        <f t="shared" si="5"/>
        <v>9</v>
      </c>
      <c r="S29" s="115">
        <f t="shared" si="5"/>
        <v>8</v>
      </c>
      <c r="T29" s="115">
        <f t="shared" si="5"/>
        <v>8</v>
      </c>
      <c r="U29" s="115">
        <f t="shared" si="5"/>
        <v>12</v>
      </c>
      <c r="V29" s="115">
        <f t="shared" si="5"/>
        <v>10</v>
      </c>
      <c r="W29" s="29">
        <f t="shared" si="5"/>
        <v>47</v>
      </c>
      <c r="X29" s="116">
        <f t="shared" si="6"/>
        <v>9.4</v>
      </c>
      <c r="Y29" s="122">
        <v>32</v>
      </c>
      <c r="Z29" s="118">
        <f t="shared" si="7"/>
        <v>25.6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ht="21" thickBot="1" x14ac:dyDescent="0.35">
      <c r="A30" s="112">
        <v>24</v>
      </c>
      <c r="B30" s="121">
        <v>674778</v>
      </c>
      <c r="C30" s="123" t="s">
        <v>156</v>
      </c>
      <c r="D30" s="113">
        <v>2</v>
      </c>
      <c r="E30" s="113">
        <v>3</v>
      </c>
      <c r="F30" s="113">
        <v>3</v>
      </c>
      <c r="G30" s="113">
        <v>0</v>
      </c>
      <c r="H30" s="113">
        <v>2</v>
      </c>
      <c r="I30" s="113">
        <f t="shared" si="1"/>
        <v>10</v>
      </c>
      <c r="J30" s="113">
        <f t="shared" si="2"/>
        <v>1.5</v>
      </c>
      <c r="K30" s="114">
        <v>1</v>
      </c>
      <c r="L30" s="114">
        <v>1.5</v>
      </c>
      <c r="M30" s="114">
        <v>3</v>
      </c>
      <c r="N30" s="114">
        <v>1</v>
      </c>
      <c r="O30" s="114">
        <v>2</v>
      </c>
      <c r="P30" s="114">
        <f t="shared" si="3"/>
        <v>8.5</v>
      </c>
      <c r="Q30" s="114">
        <f t="shared" si="4"/>
        <v>0.42500000000000004</v>
      </c>
      <c r="R30" s="115">
        <f t="shared" si="5"/>
        <v>3</v>
      </c>
      <c r="S30" s="115">
        <f t="shared" si="5"/>
        <v>4.5</v>
      </c>
      <c r="T30" s="115">
        <f t="shared" si="5"/>
        <v>6</v>
      </c>
      <c r="U30" s="115">
        <f t="shared" si="5"/>
        <v>1</v>
      </c>
      <c r="V30" s="115">
        <f t="shared" si="5"/>
        <v>4</v>
      </c>
      <c r="W30" s="29">
        <f t="shared" si="5"/>
        <v>18.5</v>
      </c>
      <c r="X30" s="116">
        <f t="shared" si="6"/>
        <v>3.7</v>
      </c>
      <c r="Y30" s="122">
        <v>12</v>
      </c>
      <c r="Z30" s="118">
        <f t="shared" si="7"/>
        <v>9.6000000000000014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ht="21" thickBot="1" x14ac:dyDescent="0.35">
      <c r="A31" s="112">
        <v>25</v>
      </c>
      <c r="B31" s="121">
        <v>674779</v>
      </c>
      <c r="C31" s="123" t="s">
        <v>157</v>
      </c>
      <c r="D31" s="113">
        <v>2</v>
      </c>
      <c r="E31" s="113">
        <v>8</v>
      </c>
      <c r="F31" s="113">
        <v>3</v>
      </c>
      <c r="G31" s="113">
        <v>5</v>
      </c>
      <c r="H31" s="113">
        <v>9</v>
      </c>
      <c r="I31" s="113">
        <f t="shared" si="1"/>
        <v>27</v>
      </c>
      <c r="J31" s="113">
        <f t="shared" si="2"/>
        <v>4.05</v>
      </c>
      <c r="K31" s="114">
        <v>2</v>
      </c>
      <c r="L31" s="114">
        <v>1</v>
      </c>
      <c r="M31" s="114">
        <v>1</v>
      </c>
      <c r="N31" s="114">
        <v>1</v>
      </c>
      <c r="O31" s="114">
        <v>1</v>
      </c>
      <c r="P31" s="114">
        <f t="shared" si="3"/>
        <v>6</v>
      </c>
      <c r="Q31" s="114">
        <f t="shared" si="4"/>
        <v>0.30000000000000004</v>
      </c>
      <c r="R31" s="115">
        <f t="shared" si="5"/>
        <v>4</v>
      </c>
      <c r="S31" s="115">
        <f t="shared" si="5"/>
        <v>9</v>
      </c>
      <c r="T31" s="115">
        <f t="shared" si="5"/>
        <v>4</v>
      </c>
      <c r="U31" s="115">
        <f t="shared" si="5"/>
        <v>6</v>
      </c>
      <c r="V31" s="115">
        <f t="shared" si="5"/>
        <v>10</v>
      </c>
      <c r="W31" s="29">
        <f t="shared" si="5"/>
        <v>33</v>
      </c>
      <c r="X31" s="116">
        <f t="shared" si="6"/>
        <v>6.6000000000000005</v>
      </c>
      <c r="Y31" s="122">
        <v>31</v>
      </c>
      <c r="Z31" s="118">
        <f t="shared" si="7"/>
        <v>24.8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ht="21" thickBot="1" x14ac:dyDescent="0.35">
      <c r="A32" s="112">
        <v>26</v>
      </c>
      <c r="B32" s="121">
        <v>674780</v>
      </c>
      <c r="C32" s="123" t="s">
        <v>111</v>
      </c>
      <c r="D32" s="113">
        <v>1</v>
      </c>
      <c r="E32" s="113">
        <v>0</v>
      </c>
      <c r="F32" s="113">
        <v>2</v>
      </c>
      <c r="G32" s="113">
        <v>0</v>
      </c>
      <c r="H32" s="113">
        <v>3</v>
      </c>
      <c r="I32" s="113">
        <f t="shared" si="1"/>
        <v>6</v>
      </c>
      <c r="J32" s="113">
        <f t="shared" si="2"/>
        <v>0.89999999999999991</v>
      </c>
      <c r="K32" s="114">
        <v>1</v>
      </c>
      <c r="L32" s="114">
        <v>0</v>
      </c>
      <c r="M32" s="114">
        <v>2</v>
      </c>
      <c r="N32" s="114">
        <v>1</v>
      </c>
      <c r="O32" s="114">
        <v>0</v>
      </c>
      <c r="P32" s="114">
        <f t="shared" si="3"/>
        <v>4</v>
      </c>
      <c r="Q32" s="114">
        <f t="shared" si="4"/>
        <v>0.2</v>
      </c>
      <c r="R32" s="115">
        <f t="shared" si="5"/>
        <v>2</v>
      </c>
      <c r="S32" s="115">
        <f t="shared" si="5"/>
        <v>0</v>
      </c>
      <c r="T32" s="115">
        <f t="shared" si="5"/>
        <v>4</v>
      </c>
      <c r="U32" s="115">
        <f t="shared" si="5"/>
        <v>1</v>
      </c>
      <c r="V32" s="115">
        <f t="shared" si="5"/>
        <v>3</v>
      </c>
      <c r="W32" s="29">
        <f t="shared" si="5"/>
        <v>10</v>
      </c>
      <c r="X32" s="116">
        <f t="shared" si="6"/>
        <v>2</v>
      </c>
      <c r="Y32" s="122">
        <v>8</v>
      </c>
      <c r="Z32" s="118">
        <f t="shared" si="7"/>
        <v>6.4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ht="21" thickBot="1" x14ac:dyDescent="0.35">
      <c r="A33" s="112">
        <v>27</v>
      </c>
      <c r="B33" s="121">
        <v>674781</v>
      </c>
      <c r="C33" s="123" t="s">
        <v>158</v>
      </c>
      <c r="D33" s="113">
        <v>8</v>
      </c>
      <c r="E33" s="113">
        <v>9</v>
      </c>
      <c r="F33" s="113">
        <v>8</v>
      </c>
      <c r="G33" s="113">
        <v>9</v>
      </c>
      <c r="H33" s="113">
        <v>9</v>
      </c>
      <c r="I33" s="113">
        <f t="shared" si="1"/>
        <v>43</v>
      </c>
      <c r="J33" s="113">
        <f t="shared" si="2"/>
        <v>6.45</v>
      </c>
      <c r="K33" s="114">
        <v>2</v>
      </c>
      <c r="L33" s="114">
        <v>3</v>
      </c>
      <c r="M33" s="114">
        <v>4</v>
      </c>
      <c r="N33" s="114">
        <v>3</v>
      </c>
      <c r="O33" s="114">
        <v>4</v>
      </c>
      <c r="P33" s="114">
        <f t="shared" si="3"/>
        <v>16</v>
      </c>
      <c r="Q33" s="114">
        <f t="shared" si="4"/>
        <v>0.8</v>
      </c>
      <c r="R33" s="115">
        <f t="shared" si="5"/>
        <v>10</v>
      </c>
      <c r="S33" s="115">
        <f t="shared" si="5"/>
        <v>12</v>
      </c>
      <c r="T33" s="115">
        <f t="shared" si="5"/>
        <v>12</v>
      </c>
      <c r="U33" s="115">
        <f t="shared" si="5"/>
        <v>12</v>
      </c>
      <c r="V33" s="115">
        <f t="shared" si="5"/>
        <v>13</v>
      </c>
      <c r="W33" s="29">
        <f t="shared" si="5"/>
        <v>59</v>
      </c>
      <c r="X33" s="116">
        <f t="shared" si="6"/>
        <v>11.8</v>
      </c>
      <c r="Y33" s="122">
        <v>46</v>
      </c>
      <c r="Z33" s="118">
        <f t="shared" si="7"/>
        <v>36.800000000000004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ht="21" thickBot="1" x14ac:dyDescent="0.35">
      <c r="A34" s="112">
        <v>28</v>
      </c>
      <c r="B34" s="121">
        <v>674782</v>
      </c>
      <c r="C34" s="123" t="s">
        <v>159</v>
      </c>
      <c r="D34" s="113">
        <v>1</v>
      </c>
      <c r="E34" s="113">
        <v>3</v>
      </c>
      <c r="F34" s="113">
        <v>4</v>
      </c>
      <c r="G34" s="113">
        <v>2</v>
      </c>
      <c r="H34" s="113">
        <v>3</v>
      </c>
      <c r="I34" s="113">
        <f t="shared" si="1"/>
        <v>13</v>
      </c>
      <c r="J34" s="113">
        <f t="shared" si="2"/>
        <v>1.95</v>
      </c>
      <c r="K34" s="114">
        <v>1</v>
      </c>
      <c r="L34" s="114">
        <v>1.5</v>
      </c>
      <c r="M34" s="114">
        <v>3</v>
      </c>
      <c r="N34" s="114">
        <v>2</v>
      </c>
      <c r="O34" s="114">
        <v>1</v>
      </c>
      <c r="P34" s="114">
        <f t="shared" si="3"/>
        <v>8.5</v>
      </c>
      <c r="Q34" s="114">
        <f t="shared" si="4"/>
        <v>0.42500000000000004</v>
      </c>
      <c r="R34" s="115">
        <f t="shared" si="5"/>
        <v>2</v>
      </c>
      <c r="S34" s="115">
        <f t="shared" si="5"/>
        <v>4.5</v>
      </c>
      <c r="T34" s="115">
        <f t="shared" si="5"/>
        <v>7</v>
      </c>
      <c r="U34" s="115">
        <f t="shared" si="5"/>
        <v>4</v>
      </c>
      <c r="V34" s="115">
        <f t="shared" si="5"/>
        <v>4</v>
      </c>
      <c r="W34" s="29">
        <f t="shared" si="5"/>
        <v>21.5</v>
      </c>
      <c r="X34" s="116">
        <f t="shared" si="6"/>
        <v>4.3</v>
      </c>
      <c r="Y34" s="122">
        <v>13</v>
      </c>
      <c r="Z34" s="118">
        <f t="shared" si="7"/>
        <v>10.4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ht="21" thickBot="1" x14ac:dyDescent="0.35">
      <c r="A35" s="112">
        <v>29</v>
      </c>
      <c r="B35" s="121">
        <v>674783</v>
      </c>
      <c r="C35" s="123" t="s">
        <v>160</v>
      </c>
      <c r="D35" s="113">
        <v>1</v>
      </c>
      <c r="E35" s="113">
        <v>2</v>
      </c>
      <c r="F35" s="113">
        <v>0</v>
      </c>
      <c r="G35" s="113">
        <v>2</v>
      </c>
      <c r="H35" s="113">
        <v>3</v>
      </c>
      <c r="I35" s="113">
        <f t="shared" si="1"/>
        <v>8</v>
      </c>
      <c r="J35" s="113">
        <f t="shared" si="2"/>
        <v>1.2</v>
      </c>
      <c r="K35" s="114">
        <v>2</v>
      </c>
      <c r="L35" s="114">
        <v>1</v>
      </c>
      <c r="M35" s="114">
        <v>0</v>
      </c>
      <c r="N35" s="114">
        <v>1</v>
      </c>
      <c r="O35" s="114">
        <v>1</v>
      </c>
      <c r="P35" s="114">
        <f t="shared" si="3"/>
        <v>5</v>
      </c>
      <c r="Q35" s="114">
        <f t="shared" si="4"/>
        <v>0.25</v>
      </c>
      <c r="R35" s="115">
        <f t="shared" si="5"/>
        <v>3</v>
      </c>
      <c r="S35" s="115">
        <f t="shared" si="5"/>
        <v>3</v>
      </c>
      <c r="T35" s="115">
        <f t="shared" si="5"/>
        <v>0</v>
      </c>
      <c r="U35" s="115">
        <f t="shared" si="5"/>
        <v>3</v>
      </c>
      <c r="V35" s="115">
        <f t="shared" si="5"/>
        <v>4</v>
      </c>
      <c r="W35" s="29">
        <f t="shared" si="5"/>
        <v>13</v>
      </c>
      <c r="X35" s="116">
        <f t="shared" si="6"/>
        <v>2.6</v>
      </c>
      <c r="Y35" s="122">
        <v>2</v>
      </c>
      <c r="Z35" s="118">
        <f t="shared" si="7"/>
        <v>1.6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ht="21" thickBot="1" x14ac:dyDescent="0.35">
      <c r="A36" s="112">
        <v>30</v>
      </c>
      <c r="B36" s="121">
        <v>674784</v>
      </c>
      <c r="C36" s="123" t="s">
        <v>112</v>
      </c>
      <c r="D36" s="113">
        <v>8</v>
      </c>
      <c r="E36" s="113">
        <v>9</v>
      </c>
      <c r="F36" s="113">
        <v>8</v>
      </c>
      <c r="G36" s="113">
        <v>9</v>
      </c>
      <c r="H36" s="113">
        <v>8</v>
      </c>
      <c r="I36" s="113">
        <f t="shared" si="1"/>
        <v>42</v>
      </c>
      <c r="J36" s="113">
        <f t="shared" si="2"/>
        <v>6.3</v>
      </c>
      <c r="K36" s="114">
        <v>1</v>
      </c>
      <c r="L36" s="114">
        <v>2</v>
      </c>
      <c r="M36" s="114">
        <v>3</v>
      </c>
      <c r="N36" s="114">
        <v>3</v>
      </c>
      <c r="O36" s="114">
        <v>2</v>
      </c>
      <c r="P36" s="114">
        <f t="shared" si="3"/>
        <v>11</v>
      </c>
      <c r="Q36" s="114">
        <f t="shared" si="4"/>
        <v>0.55000000000000004</v>
      </c>
      <c r="R36" s="115">
        <f t="shared" si="5"/>
        <v>9</v>
      </c>
      <c r="S36" s="115">
        <f t="shared" si="5"/>
        <v>11</v>
      </c>
      <c r="T36" s="115">
        <f t="shared" si="5"/>
        <v>11</v>
      </c>
      <c r="U36" s="115">
        <f t="shared" si="5"/>
        <v>12</v>
      </c>
      <c r="V36" s="115">
        <f t="shared" si="5"/>
        <v>10</v>
      </c>
      <c r="W36" s="29">
        <f t="shared" si="5"/>
        <v>53</v>
      </c>
      <c r="X36" s="116">
        <f t="shared" si="6"/>
        <v>10.600000000000001</v>
      </c>
      <c r="Y36" s="122">
        <v>34</v>
      </c>
      <c r="Z36" s="118">
        <f t="shared" si="7"/>
        <v>27.200000000000003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ht="21" thickBot="1" x14ac:dyDescent="0.35">
      <c r="A37" s="112">
        <v>31</v>
      </c>
      <c r="B37" s="121">
        <v>674785</v>
      </c>
      <c r="C37" s="123" t="s">
        <v>161</v>
      </c>
      <c r="D37" s="113">
        <v>12</v>
      </c>
      <c r="E37" s="113">
        <v>10</v>
      </c>
      <c r="F37" s="113">
        <v>9</v>
      </c>
      <c r="G37" s="113">
        <v>8</v>
      </c>
      <c r="H37" s="113">
        <v>9</v>
      </c>
      <c r="I37" s="113">
        <f t="shared" si="1"/>
        <v>48</v>
      </c>
      <c r="J37" s="113">
        <f t="shared" si="2"/>
        <v>7.1999999999999993</v>
      </c>
      <c r="K37" s="114">
        <v>3</v>
      </c>
      <c r="L37" s="114">
        <v>3.5</v>
      </c>
      <c r="M37" s="114">
        <v>3</v>
      </c>
      <c r="N37" s="114">
        <v>4</v>
      </c>
      <c r="O37" s="114">
        <v>3</v>
      </c>
      <c r="P37" s="114">
        <f t="shared" si="3"/>
        <v>16.5</v>
      </c>
      <c r="Q37" s="114">
        <f t="shared" si="4"/>
        <v>0.82500000000000007</v>
      </c>
      <c r="R37" s="115">
        <f t="shared" si="5"/>
        <v>15</v>
      </c>
      <c r="S37" s="115">
        <f t="shared" si="5"/>
        <v>13.5</v>
      </c>
      <c r="T37" s="115">
        <f t="shared" si="5"/>
        <v>12</v>
      </c>
      <c r="U37" s="115">
        <f t="shared" si="5"/>
        <v>12</v>
      </c>
      <c r="V37" s="115">
        <f t="shared" si="5"/>
        <v>12</v>
      </c>
      <c r="W37" s="29">
        <f t="shared" si="5"/>
        <v>64.5</v>
      </c>
      <c r="X37" s="116">
        <f t="shared" si="6"/>
        <v>12.9</v>
      </c>
      <c r="Y37" s="122">
        <v>52</v>
      </c>
      <c r="Z37" s="118">
        <f t="shared" si="7"/>
        <v>41.6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ht="21" thickBot="1" x14ac:dyDescent="0.35">
      <c r="A38" s="112">
        <v>32</v>
      </c>
      <c r="B38" s="121">
        <v>674786</v>
      </c>
      <c r="C38" s="123" t="s">
        <v>113</v>
      </c>
      <c r="D38" s="113">
        <v>8</v>
      </c>
      <c r="E38" s="113">
        <v>7</v>
      </c>
      <c r="F38" s="113">
        <v>6</v>
      </c>
      <c r="G38" s="113">
        <v>9</v>
      </c>
      <c r="H38" s="113">
        <v>8</v>
      </c>
      <c r="I38" s="113">
        <f t="shared" si="1"/>
        <v>38</v>
      </c>
      <c r="J38" s="113">
        <f t="shared" si="2"/>
        <v>5.7</v>
      </c>
      <c r="K38" s="114">
        <v>1</v>
      </c>
      <c r="L38" s="114">
        <v>1.5</v>
      </c>
      <c r="M38" s="114">
        <v>3</v>
      </c>
      <c r="N38" s="114">
        <v>2</v>
      </c>
      <c r="O38" s="114">
        <v>4</v>
      </c>
      <c r="P38" s="114">
        <f t="shared" si="3"/>
        <v>11.5</v>
      </c>
      <c r="Q38" s="114">
        <f t="shared" si="4"/>
        <v>0.57500000000000007</v>
      </c>
      <c r="R38" s="115">
        <f t="shared" si="5"/>
        <v>9</v>
      </c>
      <c r="S38" s="115">
        <f t="shared" si="5"/>
        <v>8.5</v>
      </c>
      <c r="T38" s="115">
        <f t="shared" si="5"/>
        <v>9</v>
      </c>
      <c r="U38" s="115">
        <f t="shared" si="5"/>
        <v>11</v>
      </c>
      <c r="V38" s="115">
        <f t="shared" si="5"/>
        <v>12</v>
      </c>
      <c r="W38" s="29">
        <f t="shared" si="5"/>
        <v>49.5</v>
      </c>
      <c r="X38" s="116">
        <f t="shared" si="6"/>
        <v>9.9</v>
      </c>
      <c r="Y38" s="122">
        <v>49</v>
      </c>
      <c r="Z38" s="118">
        <f t="shared" si="7"/>
        <v>39.200000000000003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ht="21" thickBot="1" x14ac:dyDescent="0.35">
      <c r="A39" s="112">
        <v>33</v>
      </c>
      <c r="B39" s="121">
        <v>674787</v>
      </c>
      <c r="C39" s="123" t="s">
        <v>162</v>
      </c>
      <c r="D39" s="113">
        <v>12</v>
      </c>
      <c r="E39" s="113">
        <v>13</v>
      </c>
      <c r="F39" s="113">
        <v>15</v>
      </c>
      <c r="G39" s="113">
        <v>14</v>
      </c>
      <c r="H39" s="113">
        <v>10</v>
      </c>
      <c r="I39" s="113">
        <f t="shared" si="1"/>
        <v>64</v>
      </c>
      <c r="J39" s="113">
        <f t="shared" si="2"/>
        <v>9.6</v>
      </c>
      <c r="K39" s="114">
        <v>3</v>
      </c>
      <c r="L39" s="114">
        <v>4</v>
      </c>
      <c r="M39" s="114">
        <v>3</v>
      </c>
      <c r="N39" s="114">
        <v>5</v>
      </c>
      <c r="O39" s="114">
        <v>3</v>
      </c>
      <c r="P39" s="114">
        <f t="shared" si="3"/>
        <v>18</v>
      </c>
      <c r="Q39" s="114">
        <f t="shared" si="4"/>
        <v>0.9</v>
      </c>
      <c r="R39" s="115">
        <f t="shared" si="5"/>
        <v>15</v>
      </c>
      <c r="S39" s="115">
        <f t="shared" si="5"/>
        <v>17</v>
      </c>
      <c r="T39" s="115">
        <f t="shared" si="5"/>
        <v>18</v>
      </c>
      <c r="U39" s="115">
        <f t="shared" si="5"/>
        <v>19</v>
      </c>
      <c r="V39" s="115">
        <f t="shared" si="5"/>
        <v>13</v>
      </c>
      <c r="W39" s="29">
        <f t="shared" si="5"/>
        <v>82</v>
      </c>
      <c r="X39" s="116">
        <f t="shared" si="6"/>
        <v>16.400000000000002</v>
      </c>
      <c r="Y39" s="122">
        <v>71</v>
      </c>
      <c r="Z39" s="118">
        <f t="shared" si="7"/>
        <v>56.800000000000004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ht="21" thickBot="1" x14ac:dyDescent="0.35">
      <c r="A40" s="112">
        <v>34</v>
      </c>
      <c r="B40" s="121">
        <v>674788</v>
      </c>
      <c r="C40" s="123" t="s">
        <v>163</v>
      </c>
      <c r="D40" s="113">
        <v>12</v>
      </c>
      <c r="E40" s="113">
        <v>12</v>
      </c>
      <c r="F40" s="113">
        <v>12</v>
      </c>
      <c r="G40" s="113">
        <v>12</v>
      </c>
      <c r="H40" s="113">
        <v>12</v>
      </c>
      <c r="I40" s="113">
        <f t="shared" si="1"/>
        <v>60</v>
      </c>
      <c r="J40" s="113">
        <f t="shared" si="2"/>
        <v>9</v>
      </c>
      <c r="K40" s="114">
        <v>3</v>
      </c>
      <c r="L40" s="114">
        <v>5</v>
      </c>
      <c r="M40" s="114">
        <v>4</v>
      </c>
      <c r="N40" s="114">
        <v>3</v>
      </c>
      <c r="O40" s="114">
        <v>5</v>
      </c>
      <c r="P40" s="114">
        <f t="shared" si="3"/>
        <v>20</v>
      </c>
      <c r="Q40" s="114">
        <f t="shared" si="4"/>
        <v>1</v>
      </c>
      <c r="R40" s="115">
        <f t="shared" si="5"/>
        <v>15</v>
      </c>
      <c r="S40" s="115">
        <f t="shared" si="5"/>
        <v>17</v>
      </c>
      <c r="T40" s="115">
        <f t="shared" si="5"/>
        <v>16</v>
      </c>
      <c r="U40" s="115">
        <f t="shared" si="5"/>
        <v>15</v>
      </c>
      <c r="V40" s="115">
        <f t="shared" si="5"/>
        <v>17</v>
      </c>
      <c r="W40" s="29">
        <f t="shared" si="5"/>
        <v>80</v>
      </c>
      <c r="X40" s="116">
        <f t="shared" si="6"/>
        <v>16</v>
      </c>
      <c r="Y40" s="122">
        <v>60</v>
      </c>
      <c r="Z40" s="118">
        <f t="shared" si="7"/>
        <v>48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ht="21" thickBot="1" x14ac:dyDescent="0.35">
      <c r="A41" s="112">
        <v>35</v>
      </c>
      <c r="B41" s="121">
        <v>674789</v>
      </c>
      <c r="C41" s="123" t="s">
        <v>164</v>
      </c>
      <c r="D41" s="113">
        <v>9</v>
      </c>
      <c r="E41" s="113">
        <v>9</v>
      </c>
      <c r="F41" s="113">
        <v>8</v>
      </c>
      <c r="G41" s="113">
        <v>9</v>
      </c>
      <c r="H41" s="113">
        <v>8</v>
      </c>
      <c r="I41" s="113">
        <f t="shared" si="1"/>
        <v>43</v>
      </c>
      <c r="J41" s="113">
        <f t="shared" si="2"/>
        <v>6.45</v>
      </c>
      <c r="K41" s="114">
        <v>2</v>
      </c>
      <c r="L41" s="114">
        <v>2.5</v>
      </c>
      <c r="M41" s="114">
        <v>3</v>
      </c>
      <c r="N41" s="114">
        <v>1</v>
      </c>
      <c r="O41" s="114">
        <v>1.5</v>
      </c>
      <c r="P41" s="114">
        <f t="shared" si="3"/>
        <v>10</v>
      </c>
      <c r="Q41" s="114">
        <f t="shared" si="4"/>
        <v>0.5</v>
      </c>
      <c r="R41" s="115">
        <f t="shared" si="5"/>
        <v>11</v>
      </c>
      <c r="S41" s="115">
        <f t="shared" si="5"/>
        <v>11.5</v>
      </c>
      <c r="T41" s="115">
        <f t="shared" si="5"/>
        <v>11</v>
      </c>
      <c r="U41" s="115">
        <f t="shared" si="5"/>
        <v>10</v>
      </c>
      <c r="V41" s="115">
        <f t="shared" si="5"/>
        <v>9.5</v>
      </c>
      <c r="W41" s="29">
        <f t="shared" si="5"/>
        <v>53</v>
      </c>
      <c r="X41" s="116">
        <f t="shared" si="6"/>
        <v>10.600000000000001</v>
      </c>
      <c r="Y41" s="122">
        <v>55</v>
      </c>
      <c r="Z41" s="118">
        <f t="shared" si="7"/>
        <v>44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ht="21" thickBot="1" x14ac:dyDescent="0.35">
      <c r="A42" s="112">
        <v>36</v>
      </c>
      <c r="B42" s="121">
        <v>674790</v>
      </c>
      <c r="C42" s="123" t="s">
        <v>165</v>
      </c>
      <c r="D42" s="113"/>
      <c r="E42" s="113"/>
      <c r="F42" s="113"/>
      <c r="G42" s="113"/>
      <c r="H42" s="113"/>
      <c r="I42" s="113"/>
      <c r="J42" s="113"/>
      <c r="K42" s="114"/>
      <c r="L42" s="114"/>
      <c r="M42" s="114"/>
      <c r="N42" s="114"/>
      <c r="O42" s="114"/>
      <c r="P42" s="114"/>
      <c r="Q42" s="114"/>
      <c r="R42" s="115">
        <f t="shared" si="5"/>
        <v>0</v>
      </c>
      <c r="S42" s="115">
        <f t="shared" si="5"/>
        <v>0</v>
      </c>
      <c r="T42" s="115">
        <f t="shared" si="5"/>
        <v>0</v>
      </c>
      <c r="U42" s="115">
        <f t="shared" si="5"/>
        <v>0</v>
      </c>
      <c r="V42" s="115">
        <f t="shared" si="5"/>
        <v>0</v>
      </c>
      <c r="W42" s="29">
        <f t="shared" si="5"/>
        <v>0</v>
      </c>
      <c r="X42" s="116">
        <f t="shared" si="6"/>
        <v>0</v>
      </c>
      <c r="Y42" s="122" t="s">
        <v>138</v>
      </c>
      <c r="Z42" s="118" t="e">
        <f t="shared" si="7"/>
        <v>#VALUE!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ht="21" thickBot="1" x14ac:dyDescent="0.35">
      <c r="A43" s="112">
        <v>37</v>
      </c>
      <c r="B43" s="121">
        <v>674791</v>
      </c>
      <c r="C43" s="123" t="s">
        <v>166</v>
      </c>
      <c r="D43" s="113">
        <v>9</v>
      </c>
      <c r="E43" s="113">
        <v>8</v>
      </c>
      <c r="F43" s="113">
        <v>9</v>
      </c>
      <c r="G43" s="113">
        <v>9</v>
      </c>
      <c r="H43" s="113">
        <v>8</v>
      </c>
      <c r="I43" s="113">
        <f t="shared" si="1"/>
        <v>43</v>
      </c>
      <c r="J43" s="113">
        <f t="shared" si="2"/>
        <v>6.45</v>
      </c>
      <c r="K43" s="114">
        <v>2</v>
      </c>
      <c r="L43" s="114">
        <v>2</v>
      </c>
      <c r="M43" s="114">
        <v>3</v>
      </c>
      <c r="N43" s="114">
        <v>2</v>
      </c>
      <c r="O43" s="114">
        <v>4</v>
      </c>
      <c r="P43" s="114">
        <f t="shared" si="3"/>
        <v>13</v>
      </c>
      <c r="Q43" s="114">
        <f t="shared" si="4"/>
        <v>0.65</v>
      </c>
      <c r="R43" s="115">
        <f t="shared" si="5"/>
        <v>11</v>
      </c>
      <c r="S43" s="115">
        <f t="shared" si="5"/>
        <v>10</v>
      </c>
      <c r="T43" s="115">
        <f t="shared" si="5"/>
        <v>12</v>
      </c>
      <c r="U43" s="115">
        <f t="shared" si="5"/>
        <v>11</v>
      </c>
      <c r="V43" s="115">
        <f t="shared" si="5"/>
        <v>12</v>
      </c>
      <c r="W43" s="29">
        <f t="shared" si="5"/>
        <v>56</v>
      </c>
      <c r="X43" s="116">
        <f t="shared" si="6"/>
        <v>11.200000000000001</v>
      </c>
      <c r="Y43" s="122">
        <v>45</v>
      </c>
      <c r="Z43" s="118">
        <f t="shared" si="7"/>
        <v>36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ht="21" thickBot="1" x14ac:dyDescent="0.35">
      <c r="A44" s="112">
        <v>38</v>
      </c>
      <c r="B44" s="121">
        <v>674792</v>
      </c>
      <c r="C44" s="123" t="s">
        <v>114</v>
      </c>
      <c r="D44" s="113">
        <v>12</v>
      </c>
      <c r="E44" s="113">
        <v>13</v>
      </c>
      <c r="F44" s="113">
        <v>15</v>
      </c>
      <c r="G44" s="113">
        <v>14</v>
      </c>
      <c r="H44" s="113">
        <v>12</v>
      </c>
      <c r="I44" s="113">
        <f t="shared" si="1"/>
        <v>66</v>
      </c>
      <c r="J44" s="113">
        <f t="shared" si="2"/>
        <v>9.9</v>
      </c>
      <c r="K44" s="114">
        <v>4</v>
      </c>
      <c r="L44" s="114">
        <v>3</v>
      </c>
      <c r="M44" s="114">
        <v>4</v>
      </c>
      <c r="N44" s="114">
        <v>3</v>
      </c>
      <c r="O44" s="114">
        <v>5</v>
      </c>
      <c r="P44" s="114">
        <f t="shared" si="3"/>
        <v>19</v>
      </c>
      <c r="Q44" s="114">
        <f t="shared" si="4"/>
        <v>0.95000000000000007</v>
      </c>
      <c r="R44" s="115">
        <f t="shared" si="5"/>
        <v>16</v>
      </c>
      <c r="S44" s="115">
        <f t="shared" si="5"/>
        <v>16</v>
      </c>
      <c r="T44" s="115">
        <f t="shared" si="5"/>
        <v>19</v>
      </c>
      <c r="U44" s="115">
        <f t="shared" si="5"/>
        <v>17</v>
      </c>
      <c r="V44" s="115">
        <f t="shared" si="5"/>
        <v>17</v>
      </c>
      <c r="W44" s="29">
        <f t="shared" si="5"/>
        <v>85</v>
      </c>
      <c r="X44" s="116">
        <f t="shared" si="6"/>
        <v>17</v>
      </c>
      <c r="Y44" s="122">
        <v>63</v>
      </c>
      <c r="Z44" s="118">
        <f t="shared" si="7"/>
        <v>50.400000000000006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ht="21" thickBot="1" x14ac:dyDescent="0.35">
      <c r="A45" s="112">
        <v>39</v>
      </c>
      <c r="B45" s="121">
        <v>674793</v>
      </c>
      <c r="C45" s="123" t="s">
        <v>115</v>
      </c>
      <c r="D45" s="113">
        <v>15</v>
      </c>
      <c r="E45" s="113">
        <v>16</v>
      </c>
      <c r="F45" s="113">
        <v>14</v>
      </c>
      <c r="G45" s="113">
        <v>12</v>
      </c>
      <c r="H45" s="113">
        <v>13</v>
      </c>
      <c r="I45" s="113">
        <f t="shared" si="1"/>
        <v>70</v>
      </c>
      <c r="J45" s="113">
        <f t="shared" si="2"/>
        <v>10.5</v>
      </c>
      <c r="K45" s="114">
        <v>5</v>
      </c>
      <c r="L45" s="114">
        <v>5.5</v>
      </c>
      <c r="M45" s="114">
        <v>3.5</v>
      </c>
      <c r="N45" s="114">
        <v>3</v>
      </c>
      <c r="O45" s="114">
        <v>4</v>
      </c>
      <c r="P45" s="114">
        <f t="shared" si="3"/>
        <v>21</v>
      </c>
      <c r="Q45" s="114">
        <f t="shared" si="4"/>
        <v>1.05</v>
      </c>
      <c r="R45" s="115">
        <f t="shared" si="5"/>
        <v>20</v>
      </c>
      <c r="S45" s="115">
        <f t="shared" si="5"/>
        <v>21.5</v>
      </c>
      <c r="T45" s="115">
        <f t="shared" si="5"/>
        <v>17.5</v>
      </c>
      <c r="U45" s="115">
        <f t="shared" si="5"/>
        <v>15</v>
      </c>
      <c r="V45" s="115">
        <f t="shared" si="5"/>
        <v>17</v>
      </c>
      <c r="W45" s="29">
        <f t="shared" si="5"/>
        <v>91</v>
      </c>
      <c r="X45" s="116">
        <f t="shared" si="6"/>
        <v>18.2</v>
      </c>
      <c r="Y45" s="122">
        <v>73</v>
      </c>
      <c r="Z45" s="118">
        <f t="shared" si="7"/>
        <v>58.400000000000006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ht="21" thickBot="1" x14ac:dyDescent="0.35">
      <c r="A46" s="112">
        <v>40</v>
      </c>
      <c r="B46" s="121">
        <v>674794</v>
      </c>
      <c r="C46" s="123" t="s">
        <v>167</v>
      </c>
      <c r="D46" s="113">
        <v>4</v>
      </c>
      <c r="E46" s="113">
        <v>6</v>
      </c>
      <c r="F46" s="113">
        <v>8</v>
      </c>
      <c r="G46" s="113">
        <v>6</v>
      </c>
      <c r="H46" s="113">
        <v>8</v>
      </c>
      <c r="I46" s="113">
        <f t="shared" si="1"/>
        <v>32</v>
      </c>
      <c r="J46" s="113">
        <f t="shared" si="2"/>
        <v>4.8</v>
      </c>
      <c r="K46" s="114">
        <v>1</v>
      </c>
      <c r="L46" s="114">
        <v>1.5</v>
      </c>
      <c r="M46" s="114">
        <v>2</v>
      </c>
      <c r="N46" s="114">
        <v>1</v>
      </c>
      <c r="O46" s="114">
        <v>3</v>
      </c>
      <c r="P46" s="114">
        <f t="shared" si="3"/>
        <v>8.5</v>
      </c>
      <c r="Q46" s="114">
        <f t="shared" si="4"/>
        <v>0.42500000000000004</v>
      </c>
      <c r="R46" s="115">
        <f t="shared" si="5"/>
        <v>5</v>
      </c>
      <c r="S46" s="115">
        <f t="shared" si="5"/>
        <v>7.5</v>
      </c>
      <c r="T46" s="115">
        <f t="shared" si="5"/>
        <v>10</v>
      </c>
      <c r="U46" s="115">
        <f t="shared" si="5"/>
        <v>7</v>
      </c>
      <c r="V46" s="115">
        <f t="shared" si="5"/>
        <v>11</v>
      </c>
      <c r="W46" s="29">
        <f t="shared" si="5"/>
        <v>40.5</v>
      </c>
      <c r="X46" s="116">
        <f t="shared" si="6"/>
        <v>8.1</v>
      </c>
      <c r="Y46" s="122">
        <v>32</v>
      </c>
      <c r="Z46" s="118">
        <f t="shared" si="7"/>
        <v>25.6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ht="21" thickBot="1" x14ac:dyDescent="0.35">
      <c r="A47" s="112">
        <v>41</v>
      </c>
      <c r="B47" s="121">
        <v>674795</v>
      </c>
      <c r="C47" s="123" t="s">
        <v>168</v>
      </c>
      <c r="D47" s="113">
        <v>15</v>
      </c>
      <c r="E47" s="113">
        <v>12</v>
      </c>
      <c r="F47" s="113">
        <v>10</v>
      </c>
      <c r="G47" s="113">
        <v>10</v>
      </c>
      <c r="H47" s="113">
        <v>16</v>
      </c>
      <c r="I47" s="113">
        <f t="shared" si="1"/>
        <v>63</v>
      </c>
      <c r="J47" s="113">
        <f t="shared" si="2"/>
        <v>9.4499999999999993</v>
      </c>
      <c r="K47" s="114">
        <v>3.5</v>
      </c>
      <c r="L47" s="114">
        <v>3</v>
      </c>
      <c r="M47" s="114">
        <v>4</v>
      </c>
      <c r="N47" s="114">
        <v>5</v>
      </c>
      <c r="O47" s="114">
        <v>4</v>
      </c>
      <c r="P47" s="114">
        <f t="shared" si="3"/>
        <v>19.5</v>
      </c>
      <c r="Q47" s="114">
        <f t="shared" si="4"/>
        <v>0.97500000000000009</v>
      </c>
      <c r="R47" s="115">
        <f t="shared" si="5"/>
        <v>18.5</v>
      </c>
      <c r="S47" s="115">
        <f t="shared" si="5"/>
        <v>15</v>
      </c>
      <c r="T47" s="115">
        <f t="shared" si="5"/>
        <v>14</v>
      </c>
      <c r="U47" s="115">
        <f t="shared" si="5"/>
        <v>15</v>
      </c>
      <c r="V47" s="115">
        <f t="shared" si="5"/>
        <v>20</v>
      </c>
      <c r="W47" s="29">
        <f t="shared" si="5"/>
        <v>82.5</v>
      </c>
      <c r="X47" s="116">
        <f t="shared" si="6"/>
        <v>16.5</v>
      </c>
      <c r="Y47" s="122">
        <v>68</v>
      </c>
      <c r="Z47" s="118">
        <f t="shared" si="7"/>
        <v>54.400000000000006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ht="21" thickBot="1" x14ac:dyDescent="0.35">
      <c r="A48" s="112">
        <v>42</v>
      </c>
      <c r="B48" s="121">
        <v>674796</v>
      </c>
      <c r="C48" s="123" t="s">
        <v>169</v>
      </c>
      <c r="D48" s="113">
        <v>13</v>
      </c>
      <c r="E48" s="113">
        <v>12</v>
      </c>
      <c r="F48" s="113">
        <v>9</v>
      </c>
      <c r="G48" s="113">
        <v>7</v>
      </c>
      <c r="H48" s="113">
        <v>9</v>
      </c>
      <c r="I48" s="113">
        <f t="shared" si="1"/>
        <v>50</v>
      </c>
      <c r="J48" s="113">
        <f t="shared" si="2"/>
        <v>7.5</v>
      </c>
      <c r="K48" s="114">
        <v>2</v>
      </c>
      <c r="L48" s="114">
        <v>1</v>
      </c>
      <c r="M48" s="114">
        <v>2</v>
      </c>
      <c r="N48" s="114">
        <v>3</v>
      </c>
      <c r="O48" s="114">
        <v>2</v>
      </c>
      <c r="P48" s="114">
        <f t="shared" si="3"/>
        <v>10</v>
      </c>
      <c r="Q48" s="114">
        <f t="shared" si="4"/>
        <v>0.5</v>
      </c>
      <c r="R48" s="115">
        <f t="shared" si="5"/>
        <v>15</v>
      </c>
      <c r="S48" s="115">
        <f t="shared" si="5"/>
        <v>13</v>
      </c>
      <c r="T48" s="115">
        <f t="shared" si="5"/>
        <v>11</v>
      </c>
      <c r="U48" s="115">
        <f t="shared" si="5"/>
        <v>10</v>
      </c>
      <c r="V48" s="115">
        <f t="shared" si="5"/>
        <v>11</v>
      </c>
      <c r="W48" s="29">
        <f t="shared" si="5"/>
        <v>60</v>
      </c>
      <c r="X48" s="116">
        <f t="shared" si="6"/>
        <v>12</v>
      </c>
      <c r="Y48" s="122">
        <v>56</v>
      </c>
      <c r="Z48" s="118">
        <f t="shared" si="7"/>
        <v>44.800000000000004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ht="21" thickBot="1" x14ac:dyDescent="0.35">
      <c r="A49" s="112">
        <v>43</v>
      </c>
      <c r="B49" s="121">
        <v>674797</v>
      </c>
      <c r="C49" s="123" t="s">
        <v>170</v>
      </c>
      <c r="D49" s="113">
        <v>3</v>
      </c>
      <c r="E49" s="113">
        <v>5</v>
      </c>
      <c r="F49" s="113">
        <v>6</v>
      </c>
      <c r="G49" s="113">
        <v>8</v>
      </c>
      <c r="H49" s="113">
        <v>6</v>
      </c>
      <c r="I49" s="113">
        <f t="shared" si="1"/>
        <v>28</v>
      </c>
      <c r="J49" s="113">
        <f t="shared" si="2"/>
        <v>4.2</v>
      </c>
      <c r="K49" s="114">
        <v>1</v>
      </c>
      <c r="L49" s="114">
        <v>1.5</v>
      </c>
      <c r="M49" s="114">
        <v>3</v>
      </c>
      <c r="N49" s="114">
        <v>2</v>
      </c>
      <c r="O49" s="114">
        <v>1</v>
      </c>
      <c r="P49" s="114">
        <f t="shared" si="3"/>
        <v>8.5</v>
      </c>
      <c r="Q49" s="114">
        <f t="shared" si="4"/>
        <v>0.42500000000000004</v>
      </c>
      <c r="R49" s="115">
        <f t="shared" si="5"/>
        <v>4</v>
      </c>
      <c r="S49" s="115">
        <f t="shared" si="5"/>
        <v>6.5</v>
      </c>
      <c r="T49" s="115">
        <f t="shared" si="5"/>
        <v>9</v>
      </c>
      <c r="U49" s="115">
        <f t="shared" si="5"/>
        <v>10</v>
      </c>
      <c r="V49" s="115">
        <f t="shared" si="5"/>
        <v>7</v>
      </c>
      <c r="W49" s="29">
        <f t="shared" si="5"/>
        <v>36.5</v>
      </c>
      <c r="X49" s="116">
        <f t="shared" si="6"/>
        <v>7.3000000000000007</v>
      </c>
      <c r="Y49" s="122">
        <v>29</v>
      </c>
      <c r="Z49" s="118">
        <f t="shared" si="7"/>
        <v>23.200000000000003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ht="21" thickBot="1" x14ac:dyDescent="0.35">
      <c r="A50" s="112">
        <v>44</v>
      </c>
      <c r="B50" s="121">
        <v>674798</v>
      </c>
      <c r="C50" s="123" t="s">
        <v>171</v>
      </c>
      <c r="D50" s="113">
        <v>14</v>
      </c>
      <c r="E50" s="113">
        <v>15</v>
      </c>
      <c r="F50" s="113">
        <v>16</v>
      </c>
      <c r="G50" s="113">
        <v>14</v>
      </c>
      <c r="H50" s="113">
        <v>13</v>
      </c>
      <c r="I50" s="113">
        <f t="shared" si="1"/>
        <v>72</v>
      </c>
      <c r="J50" s="113">
        <f t="shared" si="2"/>
        <v>10.799999999999999</v>
      </c>
      <c r="K50" s="114">
        <v>3</v>
      </c>
      <c r="L50" s="114">
        <v>4</v>
      </c>
      <c r="M50" s="114">
        <v>4.5</v>
      </c>
      <c r="N50" s="114">
        <v>3</v>
      </c>
      <c r="O50" s="114">
        <v>4</v>
      </c>
      <c r="P50" s="114">
        <f t="shared" si="3"/>
        <v>18.5</v>
      </c>
      <c r="Q50" s="114">
        <f t="shared" si="4"/>
        <v>0.92500000000000004</v>
      </c>
      <c r="R50" s="115">
        <f t="shared" si="5"/>
        <v>17</v>
      </c>
      <c r="S50" s="115">
        <f t="shared" si="5"/>
        <v>19</v>
      </c>
      <c r="T50" s="115">
        <f t="shared" si="5"/>
        <v>20.5</v>
      </c>
      <c r="U50" s="115">
        <f t="shared" si="5"/>
        <v>17</v>
      </c>
      <c r="V50" s="115">
        <f t="shared" si="5"/>
        <v>17</v>
      </c>
      <c r="W50" s="29">
        <f t="shared" si="5"/>
        <v>90.5</v>
      </c>
      <c r="X50" s="116">
        <f t="shared" si="6"/>
        <v>18.100000000000001</v>
      </c>
      <c r="Y50" s="122">
        <v>76</v>
      </c>
      <c r="Z50" s="118">
        <f t="shared" si="7"/>
        <v>60.800000000000004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ht="21" thickBot="1" x14ac:dyDescent="0.35">
      <c r="A51" s="112">
        <v>45</v>
      </c>
      <c r="B51" s="121">
        <v>674799</v>
      </c>
      <c r="C51" s="123" t="s">
        <v>172</v>
      </c>
      <c r="D51" s="113">
        <v>6</v>
      </c>
      <c r="E51" s="113">
        <v>8</v>
      </c>
      <c r="F51" s="113">
        <v>9</v>
      </c>
      <c r="G51" s="113">
        <v>8</v>
      </c>
      <c r="H51" s="113">
        <v>9</v>
      </c>
      <c r="I51" s="113">
        <f t="shared" si="1"/>
        <v>40</v>
      </c>
      <c r="J51" s="113">
        <f t="shared" si="2"/>
        <v>6</v>
      </c>
      <c r="K51" s="114">
        <v>2</v>
      </c>
      <c r="L51" s="114">
        <v>2.5</v>
      </c>
      <c r="M51" s="114">
        <v>3</v>
      </c>
      <c r="N51" s="114">
        <v>4</v>
      </c>
      <c r="O51" s="114">
        <v>3</v>
      </c>
      <c r="P51" s="114">
        <f t="shared" si="3"/>
        <v>14.5</v>
      </c>
      <c r="Q51" s="114">
        <f t="shared" si="4"/>
        <v>0.72500000000000009</v>
      </c>
      <c r="R51" s="115">
        <f t="shared" si="5"/>
        <v>8</v>
      </c>
      <c r="S51" s="115">
        <f t="shared" si="5"/>
        <v>10.5</v>
      </c>
      <c r="T51" s="115">
        <f t="shared" si="5"/>
        <v>12</v>
      </c>
      <c r="U51" s="115">
        <f t="shared" si="5"/>
        <v>12</v>
      </c>
      <c r="V51" s="115">
        <f t="shared" si="5"/>
        <v>12</v>
      </c>
      <c r="W51" s="29">
        <f t="shared" si="5"/>
        <v>54.5</v>
      </c>
      <c r="X51" s="116">
        <f t="shared" si="6"/>
        <v>10.9</v>
      </c>
      <c r="Y51" s="122">
        <v>41</v>
      </c>
      <c r="Z51" s="118">
        <f t="shared" si="7"/>
        <v>32.800000000000004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ht="21" thickBot="1" x14ac:dyDescent="0.35">
      <c r="A52" s="112">
        <v>46</v>
      </c>
      <c r="B52" s="121">
        <v>674800</v>
      </c>
      <c r="C52" s="123" t="s">
        <v>173</v>
      </c>
      <c r="D52" s="113"/>
      <c r="E52" s="113"/>
      <c r="F52" s="113"/>
      <c r="G52" s="113"/>
      <c r="H52" s="113"/>
      <c r="I52" s="113"/>
      <c r="J52" s="113"/>
      <c r="K52" s="114"/>
      <c r="L52" s="114"/>
      <c r="M52" s="114"/>
      <c r="N52" s="114"/>
      <c r="O52" s="114"/>
      <c r="P52" s="114"/>
      <c r="Q52" s="114"/>
      <c r="R52" s="115">
        <f t="shared" si="5"/>
        <v>0</v>
      </c>
      <c r="S52" s="115">
        <f t="shared" si="5"/>
        <v>0</v>
      </c>
      <c r="T52" s="115">
        <f t="shared" si="5"/>
        <v>0</v>
      </c>
      <c r="U52" s="115">
        <f t="shared" si="5"/>
        <v>0</v>
      </c>
      <c r="V52" s="115">
        <f t="shared" si="5"/>
        <v>0</v>
      </c>
      <c r="W52" s="29">
        <f t="shared" si="5"/>
        <v>0</v>
      </c>
      <c r="X52" s="116">
        <f t="shared" si="6"/>
        <v>0</v>
      </c>
      <c r="Y52" s="122" t="s">
        <v>138</v>
      </c>
      <c r="Z52" s="118" t="e">
        <f t="shared" si="7"/>
        <v>#VALUE!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ht="21" thickBot="1" x14ac:dyDescent="0.35">
      <c r="A53" s="112">
        <v>47</v>
      </c>
      <c r="B53" s="121">
        <v>674801</v>
      </c>
      <c r="C53" s="123" t="s">
        <v>174</v>
      </c>
      <c r="D53" s="113">
        <v>9</v>
      </c>
      <c r="E53" s="113">
        <v>8</v>
      </c>
      <c r="F53" s="113">
        <v>9</v>
      </c>
      <c r="G53" s="113">
        <v>12</v>
      </c>
      <c r="H53" s="113">
        <v>13</v>
      </c>
      <c r="I53" s="113">
        <f t="shared" si="1"/>
        <v>51</v>
      </c>
      <c r="J53" s="113">
        <f t="shared" si="2"/>
        <v>7.6499999999999995</v>
      </c>
      <c r="K53" s="114">
        <v>2</v>
      </c>
      <c r="L53" s="114">
        <v>3</v>
      </c>
      <c r="M53" s="114">
        <v>2</v>
      </c>
      <c r="N53" s="114">
        <v>4</v>
      </c>
      <c r="O53" s="114">
        <v>3</v>
      </c>
      <c r="P53" s="114">
        <f t="shared" si="3"/>
        <v>14</v>
      </c>
      <c r="Q53" s="114">
        <f t="shared" si="4"/>
        <v>0.70000000000000007</v>
      </c>
      <c r="R53" s="115">
        <f t="shared" si="5"/>
        <v>11</v>
      </c>
      <c r="S53" s="115">
        <f t="shared" si="5"/>
        <v>11</v>
      </c>
      <c r="T53" s="115">
        <f t="shared" si="5"/>
        <v>11</v>
      </c>
      <c r="U53" s="115">
        <f t="shared" si="5"/>
        <v>16</v>
      </c>
      <c r="V53" s="115">
        <f t="shared" si="5"/>
        <v>16</v>
      </c>
      <c r="W53" s="29">
        <f t="shared" si="5"/>
        <v>65</v>
      </c>
      <c r="X53" s="116">
        <f t="shared" si="6"/>
        <v>13</v>
      </c>
      <c r="Y53" s="122">
        <v>53</v>
      </c>
      <c r="Z53" s="118">
        <f t="shared" si="7"/>
        <v>42.400000000000006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ht="21" thickBot="1" x14ac:dyDescent="0.35">
      <c r="A54" s="112">
        <v>48</v>
      </c>
      <c r="B54" s="121">
        <v>674802</v>
      </c>
      <c r="C54" s="123" t="s">
        <v>175</v>
      </c>
      <c r="D54" s="113">
        <v>9</v>
      </c>
      <c r="E54" s="113">
        <v>12</v>
      </c>
      <c r="F54" s="113">
        <v>10</v>
      </c>
      <c r="G54" s="113">
        <v>8</v>
      </c>
      <c r="H54" s="113">
        <v>9</v>
      </c>
      <c r="I54" s="113">
        <f t="shared" si="1"/>
        <v>48</v>
      </c>
      <c r="J54" s="113">
        <f t="shared" si="2"/>
        <v>7.1999999999999993</v>
      </c>
      <c r="K54" s="114">
        <v>2</v>
      </c>
      <c r="L54" s="114">
        <v>3</v>
      </c>
      <c r="M54" s="114">
        <v>4</v>
      </c>
      <c r="N54" s="114">
        <v>3</v>
      </c>
      <c r="O54" s="114">
        <v>2</v>
      </c>
      <c r="P54" s="114">
        <f t="shared" si="3"/>
        <v>14</v>
      </c>
      <c r="Q54" s="114">
        <f t="shared" si="4"/>
        <v>0.70000000000000007</v>
      </c>
      <c r="R54" s="115">
        <f t="shared" si="5"/>
        <v>11</v>
      </c>
      <c r="S54" s="115">
        <f t="shared" si="5"/>
        <v>15</v>
      </c>
      <c r="T54" s="115">
        <f t="shared" si="5"/>
        <v>14</v>
      </c>
      <c r="U54" s="115">
        <f t="shared" si="5"/>
        <v>11</v>
      </c>
      <c r="V54" s="115">
        <f t="shared" si="5"/>
        <v>11</v>
      </c>
      <c r="W54" s="29">
        <f t="shared" si="5"/>
        <v>62</v>
      </c>
      <c r="X54" s="116">
        <f t="shared" si="6"/>
        <v>12.4</v>
      </c>
      <c r="Y54" s="122">
        <v>46</v>
      </c>
      <c r="Z54" s="118">
        <f t="shared" si="7"/>
        <v>36.800000000000004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ht="21" thickBot="1" x14ac:dyDescent="0.35">
      <c r="A55" s="112">
        <v>49</v>
      </c>
      <c r="B55" s="121">
        <v>674803</v>
      </c>
      <c r="C55" s="123" t="s">
        <v>176</v>
      </c>
      <c r="D55" s="113">
        <v>14</v>
      </c>
      <c r="E55" s="113">
        <v>13</v>
      </c>
      <c r="F55" s="113">
        <v>12</v>
      </c>
      <c r="G55" s="113">
        <v>12.5</v>
      </c>
      <c r="H55" s="113">
        <v>13</v>
      </c>
      <c r="I55" s="113">
        <f t="shared" si="1"/>
        <v>64.5</v>
      </c>
      <c r="J55" s="113">
        <f t="shared" si="2"/>
        <v>9.6749999999999989</v>
      </c>
      <c r="K55" s="114">
        <v>3</v>
      </c>
      <c r="L55" s="114">
        <v>4</v>
      </c>
      <c r="M55" s="114">
        <v>5</v>
      </c>
      <c r="N55" s="114">
        <v>4</v>
      </c>
      <c r="O55" s="114">
        <v>3</v>
      </c>
      <c r="P55" s="114">
        <f t="shared" si="3"/>
        <v>19</v>
      </c>
      <c r="Q55" s="114">
        <f t="shared" si="4"/>
        <v>0.95000000000000007</v>
      </c>
      <c r="R55" s="115">
        <f t="shared" si="5"/>
        <v>17</v>
      </c>
      <c r="S55" s="115">
        <f t="shared" si="5"/>
        <v>17</v>
      </c>
      <c r="T55" s="115">
        <f t="shared" si="5"/>
        <v>17</v>
      </c>
      <c r="U55" s="115">
        <f t="shared" si="5"/>
        <v>16.5</v>
      </c>
      <c r="V55" s="115">
        <f t="shared" si="5"/>
        <v>16</v>
      </c>
      <c r="W55" s="29">
        <f t="shared" si="5"/>
        <v>83.5</v>
      </c>
      <c r="X55" s="116">
        <f t="shared" si="6"/>
        <v>16.7</v>
      </c>
      <c r="Y55" s="122">
        <v>58</v>
      </c>
      <c r="Z55" s="118">
        <f t="shared" si="7"/>
        <v>46.400000000000006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ht="21" thickBot="1" x14ac:dyDescent="0.35">
      <c r="A56" s="112">
        <v>50</v>
      </c>
      <c r="B56" s="121">
        <v>674804</v>
      </c>
      <c r="C56" s="123" t="s">
        <v>177</v>
      </c>
      <c r="D56" s="113">
        <v>1</v>
      </c>
      <c r="E56" s="113">
        <v>2</v>
      </c>
      <c r="F56" s="113">
        <v>0</v>
      </c>
      <c r="G56" s="113">
        <v>3</v>
      </c>
      <c r="H56" s="113">
        <v>2</v>
      </c>
      <c r="I56" s="113">
        <f t="shared" si="1"/>
        <v>8</v>
      </c>
      <c r="J56" s="113">
        <f t="shared" si="2"/>
        <v>1.2</v>
      </c>
      <c r="K56" s="114">
        <v>1</v>
      </c>
      <c r="L56" s="114">
        <v>0</v>
      </c>
      <c r="M56" s="114">
        <v>1</v>
      </c>
      <c r="N56" s="114">
        <v>0</v>
      </c>
      <c r="O56" s="114">
        <v>0</v>
      </c>
      <c r="P56" s="114">
        <f t="shared" si="3"/>
        <v>2</v>
      </c>
      <c r="Q56" s="114">
        <f t="shared" si="4"/>
        <v>0.1</v>
      </c>
      <c r="R56" s="115">
        <f t="shared" si="5"/>
        <v>2</v>
      </c>
      <c r="S56" s="115">
        <f t="shared" si="5"/>
        <v>2</v>
      </c>
      <c r="T56" s="115">
        <f t="shared" si="5"/>
        <v>1</v>
      </c>
      <c r="U56" s="115">
        <f t="shared" si="5"/>
        <v>3</v>
      </c>
      <c r="V56" s="115">
        <f t="shared" si="5"/>
        <v>2</v>
      </c>
      <c r="W56" s="29">
        <f t="shared" si="5"/>
        <v>10</v>
      </c>
      <c r="X56" s="116">
        <f t="shared" si="6"/>
        <v>2</v>
      </c>
      <c r="Y56" s="122">
        <v>9</v>
      </c>
      <c r="Z56" s="118">
        <f t="shared" si="7"/>
        <v>7.2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ht="21" thickBot="1" x14ac:dyDescent="0.35">
      <c r="A57" s="112">
        <v>51</v>
      </c>
      <c r="B57" s="124">
        <v>674805</v>
      </c>
      <c r="C57" s="126" t="s">
        <v>178</v>
      </c>
      <c r="D57" s="113">
        <v>2</v>
      </c>
      <c r="E57" s="113">
        <v>3</v>
      </c>
      <c r="F57" s="113">
        <v>5</v>
      </c>
      <c r="G57" s="113">
        <v>6</v>
      </c>
      <c r="H57" s="113">
        <v>8</v>
      </c>
      <c r="I57" s="113">
        <f t="shared" si="1"/>
        <v>24</v>
      </c>
      <c r="J57" s="113">
        <f t="shared" si="2"/>
        <v>3.5999999999999996</v>
      </c>
      <c r="K57" s="114">
        <v>1</v>
      </c>
      <c r="L57" s="114">
        <v>2</v>
      </c>
      <c r="M57" s="114">
        <v>1</v>
      </c>
      <c r="N57" s="114">
        <v>1</v>
      </c>
      <c r="O57" s="114">
        <v>2</v>
      </c>
      <c r="P57" s="114">
        <f t="shared" si="3"/>
        <v>7</v>
      </c>
      <c r="Q57" s="114">
        <f t="shared" si="4"/>
        <v>0.35000000000000003</v>
      </c>
      <c r="R57" s="115">
        <f t="shared" si="5"/>
        <v>3</v>
      </c>
      <c r="S57" s="115">
        <f t="shared" si="5"/>
        <v>5</v>
      </c>
      <c r="T57" s="115">
        <f t="shared" si="5"/>
        <v>6</v>
      </c>
      <c r="U57" s="115">
        <f t="shared" si="5"/>
        <v>7</v>
      </c>
      <c r="V57" s="115">
        <f t="shared" si="5"/>
        <v>10</v>
      </c>
      <c r="W57" s="29">
        <f t="shared" si="5"/>
        <v>31</v>
      </c>
      <c r="X57" s="116">
        <f t="shared" si="6"/>
        <v>6.2</v>
      </c>
      <c r="Y57" s="125">
        <v>34</v>
      </c>
      <c r="Z57" s="118">
        <f t="shared" si="7"/>
        <v>27.200000000000003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ht="21" thickBot="1" x14ac:dyDescent="0.35">
      <c r="A58" s="112">
        <v>52</v>
      </c>
      <c r="B58" s="121">
        <v>674806</v>
      </c>
      <c r="C58" s="123" t="s">
        <v>116</v>
      </c>
      <c r="D58" s="113">
        <v>6</v>
      </c>
      <c r="E58" s="113">
        <v>8</v>
      </c>
      <c r="F58" s="113">
        <v>6</v>
      </c>
      <c r="G58" s="113">
        <v>8</v>
      </c>
      <c r="H58" s="113">
        <v>7</v>
      </c>
      <c r="I58" s="113">
        <f t="shared" si="1"/>
        <v>35</v>
      </c>
      <c r="J58" s="113">
        <f t="shared" si="2"/>
        <v>5.25</v>
      </c>
      <c r="K58" s="114">
        <v>2.5</v>
      </c>
      <c r="L58" s="114">
        <v>2</v>
      </c>
      <c r="M58" s="114">
        <v>3</v>
      </c>
      <c r="N58" s="114">
        <v>2</v>
      </c>
      <c r="O58" s="114">
        <v>1</v>
      </c>
      <c r="P58" s="114">
        <f t="shared" si="3"/>
        <v>10.5</v>
      </c>
      <c r="Q58" s="114">
        <f t="shared" si="4"/>
        <v>0.52500000000000002</v>
      </c>
      <c r="R58" s="115">
        <f t="shared" si="5"/>
        <v>8.5</v>
      </c>
      <c r="S58" s="115">
        <f t="shared" si="5"/>
        <v>10</v>
      </c>
      <c r="T58" s="115">
        <f t="shared" si="5"/>
        <v>9</v>
      </c>
      <c r="U58" s="115">
        <f t="shared" si="5"/>
        <v>10</v>
      </c>
      <c r="V58" s="115">
        <f t="shared" si="5"/>
        <v>8</v>
      </c>
      <c r="W58" s="29">
        <f t="shared" si="5"/>
        <v>45.5</v>
      </c>
      <c r="X58" s="116">
        <f t="shared" si="6"/>
        <v>9.1</v>
      </c>
      <c r="Y58" s="122">
        <v>28</v>
      </c>
      <c r="Z58" s="118">
        <f t="shared" si="7"/>
        <v>22.400000000000002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ht="21" thickBot="1" x14ac:dyDescent="0.35">
      <c r="A59" s="112">
        <v>53</v>
      </c>
      <c r="B59" s="121">
        <v>674807</v>
      </c>
      <c r="C59" s="123" t="s">
        <v>179</v>
      </c>
      <c r="D59" s="113">
        <v>8</v>
      </c>
      <c r="E59" s="113">
        <v>6</v>
      </c>
      <c r="F59" s="113">
        <v>8</v>
      </c>
      <c r="G59" s="113">
        <v>6</v>
      </c>
      <c r="H59" s="113">
        <v>9</v>
      </c>
      <c r="I59" s="113">
        <f t="shared" si="1"/>
        <v>37</v>
      </c>
      <c r="J59" s="113">
        <f t="shared" si="2"/>
        <v>5.55</v>
      </c>
      <c r="K59" s="114">
        <v>1</v>
      </c>
      <c r="L59" s="114">
        <v>1.5</v>
      </c>
      <c r="M59" s="114">
        <v>2</v>
      </c>
      <c r="N59" s="114">
        <v>3</v>
      </c>
      <c r="O59" s="114">
        <v>1</v>
      </c>
      <c r="P59" s="114">
        <f t="shared" si="3"/>
        <v>8.5</v>
      </c>
      <c r="Q59" s="114">
        <f t="shared" si="4"/>
        <v>0.42500000000000004</v>
      </c>
      <c r="R59" s="115">
        <f t="shared" si="5"/>
        <v>9</v>
      </c>
      <c r="S59" s="115">
        <f t="shared" si="5"/>
        <v>7.5</v>
      </c>
      <c r="T59" s="115">
        <f t="shared" si="5"/>
        <v>10</v>
      </c>
      <c r="U59" s="115">
        <f t="shared" si="5"/>
        <v>9</v>
      </c>
      <c r="V59" s="115">
        <f t="shared" si="5"/>
        <v>10</v>
      </c>
      <c r="W59" s="29">
        <f t="shared" si="5"/>
        <v>45.5</v>
      </c>
      <c r="X59" s="116">
        <f t="shared" si="6"/>
        <v>9.1</v>
      </c>
      <c r="Y59" s="122">
        <v>39</v>
      </c>
      <c r="Z59" s="118">
        <f t="shared" si="7"/>
        <v>31.200000000000003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ht="21" thickBot="1" x14ac:dyDescent="0.35">
      <c r="A60" s="112">
        <v>54</v>
      </c>
      <c r="B60" s="121">
        <v>674808</v>
      </c>
      <c r="C60" s="123" t="s">
        <v>180</v>
      </c>
      <c r="D60" s="113">
        <v>9</v>
      </c>
      <c r="E60" s="113">
        <v>12</v>
      </c>
      <c r="F60" s="113">
        <v>10</v>
      </c>
      <c r="G60" s="113">
        <v>8</v>
      </c>
      <c r="H60" s="113">
        <v>9</v>
      </c>
      <c r="I60" s="113">
        <f t="shared" si="1"/>
        <v>48</v>
      </c>
      <c r="J60" s="113">
        <f t="shared" si="2"/>
        <v>7.1999999999999993</v>
      </c>
      <c r="K60" s="114">
        <v>2</v>
      </c>
      <c r="L60" s="114">
        <v>3</v>
      </c>
      <c r="M60" s="114">
        <v>4</v>
      </c>
      <c r="N60" s="114">
        <v>3</v>
      </c>
      <c r="O60" s="114">
        <v>2</v>
      </c>
      <c r="P60" s="114">
        <f t="shared" si="3"/>
        <v>14</v>
      </c>
      <c r="Q60" s="114">
        <f t="shared" si="4"/>
        <v>0.70000000000000007</v>
      </c>
      <c r="R60" s="115">
        <f t="shared" si="5"/>
        <v>11</v>
      </c>
      <c r="S60" s="115">
        <f t="shared" si="5"/>
        <v>15</v>
      </c>
      <c r="T60" s="115">
        <f t="shared" si="5"/>
        <v>14</v>
      </c>
      <c r="U60" s="115">
        <f t="shared" si="5"/>
        <v>11</v>
      </c>
      <c r="V60" s="115">
        <f t="shared" si="5"/>
        <v>11</v>
      </c>
      <c r="W60" s="29">
        <f t="shared" si="5"/>
        <v>62</v>
      </c>
      <c r="X60" s="116">
        <f t="shared" si="6"/>
        <v>12.4</v>
      </c>
      <c r="Y60" s="122">
        <v>58</v>
      </c>
      <c r="Z60" s="118">
        <f t="shared" si="7"/>
        <v>46.400000000000006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ht="21" thickBot="1" x14ac:dyDescent="0.35">
      <c r="A61" s="112">
        <v>55</v>
      </c>
      <c r="B61" s="121">
        <v>674809</v>
      </c>
      <c r="C61" s="123" t="s">
        <v>181</v>
      </c>
      <c r="D61" s="113">
        <v>9</v>
      </c>
      <c r="E61" s="113">
        <v>13</v>
      </c>
      <c r="F61" s="113">
        <v>14</v>
      </c>
      <c r="G61" s="113">
        <v>12</v>
      </c>
      <c r="H61" s="113">
        <v>16</v>
      </c>
      <c r="I61" s="113">
        <f t="shared" si="1"/>
        <v>64</v>
      </c>
      <c r="J61" s="113">
        <f t="shared" si="2"/>
        <v>9.6</v>
      </c>
      <c r="K61" s="114">
        <v>2.5</v>
      </c>
      <c r="L61" s="114">
        <v>3</v>
      </c>
      <c r="M61" s="114">
        <v>4</v>
      </c>
      <c r="N61" s="114">
        <v>3</v>
      </c>
      <c r="O61" s="114">
        <v>4</v>
      </c>
      <c r="P61" s="114">
        <f t="shared" si="3"/>
        <v>16.5</v>
      </c>
      <c r="Q61" s="114">
        <f t="shared" si="4"/>
        <v>0.82500000000000007</v>
      </c>
      <c r="R61" s="115">
        <f t="shared" si="5"/>
        <v>11.5</v>
      </c>
      <c r="S61" s="115">
        <f t="shared" si="5"/>
        <v>16</v>
      </c>
      <c r="T61" s="115">
        <f t="shared" si="5"/>
        <v>18</v>
      </c>
      <c r="U61" s="115">
        <f t="shared" si="5"/>
        <v>15</v>
      </c>
      <c r="V61" s="115">
        <f t="shared" si="5"/>
        <v>20</v>
      </c>
      <c r="W61" s="29">
        <f t="shared" si="5"/>
        <v>80.5</v>
      </c>
      <c r="X61" s="116">
        <f t="shared" si="6"/>
        <v>16.100000000000001</v>
      </c>
      <c r="Y61" s="122">
        <v>63</v>
      </c>
      <c r="Z61" s="118">
        <f t="shared" si="7"/>
        <v>50.400000000000006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s="117" customFormat="1" ht="21" thickBot="1" x14ac:dyDescent="0.35">
      <c r="A62" s="112">
        <v>56</v>
      </c>
      <c r="B62" s="121">
        <v>674810</v>
      </c>
      <c r="C62" s="123" t="s">
        <v>182</v>
      </c>
      <c r="D62" s="113">
        <v>13</v>
      </c>
      <c r="E62" s="113">
        <v>14</v>
      </c>
      <c r="F62" s="113">
        <v>12</v>
      </c>
      <c r="G62" s="113">
        <v>13</v>
      </c>
      <c r="H62" s="113">
        <v>14</v>
      </c>
      <c r="I62" s="113">
        <f t="shared" si="1"/>
        <v>66</v>
      </c>
      <c r="J62" s="113">
        <f t="shared" si="2"/>
        <v>9.9</v>
      </c>
      <c r="K62" s="114">
        <v>5</v>
      </c>
      <c r="L62" s="114">
        <v>4</v>
      </c>
      <c r="M62" s="114">
        <v>5</v>
      </c>
      <c r="N62" s="114">
        <v>3</v>
      </c>
      <c r="O62" s="114">
        <v>4</v>
      </c>
      <c r="P62" s="114">
        <f t="shared" si="3"/>
        <v>21</v>
      </c>
      <c r="Q62" s="114">
        <f t="shared" si="4"/>
        <v>1.05</v>
      </c>
      <c r="R62" s="115">
        <f t="shared" si="5"/>
        <v>18</v>
      </c>
      <c r="S62" s="115">
        <f t="shared" si="5"/>
        <v>18</v>
      </c>
      <c r="T62" s="115">
        <f t="shared" si="5"/>
        <v>17</v>
      </c>
      <c r="U62" s="115">
        <f t="shared" si="5"/>
        <v>16</v>
      </c>
      <c r="V62" s="115">
        <f t="shared" si="5"/>
        <v>18</v>
      </c>
      <c r="W62" s="29">
        <f t="shared" si="5"/>
        <v>87</v>
      </c>
      <c r="X62" s="116">
        <f t="shared" si="6"/>
        <v>17.400000000000002</v>
      </c>
      <c r="Y62" s="122">
        <v>56</v>
      </c>
      <c r="Z62" s="118">
        <f t="shared" si="7"/>
        <v>44.800000000000004</v>
      </c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19"/>
    </row>
    <row r="63" spans="1:44" s="117" customFormat="1" ht="21" thickBot="1" x14ac:dyDescent="0.35">
      <c r="A63" s="112">
        <v>57</v>
      </c>
      <c r="B63" s="121">
        <v>674811</v>
      </c>
      <c r="C63" s="123" t="s">
        <v>183</v>
      </c>
      <c r="D63" s="113">
        <v>8</v>
      </c>
      <c r="E63" s="113">
        <v>9</v>
      </c>
      <c r="F63" s="113">
        <v>9</v>
      </c>
      <c r="G63" s="113">
        <v>8</v>
      </c>
      <c r="H63" s="113">
        <v>9</v>
      </c>
      <c r="I63" s="113">
        <f t="shared" si="1"/>
        <v>43</v>
      </c>
      <c r="J63" s="113">
        <f t="shared" si="2"/>
        <v>6.45</v>
      </c>
      <c r="K63" s="114">
        <v>2</v>
      </c>
      <c r="L63" s="114">
        <v>3</v>
      </c>
      <c r="M63" s="114">
        <v>2</v>
      </c>
      <c r="N63" s="114">
        <v>4</v>
      </c>
      <c r="O63" s="114">
        <v>2</v>
      </c>
      <c r="P63" s="114">
        <f t="shared" si="3"/>
        <v>13</v>
      </c>
      <c r="Q63" s="114">
        <f t="shared" si="4"/>
        <v>0.65</v>
      </c>
      <c r="R63" s="115">
        <f t="shared" ref="R63:W105" si="8">D63+K63</f>
        <v>10</v>
      </c>
      <c r="S63" s="115">
        <f t="shared" si="8"/>
        <v>12</v>
      </c>
      <c r="T63" s="115">
        <f t="shared" si="8"/>
        <v>11</v>
      </c>
      <c r="U63" s="115">
        <f t="shared" si="8"/>
        <v>12</v>
      </c>
      <c r="V63" s="115">
        <f t="shared" si="8"/>
        <v>11</v>
      </c>
      <c r="W63" s="29">
        <f t="shared" si="8"/>
        <v>56</v>
      </c>
      <c r="X63" s="116">
        <f t="shared" si="6"/>
        <v>11.200000000000001</v>
      </c>
      <c r="Y63" s="122">
        <v>52</v>
      </c>
      <c r="Z63" s="118">
        <f t="shared" si="7"/>
        <v>41.6</v>
      </c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19"/>
    </row>
    <row r="64" spans="1:44" s="117" customFormat="1" ht="21" thickBot="1" x14ac:dyDescent="0.35">
      <c r="A64" s="112">
        <v>58</v>
      </c>
      <c r="B64" s="121">
        <v>674812</v>
      </c>
      <c r="C64" s="123" t="s">
        <v>184</v>
      </c>
      <c r="D64" s="113">
        <v>8</v>
      </c>
      <c r="E64" s="113">
        <v>8</v>
      </c>
      <c r="F64" s="113">
        <v>9</v>
      </c>
      <c r="G64" s="113">
        <v>7</v>
      </c>
      <c r="H64" s="113">
        <v>6</v>
      </c>
      <c r="I64" s="113">
        <f t="shared" si="1"/>
        <v>38</v>
      </c>
      <c r="J64" s="113">
        <f t="shared" si="2"/>
        <v>5.7</v>
      </c>
      <c r="K64" s="114">
        <v>1</v>
      </c>
      <c r="L64" s="114">
        <v>1.5</v>
      </c>
      <c r="M64" s="114">
        <v>2</v>
      </c>
      <c r="N64" s="114">
        <v>1</v>
      </c>
      <c r="O64" s="114">
        <v>2</v>
      </c>
      <c r="P64" s="114">
        <f t="shared" si="3"/>
        <v>7.5</v>
      </c>
      <c r="Q64" s="114">
        <f t="shared" si="4"/>
        <v>0.375</v>
      </c>
      <c r="R64" s="115">
        <f t="shared" si="8"/>
        <v>9</v>
      </c>
      <c r="S64" s="115">
        <f t="shared" si="8"/>
        <v>9.5</v>
      </c>
      <c r="T64" s="115">
        <f t="shared" si="8"/>
        <v>11</v>
      </c>
      <c r="U64" s="115">
        <f t="shared" si="8"/>
        <v>8</v>
      </c>
      <c r="V64" s="115">
        <f t="shared" si="8"/>
        <v>8</v>
      </c>
      <c r="W64" s="29">
        <f t="shared" si="8"/>
        <v>45.5</v>
      </c>
      <c r="X64" s="116">
        <f t="shared" si="6"/>
        <v>9.1</v>
      </c>
      <c r="Y64" s="122">
        <v>28</v>
      </c>
      <c r="Z64" s="118">
        <f t="shared" si="7"/>
        <v>22.400000000000002</v>
      </c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19"/>
    </row>
    <row r="65" spans="1:44" s="117" customFormat="1" ht="21" thickBot="1" x14ac:dyDescent="0.35">
      <c r="A65" s="112">
        <v>59</v>
      </c>
      <c r="B65" s="121">
        <v>674813</v>
      </c>
      <c r="C65" s="123" t="s">
        <v>117</v>
      </c>
      <c r="D65" s="113">
        <v>9</v>
      </c>
      <c r="E65" s="113">
        <v>8</v>
      </c>
      <c r="F65" s="113">
        <v>8</v>
      </c>
      <c r="G65" s="113">
        <v>12</v>
      </c>
      <c r="H65" s="113">
        <v>9</v>
      </c>
      <c r="I65" s="113">
        <f t="shared" si="1"/>
        <v>46</v>
      </c>
      <c r="J65" s="113">
        <f t="shared" si="2"/>
        <v>6.8999999999999995</v>
      </c>
      <c r="K65" s="114">
        <v>1.5</v>
      </c>
      <c r="L65" s="114">
        <v>3</v>
      </c>
      <c r="M65" s="114">
        <v>2</v>
      </c>
      <c r="N65" s="114">
        <v>4</v>
      </c>
      <c r="O65" s="114">
        <v>3</v>
      </c>
      <c r="P65" s="114">
        <f t="shared" si="3"/>
        <v>13.5</v>
      </c>
      <c r="Q65" s="114">
        <f t="shared" si="4"/>
        <v>0.67500000000000004</v>
      </c>
      <c r="R65" s="115">
        <f t="shared" si="8"/>
        <v>10.5</v>
      </c>
      <c r="S65" s="115">
        <f t="shared" si="8"/>
        <v>11</v>
      </c>
      <c r="T65" s="115">
        <f t="shared" si="8"/>
        <v>10</v>
      </c>
      <c r="U65" s="115">
        <f t="shared" si="8"/>
        <v>16</v>
      </c>
      <c r="V65" s="115">
        <f t="shared" si="8"/>
        <v>12</v>
      </c>
      <c r="W65" s="29">
        <f t="shared" si="8"/>
        <v>59.5</v>
      </c>
      <c r="X65" s="116">
        <f t="shared" si="6"/>
        <v>11.9</v>
      </c>
      <c r="Y65" s="122">
        <v>56</v>
      </c>
      <c r="Z65" s="118">
        <f t="shared" si="7"/>
        <v>44.800000000000004</v>
      </c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19"/>
    </row>
    <row r="66" spans="1:44" s="117" customFormat="1" ht="21" thickBot="1" x14ac:dyDescent="0.35">
      <c r="A66" s="112">
        <v>60</v>
      </c>
      <c r="B66" s="121">
        <v>674814</v>
      </c>
      <c r="C66" s="123" t="s">
        <v>185</v>
      </c>
      <c r="D66" s="113">
        <v>12</v>
      </c>
      <c r="E66" s="113">
        <v>13</v>
      </c>
      <c r="F66" s="113">
        <v>10</v>
      </c>
      <c r="G66" s="113">
        <v>9</v>
      </c>
      <c r="H66" s="113">
        <v>12</v>
      </c>
      <c r="I66" s="113">
        <f t="shared" si="1"/>
        <v>56</v>
      </c>
      <c r="J66" s="113">
        <f t="shared" si="2"/>
        <v>8.4</v>
      </c>
      <c r="K66" s="114">
        <v>2</v>
      </c>
      <c r="L66" s="114">
        <v>3</v>
      </c>
      <c r="M66" s="114">
        <v>3.5</v>
      </c>
      <c r="N66" s="114">
        <v>3</v>
      </c>
      <c r="O66" s="114">
        <v>4</v>
      </c>
      <c r="P66" s="114">
        <f t="shared" si="3"/>
        <v>15.5</v>
      </c>
      <c r="Q66" s="114">
        <f t="shared" si="4"/>
        <v>0.77500000000000002</v>
      </c>
      <c r="R66" s="115">
        <f t="shared" si="8"/>
        <v>14</v>
      </c>
      <c r="S66" s="115">
        <f t="shared" si="8"/>
        <v>16</v>
      </c>
      <c r="T66" s="115">
        <f t="shared" si="8"/>
        <v>13.5</v>
      </c>
      <c r="U66" s="115">
        <f t="shared" si="8"/>
        <v>12</v>
      </c>
      <c r="V66" s="115">
        <f t="shared" si="8"/>
        <v>16</v>
      </c>
      <c r="W66" s="29">
        <f t="shared" si="8"/>
        <v>71.5</v>
      </c>
      <c r="X66" s="116">
        <f t="shared" si="6"/>
        <v>14.3</v>
      </c>
      <c r="Y66" s="122">
        <v>64</v>
      </c>
      <c r="Z66" s="118">
        <f t="shared" si="7"/>
        <v>51.2</v>
      </c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19"/>
    </row>
    <row r="67" spans="1:44" s="117" customFormat="1" ht="21" thickBot="1" x14ac:dyDescent="0.35">
      <c r="A67" s="112">
        <v>61</v>
      </c>
      <c r="B67" s="121">
        <v>674815</v>
      </c>
      <c r="C67" s="123" t="s">
        <v>186</v>
      </c>
      <c r="D67" s="113">
        <v>9</v>
      </c>
      <c r="E67" s="113">
        <v>14</v>
      </c>
      <c r="F67" s="113">
        <v>13</v>
      </c>
      <c r="G67" s="113">
        <v>12</v>
      </c>
      <c r="H67" s="113">
        <v>12.5</v>
      </c>
      <c r="I67" s="113">
        <f t="shared" si="1"/>
        <v>60.5</v>
      </c>
      <c r="J67" s="113">
        <f t="shared" si="2"/>
        <v>9.0749999999999993</v>
      </c>
      <c r="K67" s="114">
        <v>5</v>
      </c>
      <c r="L67" s="114">
        <v>3</v>
      </c>
      <c r="M67" s="114">
        <v>4</v>
      </c>
      <c r="N67" s="114">
        <v>3</v>
      </c>
      <c r="O67" s="114">
        <v>4</v>
      </c>
      <c r="P67" s="114">
        <f t="shared" si="3"/>
        <v>19</v>
      </c>
      <c r="Q67" s="114">
        <f t="shared" si="4"/>
        <v>0.95000000000000007</v>
      </c>
      <c r="R67" s="115">
        <f t="shared" si="8"/>
        <v>14</v>
      </c>
      <c r="S67" s="115">
        <f t="shared" si="8"/>
        <v>17</v>
      </c>
      <c r="T67" s="115">
        <f t="shared" si="8"/>
        <v>17</v>
      </c>
      <c r="U67" s="115">
        <f t="shared" si="8"/>
        <v>15</v>
      </c>
      <c r="V67" s="115">
        <f t="shared" si="8"/>
        <v>16.5</v>
      </c>
      <c r="W67" s="29">
        <f t="shared" si="8"/>
        <v>79.5</v>
      </c>
      <c r="X67" s="116">
        <f t="shared" si="6"/>
        <v>15.9</v>
      </c>
      <c r="Y67" s="122">
        <v>68</v>
      </c>
      <c r="Z67" s="118">
        <f t="shared" si="7"/>
        <v>54.400000000000006</v>
      </c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19"/>
    </row>
    <row r="68" spans="1:44" s="117" customFormat="1" ht="21" thickBot="1" x14ac:dyDescent="0.35">
      <c r="A68" s="112">
        <v>62</v>
      </c>
      <c r="B68" s="121">
        <v>674816</v>
      </c>
      <c r="C68" s="123" t="s">
        <v>187</v>
      </c>
      <c r="D68" s="113">
        <v>9</v>
      </c>
      <c r="E68" s="113">
        <v>8</v>
      </c>
      <c r="F68" s="113">
        <v>9</v>
      </c>
      <c r="G68" s="113">
        <v>8</v>
      </c>
      <c r="H68" s="113">
        <v>9</v>
      </c>
      <c r="I68" s="113">
        <f t="shared" si="1"/>
        <v>43</v>
      </c>
      <c r="J68" s="113">
        <f t="shared" si="2"/>
        <v>6.45</v>
      </c>
      <c r="K68" s="114">
        <v>2</v>
      </c>
      <c r="L68" s="114">
        <v>3</v>
      </c>
      <c r="M68" s="114">
        <v>3</v>
      </c>
      <c r="N68" s="114">
        <v>4</v>
      </c>
      <c r="O68" s="114">
        <v>3</v>
      </c>
      <c r="P68" s="114">
        <f t="shared" si="3"/>
        <v>15</v>
      </c>
      <c r="Q68" s="114">
        <f t="shared" si="4"/>
        <v>0.75</v>
      </c>
      <c r="R68" s="115">
        <f t="shared" si="8"/>
        <v>11</v>
      </c>
      <c r="S68" s="115">
        <f t="shared" si="8"/>
        <v>11</v>
      </c>
      <c r="T68" s="115">
        <f t="shared" si="8"/>
        <v>12</v>
      </c>
      <c r="U68" s="115">
        <f t="shared" si="8"/>
        <v>12</v>
      </c>
      <c r="V68" s="115">
        <f t="shared" si="8"/>
        <v>12</v>
      </c>
      <c r="W68" s="29">
        <f t="shared" si="8"/>
        <v>58</v>
      </c>
      <c r="X68" s="116">
        <f t="shared" si="6"/>
        <v>11.600000000000001</v>
      </c>
      <c r="Y68" s="122">
        <v>49</v>
      </c>
      <c r="Z68" s="118">
        <f t="shared" si="7"/>
        <v>39.200000000000003</v>
      </c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19"/>
    </row>
    <row r="69" spans="1:44" s="117" customFormat="1" ht="21" thickBot="1" x14ac:dyDescent="0.35">
      <c r="A69" s="112">
        <v>63</v>
      </c>
      <c r="B69" s="121">
        <v>674817</v>
      </c>
      <c r="C69" s="123" t="s">
        <v>118</v>
      </c>
      <c r="D69" s="113">
        <v>9</v>
      </c>
      <c r="E69" s="113">
        <v>8</v>
      </c>
      <c r="F69" s="113">
        <v>9</v>
      </c>
      <c r="G69" s="113">
        <v>7</v>
      </c>
      <c r="H69" s="113">
        <v>9</v>
      </c>
      <c r="I69" s="113">
        <f t="shared" si="1"/>
        <v>42</v>
      </c>
      <c r="J69" s="113">
        <f t="shared" si="2"/>
        <v>6.3</v>
      </c>
      <c r="K69" s="114">
        <v>1</v>
      </c>
      <c r="L69" s="114">
        <v>2</v>
      </c>
      <c r="M69" s="114">
        <v>3</v>
      </c>
      <c r="N69" s="114">
        <v>4</v>
      </c>
      <c r="O69" s="114">
        <v>3</v>
      </c>
      <c r="P69" s="114">
        <f t="shared" si="3"/>
        <v>13</v>
      </c>
      <c r="Q69" s="114">
        <f t="shared" si="4"/>
        <v>0.65</v>
      </c>
      <c r="R69" s="115">
        <f t="shared" si="8"/>
        <v>10</v>
      </c>
      <c r="S69" s="115">
        <f t="shared" si="8"/>
        <v>10</v>
      </c>
      <c r="T69" s="115">
        <f t="shared" si="8"/>
        <v>12</v>
      </c>
      <c r="U69" s="115">
        <f t="shared" si="8"/>
        <v>11</v>
      </c>
      <c r="V69" s="115">
        <f t="shared" si="8"/>
        <v>12</v>
      </c>
      <c r="W69" s="29">
        <f t="shared" si="8"/>
        <v>55</v>
      </c>
      <c r="X69" s="116">
        <f t="shared" si="6"/>
        <v>11</v>
      </c>
      <c r="Y69" s="122">
        <v>45</v>
      </c>
      <c r="Z69" s="118">
        <f t="shared" si="7"/>
        <v>36</v>
      </c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19"/>
    </row>
    <row r="70" spans="1:44" s="117" customFormat="1" ht="21" thickBot="1" x14ac:dyDescent="0.35">
      <c r="A70" s="112">
        <v>64</v>
      </c>
      <c r="B70" s="121">
        <v>674818</v>
      </c>
      <c r="C70" s="123" t="s">
        <v>188</v>
      </c>
      <c r="D70" s="113">
        <v>1</v>
      </c>
      <c r="E70" s="113">
        <v>3</v>
      </c>
      <c r="F70" s="113">
        <v>2</v>
      </c>
      <c r="G70" s="113">
        <v>1</v>
      </c>
      <c r="H70" s="113">
        <v>3</v>
      </c>
      <c r="I70" s="113">
        <f t="shared" si="1"/>
        <v>10</v>
      </c>
      <c r="J70" s="113">
        <f t="shared" si="2"/>
        <v>1.5</v>
      </c>
      <c r="K70" s="114">
        <v>1</v>
      </c>
      <c r="L70" s="114">
        <v>0</v>
      </c>
      <c r="M70" s="114">
        <v>0</v>
      </c>
      <c r="N70" s="114">
        <v>1</v>
      </c>
      <c r="O70" s="114">
        <v>0</v>
      </c>
      <c r="P70" s="114">
        <f t="shared" si="3"/>
        <v>2</v>
      </c>
      <c r="Q70" s="114">
        <f t="shared" si="4"/>
        <v>0.1</v>
      </c>
      <c r="R70" s="115">
        <f t="shared" si="8"/>
        <v>2</v>
      </c>
      <c r="S70" s="115">
        <f t="shared" si="8"/>
        <v>3</v>
      </c>
      <c r="T70" s="115">
        <f t="shared" si="8"/>
        <v>2</v>
      </c>
      <c r="U70" s="115">
        <f t="shared" si="8"/>
        <v>2</v>
      </c>
      <c r="V70" s="115">
        <f t="shared" si="8"/>
        <v>3</v>
      </c>
      <c r="W70" s="29">
        <f t="shared" si="8"/>
        <v>12</v>
      </c>
      <c r="X70" s="116">
        <f t="shared" si="6"/>
        <v>2.4000000000000004</v>
      </c>
      <c r="Y70" s="122">
        <v>6</v>
      </c>
      <c r="Z70" s="118">
        <f t="shared" si="7"/>
        <v>4.8000000000000007</v>
      </c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19"/>
    </row>
    <row r="71" spans="1:44" s="117" customFormat="1" ht="21" thickBot="1" x14ac:dyDescent="0.35">
      <c r="A71" s="112">
        <v>65</v>
      </c>
      <c r="B71" s="121">
        <v>674819</v>
      </c>
      <c r="C71" s="123" t="s">
        <v>189</v>
      </c>
      <c r="D71" s="113">
        <v>9</v>
      </c>
      <c r="E71" s="113">
        <v>13</v>
      </c>
      <c r="F71" s="113">
        <v>14</v>
      </c>
      <c r="G71" s="113">
        <v>12</v>
      </c>
      <c r="H71" s="113">
        <v>12.5</v>
      </c>
      <c r="I71" s="113">
        <f t="shared" si="1"/>
        <v>60.5</v>
      </c>
      <c r="J71" s="113">
        <f t="shared" si="2"/>
        <v>9.0749999999999993</v>
      </c>
      <c r="K71" s="114">
        <v>2</v>
      </c>
      <c r="L71" s="114">
        <v>3</v>
      </c>
      <c r="M71" s="114">
        <v>4</v>
      </c>
      <c r="N71" s="114">
        <v>3</v>
      </c>
      <c r="O71" s="114">
        <v>1</v>
      </c>
      <c r="P71" s="114">
        <f t="shared" si="3"/>
        <v>13</v>
      </c>
      <c r="Q71" s="114">
        <f t="shared" si="4"/>
        <v>0.65</v>
      </c>
      <c r="R71" s="115">
        <f t="shared" si="8"/>
        <v>11</v>
      </c>
      <c r="S71" s="115">
        <f t="shared" si="8"/>
        <v>16</v>
      </c>
      <c r="T71" s="115">
        <f t="shared" si="8"/>
        <v>18</v>
      </c>
      <c r="U71" s="115">
        <f t="shared" si="8"/>
        <v>15</v>
      </c>
      <c r="V71" s="115">
        <f t="shared" si="8"/>
        <v>13.5</v>
      </c>
      <c r="W71" s="29">
        <f t="shared" si="8"/>
        <v>73.5</v>
      </c>
      <c r="X71" s="116">
        <f t="shared" si="6"/>
        <v>14.700000000000001</v>
      </c>
      <c r="Y71" s="122">
        <v>55</v>
      </c>
      <c r="Z71" s="118">
        <f t="shared" si="7"/>
        <v>44</v>
      </c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19"/>
    </row>
    <row r="72" spans="1:44" s="117" customFormat="1" ht="21" thickBot="1" x14ac:dyDescent="0.35">
      <c r="A72" s="112">
        <v>66</v>
      </c>
      <c r="B72" s="121">
        <v>674820</v>
      </c>
      <c r="C72" s="123" t="s">
        <v>119</v>
      </c>
      <c r="D72" s="113"/>
      <c r="E72" s="113"/>
      <c r="F72" s="113"/>
      <c r="G72" s="113"/>
      <c r="H72" s="113"/>
      <c r="I72" s="113"/>
      <c r="J72" s="113"/>
      <c r="K72" s="114"/>
      <c r="L72" s="114"/>
      <c r="M72" s="114"/>
      <c r="N72" s="114"/>
      <c r="O72" s="114"/>
      <c r="P72" s="114"/>
      <c r="Q72" s="114"/>
      <c r="R72" s="115">
        <f t="shared" si="8"/>
        <v>0</v>
      </c>
      <c r="S72" s="115">
        <f t="shared" si="8"/>
        <v>0</v>
      </c>
      <c r="T72" s="115">
        <f t="shared" si="8"/>
        <v>0</v>
      </c>
      <c r="U72" s="115">
        <f t="shared" si="8"/>
        <v>0</v>
      </c>
      <c r="V72" s="115">
        <f t="shared" si="8"/>
        <v>0</v>
      </c>
      <c r="W72" s="29">
        <f t="shared" si="8"/>
        <v>0</v>
      </c>
      <c r="X72" s="116">
        <f t="shared" ref="X72:X130" si="9">W72*0.2</f>
        <v>0</v>
      </c>
      <c r="Y72" s="122" t="s">
        <v>138</v>
      </c>
      <c r="Z72" s="118" t="e">
        <f t="shared" ref="Z72:Z130" si="10">Y72*0.8</f>
        <v>#VALUE!</v>
      </c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19"/>
    </row>
    <row r="73" spans="1:44" s="117" customFormat="1" ht="21" thickBot="1" x14ac:dyDescent="0.35">
      <c r="A73" s="112">
        <v>67</v>
      </c>
      <c r="B73" s="121">
        <v>674821</v>
      </c>
      <c r="C73" s="123" t="s">
        <v>120</v>
      </c>
      <c r="D73" s="113">
        <v>10</v>
      </c>
      <c r="E73" s="113">
        <v>14</v>
      </c>
      <c r="F73" s="113">
        <v>13</v>
      </c>
      <c r="G73" s="113">
        <v>9</v>
      </c>
      <c r="H73" s="113">
        <v>12</v>
      </c>
      <c r="I73" s="113">
        <f t="shared" ref="I73:I130" si="11">SUM(D73:H73)</f>
        <v>58</v>
      </c>
      <c r="J73" s="113">
        <f t="shared" ref="J73:J130" si="12">I73*0.15</f>
        <v>8.6999999999999993</v>
      </c>
      <c r="K73" s="114">
        <v>3</v>
      </c>
      <c r="L73" s="114">
        <v>2.5</v>
      </c>
      <c r="M73" s="114">
        <v>3</v>
      </c>
      <c r="N73" s="114">
        <v>4</v>
      </c>
      <c r="O73" s="114">
        <v>3</v>
      </c>
      <c r="P73" s="114">
        <f t="shared" ref="P73:P130" si="13">SUM(K73:O73)</f>
        <v>15.5</v>
      </c>
      <c r="Q73" s="114">
        <f t="shared" ref="Q73:Q130" si="14">P73*0.05</f>
        <v>0.77500000000000002</v>
      </c>
      <c r="R73" s="115">
        <f t="shared" si="8"/>
        <v>13</v>
      </c>
      <c r="S73" s="115">
        <f t="shared" si="8"/>
        <v>16.5</v>
      </c>
      <c r="T73" s="115">
        <f t="shared" si="8"/>
        <v>16</v>
      </c>
      <c r="U73" s="115">
        <f t="shared" si="8"/>
        <v>13</v>
      </c>
      <c r="V73" s="115">
        <f t="shared" si="8"/>
        <v>15</v>
      </c>
      <c r="W73" s="29">
        <f t="shared" si="8"/>
        <v>73.5</v>
      </c>
      <c r="X73" s="116">
        <f t="shared" si="9"/>
        <v>14.700000000000001</v>
      </c>
      <c r="Y73" s="122">
        <v>58</v>
      </c>
      <c r="Z73" s="118">
        <f t="shared" si="10"/>
        <v>46.400000000000006</v>
      </c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19"/>
    </row>
    <row r="74" spans="1:44" s="117" customFormat="1" ht="21" thickBot="1" x14ac:dyDescent="0.35">
      <c r="A74" s="112">
        <v>68</v>
      </c>
      <c r="B74" s="121">
        <v>674822</v>
      </c>
      <c r="C74" s="123" t="s">
        <v>190</v>
      </c>
      <c r="D74" s="113">
        <v>14</v>
      </c>
      <c r="E74" s="113">
        <v>16</v>
      </c>
      <c r="F74" s="113">
        <v>15</v>
      </c>
      <c r="G74" s="113">
        <v>14</v>
      </c>
      <c r="H74" s="113">
        <v>13</v>
      </c>
      <c r="I74" s="113">
        <f t="shared" si="11"/>
        <v>72</v>
      </c>
      <c r="J74" s="113">
        <f t="shared" si="12"/>
        <v>10.799999999999999</v>
      </c>
      <c r="K74" s="114">
        <v>4.5</v>
      </c>
      <c r="L74" s="114">
        <v>5</v>
      </c>
      <c r="M74" s="114">
        <v>4</v>
      </c>
      <c r="N74" s="114">
        <v>5</v>
      </c>
      <c r="O74" s="114">
        <v>4</v>
      </c>
      <c r="P74" s="114">
        <f t="shared" si="13"/>
        <v>22.5</v>
      </c>
      <c r="Q74" s="114">
        <f t="shared" si="14"/>
        <v>1.125</v>
      </c>
      <c r="R74" s="115">
        <f t="shared" si="8"/>
        <v>18.5</v>
      </c>
      <c r="S74" s="115">
        <f t="shared" si="8"/>
        <v>21</v>
      </c>
      <c r="T74" s="115">
        <f t="shared" si="8"/>
        <v>19</v>
      </c>
      <c r="U74" s="115">
        <f t="shared" si="8"/>
        <v>19</v>
      </c>
      <c r="V74" s="115">
        <f t="shared" si="8"/>
        <v>17</v>
      </c>
      <c r="W74" s="29">
        <f t="shared" si="8"/>
        <v>94.5</v>
      </c>
      <c r="X74" s="116">
        <f t="shared" si="9"/>
        <v>18.900000000000002</v>
      </c>
      <c r="Y74" s="122">
        <v>71</v>
      </c>
      <c r="Z74" s="118">
        <f t="shared" si="10"/>
        <v>56.800000000000004</v>
      </c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19"/>
    </row>
    <row r="75" spans="1:44" s="117" customFormat="1" ht="21" thickBot="1" x14ac:dyDescent="0.35">
      <c r="A75" s="112">
        <v>69</v>
      </c>
      <c r="B75" s="121">
        <v>674823</v>
      </c>
      <c r="C75" s="123" t="s">
        <v>121</v>
      </c>
      <c r="D75" s="113">
        <v>1</v>
      </c>
      <c r="E75" s="113">
        <v>0</v>
      </c>
      <c r="F75" s="113">
        <v>3</v>
      </c>
      <c r="G75" s="113">
        <v>2</v>
      </c>
      <c r="H75" s="113">
        <v>1</v>
      </c>
      <c r="I75" s="113">
        <f t="shared" ref="I75:I76" si="15">SUM(D75:H75)</f>
        <v>7</v>
      </c>
      <c r="J75" s="113">
        <f t="shared" ref="J75:J76" si="16">I75*0.15</f>
        <v>1.05</v>
      </c>
      <c r="K75" s="114">
        <v>0</v>
      </c>
      <c r="L75" s="114">
        <v>1</v>
      </c>
      <c r="M75" s="114">
        <v>1</v>
      </c>
      <c r="N75" s="114">
        <v>3</v>
      </c>
      <c r="O75" s="114">
        <v>0</v>
      </c>
      <c r="P75" s="114">
        <f t="shared" si="13"/>
        <v>5</v>
      </c>
      <c r="Q75" s="114">
        <f t="shared" si="14"/>
        <v>0.25</v>
      </c>
      <c r="R75" s="115">
        <f t="shared" si="8"/>
        <v>1</v>
      </c>
      <c r="S75" s="115">
        <f t="shared" si="8"/>
        <v>1</v>
      </c>
      <c r="T75" s="115">
        <f t="shared" si="8"/>
        <v>4</v>
      </c>
      <c r="U75" s="115">
        <f t="shared" si="8"/>
        <v>5</v>
      </c>
      <c r="V75" s="115">
        <f t="shared" si="8"/>
        <v>1</v>
      </c>
      <c r="W75" s="29">
        <f t="shared" si="8"/>
        <v>12</v>
      </c>
      <c r="X75" s="116">
        <f t="shared" si="9"/>
        <v>2.4000000000000004</v>
      </c>
      <c r="Y75" s="122">
        <v>2</v>
      </c>
      <c r="Z75" s="118">
        <f t="shared" si="10"/>
        <v>1.6</v>
      </c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19"/>
    </row>
    <row r="76" spans="1:44" s="117" customFormat="1" ht="21" thickBot="1" x14ac:dyDescent="0.35">
      <c r="A76" s="112">
        <v>70</v>
      </c>
      <c r="B76" s="121">
        <v>674824</v>
      </c>
      <c r="C76" s="123" t="s">
        <v>122</v>
      </c>
      <c r="D76" s="113">
        <v>14</v>
      </c>
      <c r="E76" s="113">
        <v>13</v>
      </c>
      <c r="F76" s="113">
        <v>10</v>
      </c>
      <c r="G76" s="113">
        <v>12</v>
      </c>
      <c r="H76" s="113">
        <v>12</v>
      </c>
      <c r="I76" s="113">
        <f t="shared" si="15"/>
        <v>61</v>
      </c>
      <c r="J76" s="113">
        <f t="shared" si="16"/>
        <v>9.15</v>
      </c>
      <c r="K76" s="114">
        <v>5</v>
      </c>
      <c r="L76" s="114">
        <v>3</v>
      </c>
      <c r="M76" s="114">
        <v>4</v>
      </c>
      <c r="N76" s="114">
        <v>3</v>
      </c>
      <c r="O76" s="114">
        <v>4</v>
      </c>
      <c r="P76" s="114">
        <f t="shared" si="13"/>
        <v>19</v>
      </c>
      <c r="Q76" s="114">
        <f t="shared" si="14"/>
        <v>0.95000000000000007</v>
      </c>
      <c r="R76" s="115">
        <f t="shared" si="8"/>
        <v>19</v>
      </c>
      <c r="S76" s="115">
        <f t="shared" si="8"/>
        <v>16</v>
      </c>
      <c r="T76" s="115">
        <f t="shared" si="8"/>
        <v>14</v>
      </c>
      <c r="U76" s="115">
        <f t="shared" si="8"/>
        <v>15</v>
      </c>
      <c r="V76" s="115">
        <f t="shared" si="8"/>
        <v>16</v>
      </c>
      <c r="W76" s="29">
        <f t="shared" si="8"/>
        <v>80</v>
      </c>
      <c r="X76" s="116">
        <f t="shared" si="9"/>
        <v>16</v>
      </c>
      <c r="Y76" s="122">
        <v>61</v>
      </c>
      <c r="Z76" s="118">
        <f t="shared" si="10"/>
        <v>48.800000000000004</v>
      </c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19"/>
    </row>
    <row r="77" spans="1:44" s="117" customFormat="1" ht="21" thickBot="1" x14ac:dyDescent="0.35">
      <c r="A77" s="112">
        <v>71</v>
      </c>
      <c r="B77" s="121">
        <v>674825</v>
      </c>
      <c r="C77" s="123" t="s">
        <v>191</v>
      </c>
      <c r="D77" s="113">
        <v>2</v>
      </c>
      <c r="E77" s="113">
        <v>3</v>
      </c>
      <c r="F77" s="113">
        <v>4</v>
      </c>
      <c r="G77" s="113">
        <v>3</v>
      </c>
      <c r="H77" s="113">
        <v>4</v>
      </c>
      <c r="I77" s="113">
        <f t="shared" si="11"/>
        <v>16</v>
      </c>
      <c r="J77" s="113">
        <f t="shared" si="12"/>
        <v>2.4</v>
      </c>
      <c r="K77" s="114">
        <v>1</v>
      </c>
      <c r="L77" s="114">
        <v>1.5</v>
      </c>
      <c r="M77" s="114">
        <v>2</v>
      </c>
      <c r="N77" s="114">
        <v>3</v>
      </c>
      <c r="O77" s="114">
        <v>1</v>
      </c>
      <c r="P77" s="114">
        <f t="shared" si="13"/>
        <v>8.5</v>
      </c>
      <c r="Q77" s="114">
        <f t="shared" si="14"/>
        <v>0.42500000000000004</v>
      </c>
      <c r="R77" s="115">
        <f t="shared" si="8"/>
        <v>3</v>
      </c>
      <c r="S77" s="115">
        <f t="shared" si="8"/>
        <v>4.5</v>
      </c>
      <c r="T77" s="115">
        <f t="shared" si="8"/>
        <v>6</v>
      </c>
      <c r="U77" s="115">
        <f t="shared" si="8"/>
        <v>6</v>
      </c>
      <c r="V77" s="115">
        <f t="shared" si="8"/>
        <v>5</v>
      </c>
      <c r="W77" s="29">
        <f t="shared" si="8"/>
        <v>24.5</v>
      </c>
      <c r="X77" s="116">
        <f t="shared" si="9"/>
        <v>4.9000000000000004</v>
      </c>
      <c r="Y77" s="122">
        <v>19</v>
      </c>
      <c r="Z77" s="118">
        <f t="shared" si="10"/>
        <v>15.200000000000001</v>
      </c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19"/>
    </row>
    <row r="78" spans="1:44" s="117" customFormat="1" ht="21" thickBot="1" x14ac:dyDescent="0.35">
      <c r="A78" s="112">
        <v>72</v>
      </c>
      <c r="B78" s="121">
        <v>674826</v>
      </c>
      <c r="C78" s="123" t="s">
        <v>123</v>
      </c>
      <c r="D78" s="113">
        <v>8</v>
      </c>
      <c r="E78" s="113">
        <v>7</v>
      </c>
      <c r="F78" s="113">
        <v>6</v>
      </c>
      <c r="G78" s="113">
        <v>8</v>
      </c>
      <c r="H78" s="113">
        <v>6</v>
      </c>
      <c r="I78" s="113">
        <f t="shared" si="11"/>
        <v>35</v>
      </c>
      <c r="J78" s="113">
        <f t="shared" si="12"/>
        <v>5.25</v>
      </c>
      <c r="K78" s="114">
        <v>2</v>
      </c>
      <c r="L78" s="114">
        <v>2.5</v>
      </c>
      <c r="M78" s="114">
        <v>3</v>
      </c>
      <c r="N78" s="114">
        <v>2</v>
      </c>
      <c r="O78" s="114">
        <v>1</v>
      </c>
      <c r="P78" s="114">
        <f t="shared" si="13"/>
        <v>10.5</v>
      </c>
      <c r="Q78" s="114">
        <f t="shared" si="14"/>
        <v>0.52500000000000002</v>
      </c>
      <c r="R78" s="115">
        <f t="shared" si="8"/>
        <v>10</v>
      </c>
      <c r="S78" s="115">
        <f t="shared" si="8"/>
        <v>9.5</v>
      </c>
      <c r="T78" s="115">
        <f t="shared" si="8"/>
        <v>9</v>
      </c>
      <c r="U78" s="115">
        <f t="shared" si="8"/>
        <v>10</v>
      </c>
      <c r="V78" s="115">
        <f t="shared" si="8"/>
        <v>7</v>
      </c>
      <c r="W78" s="29">
        <f t="shared" si="8"/>
        <v>45.5</v>
      </c>
      <c r="X78" s="116">
        <f t="shared" si="9"/>
        <v>9.1</v>
      </c>
      <c r="Y78" s="122">
        <v>30</v>
      </c>
      <c r="Z78" s="118">
        <f t="shared" si="10"/>
        <v>24</v>
      </c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19"/>
    </row>
    <row r="79" spans="1:44" s="117" customFormat="1" ht="21" thickBot="1" x14ac:dyDescent="0.35">
      <c r="A79" s="112">
        <v>73</v>
      </c>
      <c r="B79" s="121">
        <v>674827</v>
      </c>
      <c r="C79" s="123" t="s">
        <v>192</v>
      </c>
      <c r="D79" s="113">
        <v>10</v>
      </c>
      <c r="E79" s="113">
        <v>8</v>
      </c>
      <c r="F79" s="113">
        <v>9</v>
      </c>
      <c r="G79" s="113">
        <v>7</v>
      </c>
      <c r="H79" s="113">
        <v>9</v>
      </c>
      <c r="I79" s="113">
        <f t="shared" si="11"/>
        <v>43</v>
      </c>
      <c r="J79" s="113">
        <f t="shared" si="12"/>
        <v>6.45</v>
      </c>
      <c r="K79" s="114">
        <v>1.5</v>
      </c>
      <c r="L79" s="114">
        <v>3</v>
      </c>
      <c r="M79" s="114">
        <v>4</v>
      </c>
      <c r="N79" s="114">
        <v>3</v>
      </c>
      <c r="O79" s="114">
        <v>2</v>
      </c>
      <c r="P79" s="114">
        <f t="shared" si="13"/>
        <v>13.5</v>
      </c>
      <c r="Q79" s="114">
        <f t="shared" si="14"/>
        <v>0.67500000000000004</v>
      </c>
      <c r="R79" s="115">
        <f t="shared" si="8"/>
        <v>11.5</v>
      </c>
      <c r="S79" s="115">
        <f t="shared" si="8"/>
        <v>11</v>
      </c>
      <c r="T79" s="115">
        <f t="shared" si="8"/>
        <v>13</v>
      </c>
      <c r="U79" s="115">
        <f t="shared" si="8"/>
        <v>10</v>
      </c>
      <c r="V79" s="115">
        <f t="shared" si="8"/>
        <v>11</v>
      </c>
      <c r="W79" s="29">
        <f t="shared" si="8"/>
        <v>56.5</v>
      </c>
      <c r="X79" s="116">
        <f t="shared" si="9"/>
        <v>11.3</v>
      </c>
      <c r="Y79" s="122">
        <v>48</v>
      </c>
      <c r="Z79" s="118">
        <f t="shared" si="10"/>
        <v>38.400000000000006</v>
      </c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19"/>
    </row>
    <row r="80" spans="1:44" s="117" customFormat="1" ht="21" thickBot="1" x14ac:dyDescent="0.35">
      <c r="A80" s="112">
        <v>74</v>
      </c>
      <c r="B80" s="121">
        <v>674828</v>
      </c>
      <c r="C80" s="123" t="s">
        <v>193</v>
      </c>
      <c r="D80" s="113">
        <v>14</v>
      </c>
      <c r="E80" s="113">
        <v>16</v>
      </c>
      <c r="F80" s="113">
        <v>15</v>
      </c>
      <c r="G80" s="113">
        <v>14</v>
      </c>
      <c r="H80" s="113">
        <v>13</v>
      </c>
      <c r="I80" s="113">
        <f t="shared" si="11"/>
        <v>72</v>
      </c>
      <c r="J80" s="113">
        <f t="shared" si="12"/>
        <v>10.799999999999999</v>
      </c>
      <c r="K80" s="114">
        <v>4</v>
      </c>
      <c r="L80" s="114">
        <v>4.5</v>
      </c>
      <c r="M80" s="114">
        <v>3</v>
      </c>
      <c r="N80" s="114">
        <v>4</v>
      </c>
      <c r="O80" s="114">
        <v>3</v>
      </c>
      <c r="P80" s="114">
        <f t="shared" si="13"/>
        <v>18.5</v>
      </c>
      <c r="Q80" s="114">
        <f t="shared" si="14"/>
        <v>0.92500000000000004</v>
      </c>
      <c r="R80" s="115">
        <f t="shared" si="8"/>
        <v>18</v>
      </c>
      <c r="S80" s="115">
        <f t="shared" si="8"/>
        <v>20.5</v>
      </c>
      <c r="T80" s="115">
        <f t="shared" si="8"/>
        <v>18</v>
      </c>
      <c r="U80" s="115">
        <f t="shared" si="8"/>
        <v>18</v>
      </c>
      <c r="V80" s="115">
        <f t="shared" si="8"/>
        <v>16</v>
      </c>
      <c r="W80" s="29">
        <f t="shared" si="8"/>
        <v>90.5</v>
      </c>
      <c r="X80" s="116">
        <f t="shared" si="9"/>
        <v>18.100000000000001</v>
      </c>
      <c r="Y80" s="122">
        <v>70</v>
      </c>
      <c r="Z80" s="118">
        <f t="shared" si="10"/>
        <v>56</v>
      </c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19"/>
    </row>
    <row r="81" spans="1:44" s="117" customFormat="1" ht="21" thickBot="1" x14ac:dyDescent="0.35">
      <c r="A81" s="112">
        <v>75</v>
      </c>
      <c r="B81" s="121">
        <v>674829</v>
      </c>
      <c r="C81" s="123" t="s">
        <v>194</v>
      </c>
      <c r="D81" s="113">
        <v>12</v>
      </c>
      <c r="E81" s="113">
        <v>10</v>
      </c>
      <c r="F81" s="113">
        <v>10</v>
      </c>
      <c r="G81" s="113">
        <v>10.5</v>
      </c>
      <c r="H81" s="113">
        <v>13</v>
      </c>
      <c r="I81" s="113">
        <f t="shared" si="11"/>
        <v>55.5</v>
      </c>
      <c r="J81" s="113">
        <f t="shared" si="12"/>
        <v>8.3249999999999993</v>
      </c>
      <c r="K81" s="114">
        <v>2</v>
      </c>
      <c r="L81" s="114">
        <v>3</v>
      </c>
      <c r="M81" s="114">
        <v>2</v>
      </c>
      <c r="N81" s="114">
        <v>4</v>
      </c>
      <c r="O81" s="114">
        <v>3</v>
      </c>
      <c r="P81" s="114">
        <f t="shared" si="13"/>
        <v>14</v>
      </c>
      <c r="Q81" s="114">
        <f t="shared" si="14"/>
        <v>0.70000000000000007</v>
      </c>
      <c r="R81" s="115">
        <f t="shared" si="8"/>
        <v>14</v>
      </c>
      <c r="S81" s="115">
        <f t="shared" si="8"/>
        <v>13</v>
      </c>
      <c r="T81" s="115">
        <f t="shared" si="8"/>
        <v>12</v>
      </c>
      <c r="U81" s="115">
        <f t="shared" si="8"/>
        <v>14.5</v>
      </c>
      <c r="V81" s="115">
        <f t="shared" si="8"/>
        <v>16</v>
      </c>
      <c r="W81" s="29">
        <f t="shared" si="8"/>
        <v>69.5</v>
      </c>
      <c r="X81" s="116">
        <f t="shared" si="9"/>
        <v>13.9</v>
      </c>
      <c r="Y81" s="122">
        <v>62</v>
      </c>
      <c r="Z81" s="118">
        <f t="shared" si="10"/>
        <v>49.6</v>
      </c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19"/>
    </row>
    <row r="82" spans="1:44" s="117" customFormat="1" ht="21" thickBot="1" x14ac:dyDescent="0.35">
      <c r="A82" s="112">
        <v>76</v>
      </c>
      <c r="B82" s="121">
        <v>674830</v>
      </c>
      <c r="C82" s="123" t="s">
        <v>195</v>
      </c>
      <c r="D82" s="113">
        <v>8</v>
      </c>
      <c r="E82" s="113">
        <v>7</v>
      </c>
      <c r="F82" s="113">
        <v>6</v>
      </c>
      <c r="G82" s="113">
        <v>9</v>
      </c>
      <c r="H82" s="113">
        <v>9</v>
      </c>
      <c r="I82" s="113">
        <f t="shared" si="11"/>
        <v>39</v>
      </c>
      <c r="J82" s="113">
        <f t="shared" si="12"/>
        <v>5.85</v>
      </c>
      <c r="K82" s="114">
        <v>1</v>
      </c>
      <c r="L82" s="114">
        <v>1.5</v>
      </c>
      <c r="M82" s="114">
        <v>2</v>
      </c>
      <c r="N82" s="114">
        <v>3</v>
      </c>
      <c r="O82" s="114">
        <v>1</v>
      </c>
      <c r="P82" s="114">
        <f t="shared" si="13"/>
        <v>8.5</v>
      </c>
      <c r="Q82" s="114">
        <f t="shared" si="14"/>
        <v>0.42500000000000004</v>
      </c>
      <c r="R82" s="115">
        <f t="shared" si="8"/>
        <v>9</v>
      </c>
      <c r="S82" s="115">
        <f t="shared" si="8"/>
        <v>8.5</v>
      </c>
      <c r="T82" s="115">
        <f t="shared" si="8"/>
        <v>8</v>
      </c>
      <c r="U82" s="115">
        <f t="shared" si="8"/>
        <v>12</v>
      </c>
      <c r="V82" s="115">
        <f t="shared" si="8"/>
        <v>10</v>
      </c>
      <c r="W82" s="29">
        <f t="shared" si="8"/>
        <v>47.5</v>
      </c>
      <c r="X82" s="116">
        <f t="shared" si="9"/>
        <v>9.5</v>
      </c>
      <c r="Y82" s="122">
        <v>44</v>
      </c>
      <c r="Z82" s="118">
        <f t="shared" si="10"/>
        <v>35.200000000000003</v>
      </c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19"/>
    </row>
    <row r="83" spans="1:44" s="117" customFormat="1" ht="21" thickBot="1" x14ac:dyDescent="0.35">
      <c r="A83" s="112">
        <v>77</v>
      </c>
      <c r="B83" s="121">
        <v>674831</v>
      </c>
      <c r="C83" s="123" t="s">
        <v>196</v>
      </c>
      <c r="D83" s="113">
        <v>9</v>
      </c>
      <c r="E83" s="113">
        <v>9</v>
      </c>
      <c r="F83" s="113">
        <v>8</v>
      </c>
      <c r="G83" s="113">
        <v>9</v>
      </c>
      <c r="H83" s="113">
        <v>9</v>
      </c>
      <c r="I83" s="113">
        <f t="shared" si="11"/>
        <v>44</v>
      </c>
      <c r="J83" s="113">
        <f t="shared" si="12"/>
        <v>6.6</v>
      </c>
      <c r="K83" s="114">
        <v>2</v>
      </c>
      <c r="L83" s="114">
        <v>2.5</v>
      </c>
      <c r="M83" s="114">
        <v>3</v>
      </c>
      <c r="N83" s="114">
        <v>4</v>
      </c>
      <c r="O83" s="114">
        <v>3</v>
      </c>
      <c r="P83" s="114">
        <f t="shared" si="13"/>
        <v>14.5</v>
      </c>
      <c r="Q83" s="114">
        <f t="shared" si="14"/>
        <v>0.72500000000000009</v>
      </c>
      <c r="R83" s="115">
        <f t="shared" si="8"/>
        <v>11</v>
      </c>
      <c r="S83" s="115">
        <f t="shared" si="8"/>
        <v>11.5</v>
      </c>
      <c r="T83" s="115">
        <f t="shared" si="8"/>
        <v>11</v>
      </c>
      <c r="U83" s="115">
        <f t="shared" si="8"/>
        <v>13</v>
      </c>
      <c r="V83" s="115">
        <f t="shared" si="8"/>
        <v>12</v>
      </c>
      <c r="W83" s="29">
        <f t="shared" si="8"/>
        <v>58.5</v>
      </c>
      <c r="X83" s="116">
        <f t="shared" si="9"/>
        <v>11.700000000000001</v>
      </c>
      <c r="Y83" s="122">
        <v>48</v>
      </c>
      <c r="Z83" s="118">
        <f t="shared" si="10"/>
        <v>38.400000000000006</v>
      </c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19"/>
    </row>
    <row r="84" spans="1:44" s="117" customFormat="1" ht="21" thickBot="1" x14ac:dyDescent="0.35">
      <c r="A84" s="112">
        <v>78</v>
      </c>
      <c r="B84" s="121">
        <v>674832</v>
      </c>
      <c r="C84" s="123" t="s">
        <v>124</v>
      </c>
      <c r="D84" s="113">
        <v>9</v>
      </c>
      <c r="E84" s="113">
        <v>8</v>
      </c>
      <c r="F84" s="113">
        <v>9</v>
      </c>
      <c r="G84" s="113">
        <v>9</v>
      </c>
      <c r="H84" s="113">
        <v>8</v>
      </c>
      <c r="I84" s="113">
        <f t="shared" si="11"/>
        <v>43</v>
      </c>
      <c r="J84" s="113">
        <f t="shared" si="12"/>
        <v>6.45</v>
      </c>
      <c r="K84" s="114">
        <v>2</v>
      </c>
      <c r="L84" s="114">
        <v>2</v>
      </c>
      <c r="M84" s="114">
        <v>3</v>
      </c>
      <c r="N84" s="114">
        <v>3.5</v>
      </c>
      <c r="O84" s="114">
        <v>4</v>
      </c>
      <c r="P84" s="114">
        <f t="shared" si="13"/>
        <v>14.5</v>
      </c>
      <c r="Q84" s="114">
        <f t="shared" si="14"/>
        <v>0.72500000000000009</v>
      </c>
      <c r="R84" s="115">
        <f t="shared" si="8"/>
        <v>11</v>
      </c>
      <c r="S84" s="115">
        <f t="shared" si="8"/>
        <v>10</v>
      </c>
      <c r="T84" s="115">
        <f t="shared" si="8"/>
        <v>12</v>
      </c>
      <c r="U84" s="115">
        <f t="shared" si="8"/>
        <v>12.5</v>
      </c>
      <c r="V84" s="115">
        <f t="shared" si="8"/>
        <v>12</v>
      </c>
      <c r="W84" s="29">
        <f t="shared" si="8"/>
        <v>57.5</v>
      </c>
      <c r="X84" s="116">
        <f t="shared" si="9"/>
        <v>11.5</v>
      </c>
      <c r="Y84" s="122">
        <v>56</v>
      </c>
      <c r="Z84" s="118">
        <f t="shared" si="10"/>
        <v>44.800000000000004</v>
      </c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19"/>
    </row>
    <row r="85" spans="1:44" s="117" customFormat="1" ht="21" thickBot="1" x14ac:dyDescent="0.35">
      <c r="A85" s="112">
        <v>79</v>
      </c>
      <c r="B85" s="121">
        <v>674833</v>
      </c>
      <c r="C85" s="123" t="s">
        <v>125</v>
      </c>
      <c r="D85" s="113">
        <v>8</v>
      </c>
      <c r="E85" s="113">
        <v>7</v>
      </c>
      <c r="F85" s="113">
        <v>6</v>
      </c>
      <c r="G85" s="113">
        <v>6</v>
      </c>
      <c r="H85" s="113">
        <v>6</v>
      </c>
      <c r="I85" s="113">
        <f t="shared" si="11"/>
        <v>33</v>
      </c>
      <c r="J85" s="113">
        <f t="shared" si="12"/>
        <v>4.95</v>
      </c>
      <c r="K85" s="114">
        <v>1</v>
      </c>
      <c r="L85" s="114">
        <v>3</v>
      </c>
      <c r="M85" s="114">
        <v>2</v>
      </c>
      <c r="N85" s="114">
        <v>2</v>
      </c>
      <c r="O85" s="114">
        <v>1</v>
      </c>
      <c r="P85" s="114">
        <f t="shared" si="13"/>
        <v>9</v>
      </c>
      <c r="Q85" s="114">
        <f t="shared" si="14"/>
        <v>0.45</v>
      </c>
      <c r="R85" s="115">
        <f t="shared" si="8"/>
        <v>9</v>
      </c>
      <c r="S85" s="115">
        <f t="shared" si="8"/>
        <v>10</v>
      </c>
      <c r="T85" s="115">
        <f t="shared" si="8"/>
        <v>8</v>
      </c>
      <c r="U85" s="115">
        <f t="shared" si="8"/>
        <v>8</v>
      </c>
      <c r="V85" s="115">
        <f t="shared" si="8"/>
        <v>7</v>
      </c>
      <c r="W85" s="29">
        <f t="shared" si="8"/>
        <v>42</v>
      </c>
      <c r="X85" s="116">
        <f t="shared" si="9"/>
        <v>8.4</v>
      </c>
      <c r="Y85" s="122">
        <v>41</v>
      </c>
      <c r="Z85" s="118">
        <f t="shared" si="10"/>
        <v>32.800000000000004</v>
      </c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19"/>
    </row>
    <row r="86" spans="1:44" s="117" customFormat="1" ht="21" thickBot="1" x14ac:dyDescent="0.35">
      <c r="A86" s="112">
        <v>80</v>
      </c>
      <c r="B86" s="121">
        <v>674834</v>
      </c>
      <c r="C86" s="123" t="s">
        <v>197</v>
      </c>
      <c r="D86" s="113">
        <v>1</v>
      </c>
      <c r="E86" s="113">
        <v>2</v>
      </c>
      <c r="F86" s="113">
        <v>0</v>
      </c>
      <c r="G86" s="113">
        <v>3</v>
      </c>
      <c r="H86" s="113">
        <v>2</v>
      </c>
      <c r="I86" s="113">
        <f t="shared" si="11"/>
        <v>8</v>
      </c>
      <c r="J86" s="113">
        <f t="shared" si="12"/>
        <v>1.2</v>
      </c>
      <c r="K86" s="114">
        <v>1</v>
      </c>
      <c r="L86" s="114">
        <v>0</v>
      </c>
      <c r="M86" s="114">
        <v>2</v>
      </c>
      <c r="N86" s="114">
        <v>1</v>
      </c>
      <c r="O86" s="114">
        <v>0</v>
      </c>
      <c r="P86" s="114">
        <f t="shared" si="13"/>
        <v>4</v>
      </c>
      <c r="Q86" s="114">
        <f t="shared" si="14"/>
        <v>0.2</v>
      </c>
      <c r="R86" s="115">
        <f t="shared" si="8"/>
        <v>2</v>
      </c>
      <c r="S86" s="115">
        <f t="shared" si="8"/>
        <v>2</v>
      </c>
      <c r="T86" s="115">
        <f t="shared" si="8"/>
        <v>2</v>
      </c>
      <c r="U86" s="115">
        <f t="shared" si="8"/>
        <v>4</v>
      </c>
      <c r="V86" s="115">
        <f t="shared" si="8"/>
        <v>2</v>
      </c>
      <c r="W86" s="29">
        <f t="shared" si="8"/>
        <v>12</v>
      </c>
      <c r="X86" s="116">
        <f t="shared" si="9"/>
        <v>2.4000000000000004</v>
      </c>
      <c r="Y86" s="122">
        <v>6</v>
      </c>
      <c r="Z86" s="118">
        <f t="shared" si="10"/>
        <v>4.8000000000000007</v>
      </c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19"/>
    </row>
    <row r="87" spans="1:44" s="117" customFormat="1" ht="21" thickBot="1" x14ac:dyDescent="0.35">
      <c r="A87" s="112">
        <v>81</v>
      </c>
      <c r="B87" s="121">
        <v>674835</v>
      </c>
      <c r="C87" s="123" t="s">
        <v>198</v>
      </c>
      <c r="D87" s="113">
        <v>12</v>
      </c>
      <c r="E87" s="113">
        <v>13</v>
      </c>
      <c r="F87" s="113">
        <v>15</v>
      </c>
      <c r="G87" s="113">
        <v>14</v>
      </c>
      <c r="H87" s="113">
        <v>12</v>
      </c>
      <c r="I87" s="113">
        <f t="shared" si="11"/>
        <v>66</v>
      </c>
      <c r="J87" s="113">
        <f t="shared" si="12"/>
        <v>9.9</v>
      </c>
      <c r="K87" s="114">
        <v>2</v>
      </c>
      <c r="L87" s="114">
        <v>2.5</v>
      </c>
      <c r="M87" s="114">
        <v>3</v>
      </c>
      <c r="N87" s="114">
        <v>4</v>
      </c>
      <c r="O87" s="114">
        <v>3</v>
      </c>
      <c r="P87" s="114">
        <f t="shared" si="13"/>
        <v>14.5</v>
      </c>
      <c r="Q87" s="114">
        <f t="shared" si="14"/>
        <v>0.72500000000000009</v>
      </c>
      <c r="R87" s="115">
        <f t="shared" si="8"/>
        <v>14</v>
      </c>
      <c r="S87" s="115">
        <f t="shared" si="8"/>
        <v>15.5</v>
      </c>
      <c r="T87" s="115">
        <f t="shared" si="8"/>
        <v>18</v>
      </c>
      <c r="U87" s="115">
        <f t="shared" si="8"/>
        <v>18</v>
      </c>
      <c r="V87" s="115">
        <f t="shared" si="8"/>
        <v>15</v>
      </c>
      <c r="W87" s="29">
        <f t="shared" si="8"/>
        <v>80.5</v>
      </c>
      <c r="X87" s="116">
        <f t="shared" si="9"/>
        <v>16.100000000000001</v>
      </c>
      <c r="Y87" s="122">
        <v>66</v>
      </c>
      <c r="Z87" s="118">
        <f t="shared" si="10"/>
        <v>52.800000000000004</v>
      </c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19"/>
    </row>
    <row r="88" spans="1:44" s="117" customFormat="1" ht="21" thickBot="1" x14ac:dyDescent="0.35">
      <c r="A88" s="112">
        <v>82</v>
      </c>
      <c r="B88" s="121">
        <v>674836</v>
      </c>
      <c r="C88" s="123" t="s">
        <v>126</v>
      </c>
      <c r="D88" s="113">
        <v>8</v>
      </c>
      <c r="E88" s="113">
        <v>9</v>
      </c>
      <c r="F88" s="113">
        <v>13</v>
      </c>
      <c r="G88" s="113">
        <v>14</v>
      </c>
      <c r="H88" s="113">
        <v>12</v>
      </c>
      <c r="I88" s="113">
        <f t="shared" si="11"/>
        <v>56</v>
      </c>
      <c r="J88" s="113">
        <f t="shared" si="12"/>
        <v>8.4</v>
      </c>
      <c r="K88" s="114">
        <v>2.5</v>
      </c>
      <c r="L88" s="114">
        <v>3</v>
      </c>
      <c r="M88" s="114">
        <v>5</v>
      </c>
      <c r="N88" s="114">
        <v>4</v>
      </c>
      <c r="O88" s="114">
        <v>1</v>
      </c>
      <c r="P88" s="114">
        <f t="shared" si="13"/>
        <v>15.5</v>
      </c>
      <c r="Q88" s="114">
        <f t="shared" si="14"/>
        <v>0.77500000000000002</v>
      </c>
      <c r="R88" s="115">
        <f t="shared" si="8"/>
        <v>10.5</v>
      </c>
      <c r="S88" s="115">
        <f t="shared" si="8"/>
        <v>12</v>
      </c>
      <c r="T88" s="115">
        <f t="shared" si="8"/>
        <v>18</v>
      </c>
      <c r="U88" s="115">
        <f t="shared" si="8"/>
        <v>18</v>
      </c>
      <c r="V88" s="115">
        <f t="shared" si="8"/>
        <v>13</v>
      </c>
      <c r="W88" s="29">
        <f t="shared" si="8"/>
        <v>71.5</v>
      </c>
      <c r="X88" s="116">
        <f t="shared" si="9"/>
        <v>14.3</v>
      </c>
      <c r="Y88" s="122">
        <v>55</v>
      </c>
      <c r="Z88" s="118">
        <f t="shared" si="10"/>
        <v>44</v>
      </c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19"/>
    </row>
    <row r="89" spans="1:44" s="117" customFormat="1" ht="21" thickBot="1" x14ac:dyDescent="0.35">
      <c r="A89" s="112">
        <v>83</v>
      </c>
      <c r="B89" s="121">
        <v>674837</v>
      </c>
      <c r="C89" s="123" t="s">
        <v>199</v>
      </c>
      <c r="D89" s="113">
        <v>10</v>
      </c>
      <c r="E89" s="113">
        <v>14</v>
      </c>
      <c r="F89" s="113">
        <v>15</v>
      </c>
      <c r="G89" s="113">
        <v>16</v>
      </c>
      <c r="H89" s="113">
        <v>9</v>
      </c>
      <c r="I89" s="113">
        <f t="shared" si="11"/>
        <v>64</v>
      </c>
      <c r="J89" s="113">
        <f t="shared" si="12"/>
        <v>9.6</v>
      </c>
      <c r="K89" s="114">
        <v>5</v>
      </c>
      <c r="L89" s="114">
        <v>4</v>
      </c>
      <c r="M89" s="114">
        <v>4</v>
      </c>
      <c r="N89" s="114">
        <v>5</v>
      </c>
      <c r="O89" s="114">
        <v>4</v>
      </c>
      <c r="P89" s="114">
        <f t="shared" si="13"/>
        <v>22</v>
      </c>
      <c r="Q89" s="114">
        <f t="shared" si="14"/>
        <v>1.1000000000000001</v>
      </c>
      <c r="R89" s="115">
        <f t="shared" si="8"/>
        <v>15</v>
      </c>
      <c r="S89" s="115">
        <f t="shared" si="8"/>
        <v>18</v>
      </c>
      <c r="T89" s="115">
        <f t="shared" si="8"/>
        <v>19</v>
      </c>
      <c r="U89" s="115">
        <f t="shared" si="8"/>
        <v>21</v>
      </c>
      <c r="V89" s="115">
        <f t="shared" si="8"/>
        <v>13</v>
      </c>
      <c r="W89" s="29">
        <f t="shared" si="8"/>
        <v>86</v>
      </c>
      <c r="X89" s="116">
        <f t="shared" si="9"/>
        <v>17.2</v>
      </c>
      <c r="Y89" s="122">
        <v>63</v>
      </c>
      <c r="Z89" s="118">
        <f t="shared" si="10"/>
        <v>50.400000000000006</v>
      </c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19"/>
    </row>
    <row r="90" spans="1:44" s="117" customFormat="1" ht="21" thickBot="1" x14ac:dyDescent="0.35">
      <c r="A90" s="112">
        <v>84</v>
      </c>
      <c r="B90" s="121">
        <v>674838</v>
      </c>
      <c r="C90" s="123" t="s">
        <v>200</v>
      </c>
      <c r="D90" s="113">
        <v>7</v>
      </c>
      <c r="E90" s="113">
        <v>6</v>
      </c>
      <c r="F90" s="113">
        <v>6</v>
      </c>
      <c r="G90" s="113">
        <v>8</v>
      </c>
      <c r="H90" s="113">
        <v>6</v>
      </c>
      <c r="I90" s="113">
        <f t="shared" si="11"/>
        <v>33</v>
      </c>
      <c r="J90" s="113">
        <f t="shared" si="12"/>
        <v>4.95</v>
      </c>
      <c r="K90" s="114">
        <v>1</v>
      </c>
      <c r="L90" s="114">
        <v>2</v>
      </c>
      <c r="M90" s="114">
        <v>3</v>
      </c>
      <c r="N90" s="114">
        <v>4</v>
      </c>
      <c r="O90" s="114">
        <v>3</v>
      </c>
      <c r="P90" s="114">
        <f t="shared" si="13"/>
        <v>13</v>
      </c>
      <c r="Q90" s="114">
        <f t="shared" si="14"/>
        <v>0.65</v>
      </c>
      <c r="R90" s="115">
        <f t="shared" si="8"/>
        <v>8</v>
      </c>
      <c r="S90" s="115">
        <f t="shared" si="8"/>
        <v>8</v>
      </c>
      <c r="T90" s="115">
        <f t="shared" si="8"/>
        <v>9</v>
      </c>
      <c r="U90" s="115">
        <f t="shared" si="8"/>
        <v>12</v>
      </c>
      <c r="V90" s="115">
        <f t="shared" si="8"/>
        <v>9</v>
      </c>
      <c r="W90" s="29">
        <f t="shared" si="8"/>
        <v>46</v>
      </c>
      <c r="X90" s="116">
        <f t="shared" si="9"/>
        <v>9.2000000000000011</v>
      </c>
      <c r="Y90" s="122">
        <v>40</v>
      </c>
      <c r="Z90" s="118">
        <f t="shared" si="10"/>
        <v>32</v>
      </c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19"/>
    </row>
    <row r="91" spans="1:44" s="117" customFormat="1" ht="21" thickBot="1" x14ac:dyDescent="0.35">
      <c r="A91" s="112">
        <v>85</v>
      </c>
      <c r="B91" s="121">
        <v>674839</v>
      </c>
      <c r="C91" s="123" t="s">
        <v>127</v>
      </c>
      <c r="D91" s="113">
        <v>7</v>
      </c>
      <c r="E91" s="113">
        <v>6</v>
      </c>
      <c r="F91" s="113">
        <v>8</v>
      </c>
      <c r="G91" s="113">
        <v>6</v>
      </c>
      <c r="H91" s="113">
        <v>8</v>
      </c>
      <c r="I91" s="113">
        <f t="shared" si="11"/>
        <v>35</v>
      </c>
      <c r="J91" s="113">
        <f t="shared" si="12"/>
        <v>5.25</v>
      </c>
      <c r="K91" s="114">
        <v>1</v>
      </c>
      <c r="L91" s="114">
        <v>2</v>
      </c>
      <c r="M91" s="114">
        <v>3</v>
      </c>
      <c r="N91" s="114">
        <v>2</v>
      </c>
      <c r="O91" s="114">
        <v>1</v>
      </c>
      <c r="P91" s="114">
        <f t="shared" si="13"/>
        <v>9</v>
      </c>
      <c r="Q91" s="114">
        <f t="shared" si="14"/>
        <v>0.45</v>
      </c>
      <c r="R91" s="115">
        <f t="shared" si="8"/>
        <v>8</v>
      </c>
      <c r="S91" s="115">
        <f t="shared" si="8"/>
        <v>8</v>
      </c>
      <c r="T91" s="115">
        <f t="shared" si="8"/>
        <v>11</v>
      </c>
      <c r="U91" s="115">
        <f t="shared" si="8"/>
        <v>8</v>
      </c>
      <c r="V91" s="115">
        <f t="shared" si="8"/>
        <v>9</v>
      </c>
      <c r="W91" s="29">
        <f t="shared" si="8"/>
        <v>44</v>
      </c>
      <c r="X91" s="116">
        <f t="shared" si="9"/>
        <v>8.8000000000000007</v>
      </c>
      <c r="Y91" s="122">
        <v>40</v>
      </c>
      <c r="Z91" s="118">
        <f t="shared" si="10"/>
        <v>32</v>
      </c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19"/>
    </row>
    <row r="92" spans="1:44" s="117" customFormat="1" ht="21" thickBot="1" x14ac:dyDescent="0.35">
      <c r="A92" s="112">
        <v>86</v>
      </c>
      <c r="B92" s="124">
        <v>674840</v>
      </c>
      <c r="C92" s="126" t="s">
        <v>201</v>
      </c>
      <c r="D92" s="113"/>
      <c r="E92" s="113"/>
      <c r="F92" s="113"/>
      <c r="G92" s="113"/>
      <c r="H92" s="113"/>
      <c r="I92" s="113"/>
      <c r="J92" s="113"/>
      <c r="K92" s="114"/>
      <c r="L92" s="114"/>
      <c r="M92" s="114"/>
      <c r="N92" s="114"/>
      <c r="O92" s="114"/>
      <c r="P92" s="114"/>
      <c r="Q92" s="114"/>
      <c r="R92" s="115">
        <f t="shared" si="8"/>
        <v>0</v>
      </c>
      <c r="S92" s="115">
        <f t="shared" si="8"/>
        <v>0</v>
      </c>
      <c r="T92" s="115">
        <f t="shared" si="8"/>
        <v>0</v>
      </c>
      <c r="U92" s="115">
        <f t="shared" si="8"/>
        <v>0</v>
      </c>
      <c r="V92" s="115">
        <f t="shared" si="8"/>
        <v>0</v>
      </c>
      <c r="W92" s="29">
        <f t="shared" si="8"/>
        <v>0</v>
      </c>
      <c r="X92" s="116">
        <f t="shared" si="9"/>
        <v>0</v>
      </c>
      <c r="Y92" s="125" t="s">
        <v>138</v>
      </c>
      <c r="Z92" s="118" t="e">
        <f t="shared" si="10"/>
        <v>#VALUE!</v>
      </c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19"/>
    </row>
    <row r="93" spans="1:44" s="117" customFormat="1" ht="21" thickBot="1" x14ac:dyDescent="0.35">
      <c r="A93" s="112">
        <v>87</v>
      </c>
      <c r="B93" s="121">
        <v>674841</v>
      </c>
      <c r="C93" s="123" t="s">
        <v>201</v>
      </c>
      <c r="D93" s="113">
        <v>12</v>
      </c>
      <c r="E93" s="113">
        <v>13</v>
      </c>
      <c r="F93" s="113">
        <v>14</v>
      </c>
      <c r="G93" s="113">
        <v>15</v>
      </c>
      <c r="H93" s="113">
        <v>14</v>
      </c>
      <c r="I93" s="113">
        <f t="shared" si="11"/>
        <v>68</v>
      </c>
      <c r="J93" s="113">
        <f t="shared" si="12"/>
        <v>10.199999999999999</v>
      </c>
      <c r="K93" s="114">
        <v>4</v>
      </c>
      <c r="L93" s="114">
        <v>3</v>
      </c>
      <c r="M93" s="114">
        <v>4</v>
      </c>
      <c r="N93" s="114">
        <v>3</v>
      </c>
      <c r="O93" s="114">
        <v>5</v>
      </c>
      <c r="P93" s="114">
        <f t="shared" si="13"/>
        <v>19</v>
      </c>
      <c r="Q93" s="114">
        <f t="shared" si="14"/>
        <v>0.95000000000000007</v>
      </c>
      <c r="R93" s="115">
        <f t="shared" si="8"/>
        <v>16</v>
      </c>
      <c r="S93" s="115">
        <f t="shared" si="8"/>
        <v>16</v>
      </c>
      <c r="T93" s="115">
        <f t="shared" si="8"/>
        <v>18</v>
      </c>
      <c r="U93" s="115">
        <f t="shared" si="8"/>
        <v>18</v>
      </c>
      <c r="V93" s="115">
        <f t="shared" si="8"/>
        <v>19</v>
      </c>
      <c r="W93" s="29">
        <f t="shared" si="8"/>
        <v>87</v>
      </c>
      <c r="X93" s="116">
        <f t="shared" si="9"/>
        <v>17.400000000000002</v>
      </c>
      <c r="Y93" s="122">
        <v>69</v>
      </c>
      <c r="Z93" s="118">
        <f t="shared" si="10"/>
        <v>55.2</v>
      </c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19"/>
    </row>
    <row r="94" spans="1:44" s="117" customFormat="1" ht="21" thickBot="1" x14ac:dyDescent="0.35">
      <c r="A94" s="112">
        <v>88</v>
      </c>
      <c r="B94" s="121">
        <v>674842</v>
      </c>
      <c r="C94" s="123" t="s">
        <v>128</v>
      </c>
      <c r="D94" s="113">
        <v>2</v>
      </c>
      <c r="E94" s="113">
        <v>3</v>
      </c>
      <c r="F94" s="113">
        <v>2</v>
      </c>
      <c r="G94" s="113">
        <v>4</v>
      </c>
      <c r="H94" s="113">
        <v>3</v>
      </c>
      <c r="I94" s="113">
        <f t="shared" si="11"/>
        <v>14</v>
      </c>
      <c r="J94" s="113">
        <f t="shared" si="12"/>
        <v>2.1</v>
      </c>
      <c r="K94" s="114">
        <v>1</v>
      </c>
      <c r="L94" s="114">
        <v>2</v>
      </c>
      <c r="M94" s="114">
        <v>1</v>
      </c>
      <c r="N94" s="114">
        <v>1</v>
      </c>
      <c r="O94" s="114">
        <v>1</v>
      </c>
      <c r="P94" s="114">
        <f t="shared" si="13"/>
        <v>6</v>
      </c>
      <c r="Q94" s="114">
        <f t="shared" si="14"/>
        <v>0.30000000000000004</v>
      </c>
      <c r="R94" s="115">
        <f t="shared" si="8"/>
        <v>3</v>
      </c>
      <c r="S94" s="115">
        <f t="shared" si="8"/>
        <v>5</v>
      </c>
      <c r="T94" s="115">
        <f t="shared" si="8"/>
        <v>3</v>
      </c>
      <c r="U94" s="115">
        <f t="shared" si="8"/>
        <v>5</v>
      </c>
      <c r="V94" s="115">
        <f t="shared" si="8"/>
        <v>4</v>
      </c>
      <c r="W94" s="29">
        <f t="shared" si="8"/>
        <v>20</v>
      </c>
      <c r="X94" s="116">
        <f t="shared" si="9"/>
        <v>4</v>
      </c>
      <c r="Y94" s="122">
        <v>0</v>
      </c>
      <c r="Z94" s="118">
        <f t="shared" si="10"/>
        <v>0</v>
      </c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19"/>
    </row>
    <row r="95" spans="1:44" s="117" customFormat="1" ht="21" thickBot="1" x14ac:dyDescent="0.35">
      <c r="A95" s="112">
        <v>89</v>
      </c>
      <c r="B95" s="121">
        <v>674843</v>
      </c>
      <c r="C95" s="123" t="s">
        <v>202</v>
      </c>
      <c r="D95" s="113">
        <v>8</v>
      </c>
      <c r="E95" s="113">
        <v>9</v>
      </c>
      <c r="F95" s="113">
        <v>9</v>
      </c>
      <c r="G95" s="113">
        <v>12</v>
      </c>
      <c r="H95" s="113">
        <v>10</v>
      </c>
      <c r="I95" s="113">
        <f t="shared" si="11"/>
        <v>48</v>
      </c>
      <c r="J95" s="113">
        <f t="shared" si="12"/>
        <v>7.1999999999999993</v>
      </c>
      <c r="K95" s="114">
        <v>2.5</v>
      </c>
      <c r="L95" s="114">
        <v>3</v>
      </c>
      <c r="M95" s="114">
        <v>4</v>
      </c>
      <c r="N95" s="114">
        <v>3</v>
      </c>
      <c r="O95" s="114">
        <v>4</v>
      </c>
      <c r="P95" s="114">
        <f t="shared" si="13"/>
        <v>16.5</v>
      </c>
      <c r="Q95" s="114">
        <f t="shared" si="14"/>
        <v>0.82500000000000007</v>
      </c>
      <c r="R95" s="115">
        <f t="shared" si="8"/>
        <v>10.5</v>
      </c>
      <c r="S95" s="115">
        <f t="shared" si="8"/>
        <v>12</v>
      </c>
      <c r="T95" s="115">
        <f t="shared" si="8"/>
        <v>13</v>
      </c>
      <c r="U95" s="115">
        <f t="shared" si="8"/>
        <v>15</v>
      </c>
      <c r="V95" s="115">
        <f t="shared" si="8"/>
        <v>14</v>
      </c>
      <c r="W95" s="29">
        <f t="shared" si="8"/>
        <v>64.5</v>
      </c>
      <c r="X95" s="116">
        <f t="shared" si="9"/>
        <v>12.9</v>
      </c>
      <c r="Y95" s="122">
        <v>51</v>
      </c>
      <c r="Z95" s="118">
        <f t="shared" si="10"/>
        <v>40.800000000000004</v>
      </c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19"/>
    </row>
    <row r="96" spans="1:44" s="117" customFormat="1" ht="21" thickBot="1" x14ac:dyDescent="0.35">
      <c r="A96" s="112">
        <v>90</v>
      </c>
      <c r="B96" s="121">
        <v>674844</v>
      </c>
      <c r="C96" s="123" t="s">
        <v>203</v>
      </c>
      <c r="D96" s="113">
        <v>8</v>
      </c>
      <c r="E96" s="113">
        <v>7</v>
      </c>
      <c r="F96" s="113">
        <v>6</v>
      </c>
      <c r="G96" s="113">
        <v>9</v>
      </c>
      <c r="H96" s="113">
        <v>8</v>
      </c>
      <c r="I96" s="113">
        <f t="shared" si="11"/>
        <v>38</v>
      </c>
      <c r="J96" s="113">
        <f t="shared" si="12"/>
        <v>5.7</v>
      </c>
      <c r="K96" s="114">
        <v>2</v>
      </c>
      <c r="L96" s="114">
        <v>1</v>
      </c>
      <c r="M96" s="114">
        <v>2</v>
      </c>
      <c r="N96" s="114">
        <v>3</v>
      </c>
      <c r="O96" s="114">
        <v>2</v>
      </c>
      <c r="P96" s="114">
        <f t="shared" si="13"/>
        <v>10</v>
      </c>
      <c r="Q96" s="114">
        <f t="shared" si="14"/>
        <v>0.5</v>
      </c>
      <c r="R96" s="115">
        <f t="shared" si="8"/>
        <v>10</v>
      </c>
      <c r="S96" s="115">
        <f t="shared" si="8"/>
        <v>8</v>
      </c>
      <c r="T96" s="115">
        <f t="shared" si="8"/>
        <v>8</v>
      </c>
      <c r="U96" s="115">
        <f t="shared" si="8"/>
        <v>12</v>
      </c>
      <c r="V96" s="115">
        <f t="shared" si="8"/>
        <v>10</v>
      </c>
      <c r="W96" s="29">
        <f t="shared" si="8"/>
        <v>48</v>
      </c>
      <c r="X96" s="116">
        <f t="shared" si="9"/>
        <v>9.6000000000000014</v>
      </c>
      <c r="Y96" s="122">
        <v>46</v>
      </c>
      <c r="Z96" s="118">
        <f t="shared" si="10"/>
        <v>36.800000000000004</v>
      </c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19"/>
    </row>
    <row r="97" spans="1:44" s="117" customFormat="1" ht="21" thickBot="1" x14ac:dyDescent="0.35">
      <c r="A97" s="112">
        <v>91</v>
      </c>
      <c r="B97" s="121">
        <v>674845</v>
      </c>
      <c r="C97" s="123" t="s">
        <v>129</v>
      </c>
      <c r="D97" s="113">
        <v>2</v>
      </c>
      <c r="E97" s="113">
        <v>3</v>
      </c>
      <c r="F97" s="113">
        <v>4</v>
      </c>
      <c r="G97" s="113">
        <v>5</v>
      </c>
      <c r="H97" s="113">
        <v>6</v>
      </c>
      <c r="I97" s="113">
        <f t="shared" si="11"/>
        <v>20</v>
      </c>
      <c r="J97" s="113">
        <f t="shared" si="12"/>
        <v>3</v>
      </c>
      <c r="K97" s="114">
        <v>1</v>
      </c>
      <c r="L97" s="114">
        <v>1</v>
      </c>
      <c r="M97" s="114">
        <v>2</v>
      </c>
      <c r="N97" s="114">
        <v>1</v>
      </c>
      <c r="O97" s="114">
        <v>1</v>
      </c>
      <c r="P97" s="114">
        <f t="shared" si="13"/>
        <v>6</v>
      </c>
      <c r="Q97" s="114">
        <f t="shared" si="14"/>
        <v>0.30000000000000004</v>
      </c>
      <c r="R97" s="115">
        <f t="shared" si="8"/>
        <v>3</v>
      </c>
      <c r="S97" s="115">
        <f t="shared" si="8"/>
        <v>4</v>
      </c>
      <c r="T97" s="115">
        <f t="shared" si="8"/>
        <v>6</v>
      </c>
      <c r="U97" s="115">
        <f t="shared" si="8"/>
        <v>6</v>
      </c>
      <c r="V97" s="115">
        <f t="shared" si="8"/>
        <v>7</v>
      </c>
      <c r="W97" s="29">
        <f t="shared" si="8"/>
        <v>26</v>
      </c>
      <c r="X97" s="116">
        <f t="shared" si="9"/>
        <v>5.2</v>
      </c>
      <c r="Y97" s="122">
        <v>15</v>
      </c>
      <c r="Z97" s="118">
        <f t="shared" si="10"/>
        <v>12</v>
      </c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19"/>
    </row>
    <row r="98" spans="1:44" s="117" customFormat="1" ht="21" thickBot="1" x14ac:dyDescent="0.35">
      <c r="A98" s="112">
        <v>92</v>
      </c>
      <c r="B98" s="121">
        <v>674846</v>
      </c>
      <c r="C98" s="123" t="s">
        <v>130</v>
      </c>
      <c r="D98" s="113">
        <v>12</v>
      </c>
      <c r="E98" s="113">
        <v>12.5</v>
      </c>
      <c r="F98" s="113">
        <v>14</v>
      </c>
      <c r="G98" s="113">
        <v>12</v>
      </c>
      <c r="H98" s="113">
        <v>13</v>
      </c>
      <c r="I98" s="113">
        <f t="shared" si="11"/>
        <v>63.5</v>
      </c>
      <c r="J98" s="113">
        <f t="shared" si="12"/>
        <v>9.5250000000000004</v>
      </c>
      <c r="K98" s="114">
        <v>3</v>
      </c>
      <c r="L98" s="114">
        <v>5</v>
      </c>
      <c r="M98" s="114">
        <v>4</v>
      </c>
      <c r="N98" s="114">
        <v>3</v>
      </c>
      <c r="O98" s="114">
        <v>4</v>
      </c>
      <c r="P98" s="114">
        <f t="shared" si="13"/>
        <v>19</v>
      </c>
      <c r="Q98" s="114">
        <f t="shared" si="14"/>
        <v>0.95000000000000007</v>
      </c>
      <c r="R98" s="115">
        <f t="shared" si="8"/>
        <v>15</v>
      </c>
      <c r="S98" s="115">
        <f t="shared" si="8"/>
        <v>17.5</v>
      </c>
      <c r="T98" s="115">
        <f t="shared" si="8"/>
        <v>18</v>
      </c>
      <c r="U98" s="115">
        <f t="shared" si="8"/>
        <v>15</v>
      </c>
      <c r="V98" s="115">
        <f t="shared" si="8"/>
        <v>17</v>
      </c>
      <c r="W98" s="29">
        <f t="shared" si="8"/>
        <v>82.5</v>
      </c>
      <c r="X98" s="116">
        <f t="shared" si="9"/>
        <v>16.5</v>
      </c>
      <c r="Y98" s="122">
        <v>55</v>
      </c>
      <c r="Z98" s="118">
        <f t="shared" si="10"/>
        <v>44</v>
      </c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19"/>
    </row>
    <row r="99" spans="1:44" s="117" customFormat="1" ht="21" thickBot="1" x14ac:dyDescent="0.35">
      <c r="A99" s="112">
        <v>93</v>
      </c>
      <c r="B99" s="121">
        <v>674847</v>
      </c>
      <c r="C99" s="123" t="s">
        <v>131</v>
      </c>
      <c r="D99" s="113">
        <v>12</v>
      </c>
      <c r="E99" s="113">
        <v>14</v>
      </c>
      <c r="F99" s="113">
        <v>13</v>
      </c>
      <c r="G99" s="113">
        <v>12.5</v>
      </c>
      <c r="H99" s="113">
        <v>10</v>
      </c>
      <c r="I99" s="113">
        <f t="shared" si="11"/>
        <v>61.5</v>
      </c>
      <c r="J99" s="113">
        <f t="shared" si="12"/>
        <v>9.2249999999999996</v>
      </c>
      <c r="K99" s="114">
        <v>5</v>
      </c>
      <c r="L99" s="114">
        <v>3</v>
      </c>
      <c r="M99" s="114">
        <v>3</v>
      </c>
      <c r="N99" s="114">
        <v>4</v>
      </c>
      <c r="O99" s="114">
        <v>3</v>
      </c>
      <c r="P99" s="114">
        <f t="shared" si="13"/>
        <v>18</v>
      </c>
      <c r="Q99" s="114">
        <f t="shared" si="14"/>
        <v>0.9</v>
      </c>
      <c r="R99" s="115">
        <f t="shared" si="8"/>
        <v>17</v>
      </c>
      <c r="S99" s="115">
        <f t="shared" si="8"/>
        <v>17</v>
      </c>
      <c r="T99" s="115">
        <f t="shared" si="8"/>
        <v>16</v>
      </c>
      <c r="U99" s="115">
        <f t="shared" si="8"/>
        <v>16.5</v>
      </c>
      <c r="V99" s="115">
        <f t="shared" si="8"/>
        <v>13</v>
      </c>
      <c r="W99" s="29">
        <f t="shared" si="8"/>
        <v>79.5</v>
      </c>
      <c r="X99" s="116">
        <f t="shared" si="9"/>
        <v>15.9</v>
      </c>
      <c r="Y99" s="122">
        <v>68</v>
      </c>
      <c r="Z99" s="118">
        <f t="shared" si="10"/>
        <v>54.400000000000006</v>
      </c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19"/>
    </row>
    <row r="100" spans="1:44" s="117" customFormat="1" ht="21" thickBot="1" x14ac:dyDescent="0.35">
      <c r="A100" s="112">
        <v>94</v>
      </c>
      <c r="B100" s="121">
        <v>674848</v>
      </c>
      <c r="C100" s="123" t="s">
        <v>204</v>
      </c>
      <c r="D100" s="113">
        <v>8</v>
      </c>
      <c r="E100" s="113">
        <v>9</v>
      </c>
      <c r="F100" s="113">
        <v>9</v>
      </c>
      <c r="G100" s="113">
        <v>9</v>
      </c>
      <c r="H100" s="113">
        <v>7</v>
      </c>
      <c r="I100" s="113">
        <f t="shared" si="11"/>
        <v>42</v>
      </c>
      <c r="J100" s="113">
        <f t="shared" si="12"/>
        <v>6.3</v>
      </c>
      <c r="K100" s="114">
        <v>1</v>
      </c>
      <c r="L100" s="114">
        <v>2</v>
      </c>
      <c r="M100" s="114">
        <v>3</v>
      </c>
      <c r="N100" s="114">
        <v>4</v>
      </c>
      <c r="O100" s="114">
        <v>3</v>
      </c>
      <c r="P100" s="114">
        <f t="shared" si="13"/>
        <v>13</v>
      </c>
      <c r="Q100" s="114">
        <f t="shared" si="14"/>
        <v>0.65</v>
      </c>
      <c r="R100" s="115">
        <f t="shared" si="8"/>
        <v>9</v>
      </c>
      <c r="S100" s="115">
        <f t="shared" si="8"/>
        <v>11</v>
      </c>
      <c r="T100" s="115">
        <f t="shared" si="8"/>
        <v>12</v>
      </c>
      <c r="U100" s="115">
        <f t="shared" si="8"/>
        <v>13</v>
      </c>
      <c r="V100" s="115">
        <f t="shared" si="8"/>
        <v>10</v>
      </c>
      <c r="W100" s="29">
        <f t="shared" si="8"/>
        <v>55</v>
      </c>
      <c r="X100" s="116">
        <f t="shared" si="9"/>
        <v>11</v>
      </c>
      <c r="Y100" s="122">
        <v>47</v>
      </c>
      <c r="Z100" s="118">
        <f t="shared" si="10"/>
        <v>37.6</v>
      </c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19"/>
    </row>
    <row r="101" spans="1:44" s="117" customFormat="1" ht="21" thickBot="1" x14ac:dyDescent="0.35">
      <c r="A101" s="112">
        <v>95</v>
      </c>
      <c r="B101" s="121">
        <v>674849</v>
      </c>
      <c r="C101" s="123" t="s">
        <v>205</v>
      </c>
      <c r="D101" s="113">
        <v>6</v>
      </c>
      <c r="E101" s="113">
        <v>8</v>
      </c>
      <c r="F101" s="113">
        <v>9</v>
      </c>
      <c r="G101" s="113">
        <v>8</v>
      </c>
      <c r="H101" s="113">
        <v>9</v>
      </c>
      <c r="I101" s="113">
        <f t="shared" si="11"/>
        <v>40</v>
      </c>
      <c r="J101" s="113">
        <f t="shared" si="12"/>
        <v>6</v>
      </c>
      <c r="K101" s="114">
        <v>2</v>
      </c>
      <c r="L101" s="114">
        <v>1</v>
      </c>
      <c r="M101" s="114">
        <v>2</v>
      </c>
      <c r="N101" s="114">
        <v>3</v>
      </c>
      <c r="O101" s="114">
        <v>2</v>
      </c>
      <c r="P101" s="114">
        <f t="shared" si="13"/>
        <v>10</v>
      </c>
      <c r="Q101" s="114">
        <f t="shared" si="14"/>
        <v>0.5</v>
      </c>
      <c r="R101" s="115">
        <f t="shared" si="8"/>
        <v>8</v>
      </c>
      <c r="S101" s="115">
        <f t="shared" si="8"/>
        <v>9</v>
      </c>
      <c r="T101" s="115">
        <f t="shared" si="8"/>
        <v>11</v>
      </c>
      <c r="U101" s="115">
        <f t="shared" si="8"/>
        <v>11</v>
      </c>
      <c r="V101" s="115">
        <f t="shared" si="8"/>
        <v>11</v>
      </c>
      <c r="W101" s="29">
        <f t="shared" si="8"/>
        <v>50</v>
      </c>
      <c r="X101" s="116">
        <f t="shared" si="9"/>
        <v>10</v>
      </c>
      <c r="Y101" s="122">
        <v>40</v>
      </c>
      <c r="Z101" s="118">
        <f t="shared" si="10"/>
        <v>32</v>
      </c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19"/>
    </row>
    <row r="102" spans="1:44" s="117" customFormat="1" ht="21" thickBot="1" x14ac:dyDescent="0.35">
      <c r="A102" s="112">
        <v>96</v>
      </c>
      <c r="B102" s="121">
        <v>674850</v>
      </c>
      <c r="C102" s="123" t="s">
        <v>206</v>
      </c>
      <c r="D102" s="113">
        <v>6</v>
      </c>
      <c r="E102" s="113">
        <v>9</v>
      </c>
      <c r="F102" s="113">
        <v>8</v>
      </c>
      <c r="G102" s="113">
        <v>9</v>
      </c>
      <c r="H102" s="113">
        <v>8</v>
      </c>
      <c r="I102" s="113">
        <f t="shared" si="11"/>
        <v>40</v>
      </c>
      <c r="J102" s="113">
        <f t="shared" si="12"/>
        <v>6</v>
      </c>
      <c r="K102" s="114">
        <v>2</v>
      </c>
      <c r="L102" s="114">
        <v>3</v>
      </c>
      <c r="M102" s="114">
        <v>1</v>
      </c>
      <c r="N102" s="114">
        <v>2</v>
      </c>
      <c r="O102" s="114">
        <v>3</v>
      </c>
      <c r="P102" s="114">
        <f t="shared" si="13"/>
        <v>11</v>
      </c>
      <c r="Q102" s="114">
        <f t="shared" si="14"/>
        <v>0.55000000000000004</v>
      </c>
      <c r="R102" s="115">
        <f t="shared" si="8"/>
        <v>8</v>
      </c>
      <c r="S102" s="115">
        <f t="shared" si="8"/>
        <v>12</v>
      </c>
      <c r="T102" s="115">
        <f t="shared" si="8"/>
        <v>9</v>
      </c>
      <c r="U102" s="115">
        <f t="shared" si="8"/>
        <v>11</v>
      </c>
      <c r="V102" s="115">
        <f t="shared" si="8"/>
        <v>11</v>
      </c>
      <c r="W102" s="29">
        <f t="shared" si="8"/>
        <v>51</v>
      </c>
      <c r="X102" s="116">
        <f t="shared" si="9"/>
        <v>10.200000000000001</v>
      </c>
      <c r="Y102" s="122">
        <v>41</v>
      </c>
      <c r="Z102" s="118">
        <f t="shared" si="10"/>
        <v>32.800000000000004</v>
      </c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19"/>
    </row>
    <row r="103" spans="1:44" s="117" customFormat="1" ht="21" thickBot="1" x14ac:dyDescent="0.35">
      <c r="A103" s="112">
        <v>97</v>
      </c>
      <c r="B103" s="121">
        <v>674851</v>
      </c>
      <c r="C103" s="123" t="s">
        <v>207</v>
      </c>
      <c r="D103" s="113">
        <v>8</v>
      </c>
      <c r="E103" s="113">
        <v>8</v>
      </c>
      <c r="F103" s="113">
        <v>6</v>
      </c>
      <c r="G103" s="113">
        <v>5</v>
      </c>
      <c r="H103" s="113">
        <v>4</v>
      </c>
      <c r="I103" s="113">
        <f t="shared" si="11"/>
        <v>31</v>
      </c>
      <c r="J103" s="113">
        <f t="shared" si="12"/>
        <v>4.6499999999999995</v>
      </c>
      <c r="K103" s="114">
        <v>1</v>
      </c>
      <c r="L103" s="114">
        <v>1.5</v>
      </c>
      <c r="M103" s="114">
        <v>2</v>
      </c>
      <c r="N103" s="114">
        <v>3</v>
      </c>
      <c r="O103" s="114">
        <v>1</v>
      </c>
      <c r="P103" s="114">
        <f t="shared" si="13"/>
        <v>8.5</v>
      </c>
      <c r="Q103" s="114">
        <f t="shared" si="14"/>
        <v>0.42500000000000004</v>
      </c>
      <c r="R103" s="115">
        <f t="shared" si="8"/>
        <v>9</v>
      </c>
      <c r="S103" s="115">
        <f t="shared" si="8"/>
        <v>9.5</v>
      </c>
      <c r="T103" s="115">
        <f t="shared" si="8"/>
        <v>8</v>
      </c>
      <c r="U103" s="115">
        <f t="shared" si="8"/>
        <v>8</v>
      </c>
      <c r="V103" s="115">
        <f t="shared" si="8"/>
        <v>5</v>
      </c>
      <c r="W103" s="29">
        <f t="shared" si="8"/>
        <v>39.5</v>
      </c>
      <c r="X103" s="116">
        <f t="shared" si="9"/>
        <v>7.9</v>
      </c>
      <c r="Y103" s="122">
        <v>34</v>
      </c>
      <c r="Z103" s="118">
        <f t="shared" si="10"/>
        <v>27.200000000000003</v>
      </c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19"/>
    </row>
    <row r="104" spans="1:44" s="117" customFormat="1" ht="21" thickBot="1" x14ac:dyDescent="0.35">
      <c r="A104" s="112">
        <v>98</v>
      </c>
      <c r="B104" s="121">
        <v>674852</v>
      </c>
      <c r="C104" s="123" t="s">
        <v>132</v>
      </c>
      <c r="D104" s="113">
        <v>9</v>
      </c>
      <c r="E104" s="113">
        <v>8</v>
      </c>
      <c r="F104" s="113">
        <v>9</v>
      </c>
      <c r="G104" s="113">
        <v>8</v>
      </c>
      <c r="H104" s="113">
        <v>9</v>
      </c>
      <c r="I104" s="113">
        <f t="shared" si="11"/>
        <v>43</v>
      </c>
      <c r="J104" s="113">
        <f t="shared" si="12"/>
        <v>6.45</v>
      </c>
      <c r="K104" s="114">
        <v>2.5</v>
      </c>
      <c r="L104" s="114">
        <v>4</v>
      </c>
      <c r="M104" s="114">
        <v>3</v>
      </c>
      <c r="N104" s="114">
        <v>4</v>
      </c>
      <c r="O104" s="114">
        <v>3</v>
      </c>
      <c r="P104" s="114">
        <f t="shared" si="13"/>
        <v>16.5</v>
      </c>
      <c r="Q104" s="114">
        <f t="shared" si="14"/>
        <v>0.82500000000000007</v>
      </c>
      <c r="R104" s="115">
        <f t="shared" si="8"/>
        <v>11.5</v>
      </c>
      <c r="S104" s="115">
        <f t="shared" si="8"/>
        <v>12</v>
      </c>
      <c r="T104" s="115">
        <f t="shared" si="8"/>
        <v>12</v>
      </c>
      <c r="U104" s="115">
        <f t="shared" si="8"/>
        <v>12</v>
      </c>
      <c r="V104" s="115">
        <f t="shared" si="8"/>
        <v>12</v>
      </c>
      <c r="W104" s="29">
        <f t="shared" si="8"/>
        <v>59.5</v>
      </c>
      <c r="X104" s="116">
        <f t="shared" si="9"/>
        <v>11.9</v>
      </c>
      <c r="Y104" s="122">
        <v>48</v>
      </c>
      <c r="Z104" s="118">
        <f t="shared" si="10"/>
        <v>38.400000000000006</v>
      </c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19"/>
    </row>
    <row r="105" spans="1:44" s="117" customFormat="1" ht="21" thickBot="1" x14ac:dyDescent="0.35">
      <c r="A105" s="112">
        <v>99</v>
      </c>
      <c r="B105" s="124">
        <v>674853</v>
      </c>
      <c r="C105" s="126" t="s">
        <v>208</v>
      </c>
      <c r="D105" s="113">
        <v>5</v>
      </c>
      <c r="E105" s="113">
        <v>6</v>
      </c>
      <c r="F105" s="113">
        <v>8</v>
      </c>
      <c r="G105" s="113">
        <v>6</v>
      </c>
      <c r="H105" s="113">
        <v>8</v>
      </c>
      <c r="I105" s="113">
        <f t="shared" si="11"/>
        <v>33</v>
      </c>
      <c r="J105" s="113">
        <f t="shared" si="12"/>
        <v>4.95</v>
      </c>
      <c r="K105" s="114">
        <v>1.5</v>
      </c>
      <c r="L105" s="114">
        <v>3</v>
      </c>
      <c r="M105" s="114">
        <v>2</v>
      </c>
      <c r="N105" s="114">
        <v>4</v>
      </c>
      <c r="O105" s="114">
        <v>3</v>
      </c>
      <c r="P105" s="114">
        <f t="shared" si="13"/>
        <v>13.5</v>
      </c>
      <c r="Q105" s="114">
        <f t="shared" si="14"/>
        <v>0.67500000000000004</v>
      </c>
      <c r="R105" s="115">
        <f t="shared" si="8"/>
        <v>6.5</v>
      </c>
      <c r="S105" s="115">
        <f t="shared" si="8"/>
        <v>9</v>
      </c>
      <c r="T105" s="115">
        <f t="shared" si="8"/>
        <v>10</v>
      </c>
      <c r="U105" s="115">
        <f t="shared" ref="U105:W130" si="17">G105+N105</f>
        <v>10</v>
      </c>
      <c r="V105" s="115">
        <f t="shared" si="17"/>
        <v>11</v>
      </c>
      <c r="W105" s="29">
        <f t="shared" si="17"/>
        <v>46.5</v>
      </c>
      <c r="X105" s="116">
        <f t="shared" si="9"/>
        <v>9.3000000000000007</v>
      </c>
      <c r="Y105" s="125">
        <v>35</v>
      </c>
      <c r="Z105" s="118">
        <f t="shared" si="10"/>
        <v>28</v>
      </c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19"/>
    </row>
    <row r="106" spans="1:44" s="117" customFormat="1" ht="21" thickBot="1" x14ac:dyDescent="0.35">
      <c r="A106" s="112">
        <v>100</v>
      </c>
      <c r="B106" s="121">
        <v>674854</v>
      </c>
      <c r="C106" s="123" t="s">
        <v>209</v>
      </c>
      <c r="D106" s="113">
        <v>12</v>
      </c>
      <c r="E106" s="113">
        <v>13</v>
      </c>
      <c r="F106" s="113">
        <v>15</v>
      </c>
      <c r="G106" s="113">
        <v>14</v>
      </c>
      <c r="H106" s="113">
        <v>8</v>
      </c>
      <c r="I106" s="113">
        <f t="shared" si="11"/>
        <v>62</v>
      </c>
      <c r="J106" s="113">
        <f t="shared" si="12"/>
        <v>9.2999999999999989</v>
      </c>
      <c r="K106" s="114">
        <v>2.5</v>
      </c>
      <c r="L106" s="114">
        <v>3</v>
      </c>
      <c r="M106" s="114">
        <v>4</v>
      </c>
      <c r="N106" s="114">
        <v>3</v>
      </c>
      <c r="O106" s="114">
        <v>4</v>
      </c>
      <c r="P106" s="114">
        <f t="shared" si="13"/>
        <v>16.5</v>
      </c>
      <c r="Q106" s="114">
        <f t="shared" si="14"/>
        <v>0.82500000000000007</v>
      </c>
      <c r="R106" s="115">
        <f t="shared" ref="R106:T130" si="18">D106+K106</f>
        <v>14.5</v>
      </c>
      <c r="S106" s="115">
        <f t="shared" si="18"/>
        <v>16</v>
      </c>
      <c r="T106" s="115">
        <f t="shared" si="18"/>
        <v>19</v>
      </c>
      <c r="U106" s="115">
        <f t="shared" si="17"/>
        <v>17</v>
      </c>
      <c r="V106" s="115">
        <f t="shared" si="17"/>
        <v>12</v>
      </c>
      <c r="W106" s="29">
        <f t="shared" si="17"/>
        <v>78.5</v>
      </c>
      <c r="X106" s="116">
        <f t="shared" si="9"/>
        <v>15.700000000000001</v>
      </c>
      <c r="Y106" s="122">
        <v>59</v>
      </c>
      <c r="Z106" s="118">
        <f t="shared" si="10"/>
        <v>47.2</v>
      </c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19"/>
    </row>
    <row r="107" spans="1:44" s="117" customFormat="1" ht="21" thickBot="1" x14ac:dyDescent="0.35">
      <c r="A107" s="112">
        <v>101</v>
      </c>
      <c r="B107" s="121">
        <v>674855</v>
      </c>
      <c r="C107" s="123" t="s">
        <v>210</v>
      </c>
      <c r="D107" s="113">
        <v>3</v>
      </c>
      <c r="E107" s="113">
        <v>5</v>
      </c>
      <c r="F107" s="113">
        <v>6</v>
      </c>
      <c r="G107" s="113">
        <v>8</v>
      </c>
      <c r="H107" s="113">
        <v>6</v>
      </c>
      <c r="I107" s="113">
        <f t="shared" si="11"/>
        <v>28</v>
      </c>
      <c r="J107" s="113">
        <f t="shared" si="12"/>
        <v>4.2</v>
      </c>
      <c r="K107" s="114">
        <v>1</v>
      </c>
      <c r="L107" s="114">
        <v>1</v>
      </c>
      <c r="M107" s="114">
        <v>1</v>
      </c>
      <c r="N107" s="114">
        <v>1</v>
      </c>
      <c r="O107" s="114">
        <v>1</v>
      </c>
      <c r="P107" s="114">
        <f t="shared" si="13"/>
        <v>5</v>
      </c>
      <c r="Q107" s="114">
        <f t="shared" si="14"/>
        <v>0.25</v>
      </c>
      <c r="R107" s="115">
        <f t="shared" si="18"/>
        <v>4</v>
      </c>
      <c r="S107" s="115">
        <f t="shared" si="18"/>
        <v>6</v>
      </c>
      <c r="T107" s="115">
        <f t="shared" si="18"/>
        <v>7</v>
      </c>
      <c r="U107" s="115">
        <f t="shared" si="17"/>
        <v>9</v>
      </c>
      <c r="V107" s="115">
        <f t="shared" si="17"/>
        <v>7</v>
      </c>
      <c r="W107" s="29">
        <f t="shared" si="17"/>
        <v>33</v>
      </c>
      <c r="X107" s="116">
        <f t="shared" si="9"/>
        <v>6.6000000000000005</v>
      </c>
      <c r="Y107" s="122">
        <v>27</v>
      </c>
      <c r="Z107" s="118">
        <f t="shared" si="10"/>
        <v>21.6</v>
      </c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19"/>
    </row>
    <row r="108" spans="1:44" s="117" customFormat="1" ht="21" thickBot="1" x14ac:dyDescent="0.35">
      <c r="A108" s="112">
        <v>102</v>
      </c>
      <c r="B108" s="121">
        <v>674856</v>
      </c>
      <c r="C108" s="123" t="s">
        <v>211</v>
      </c>
      <c r="D108" s="113">
        <v>9</v>
      </c>
      <c r="E108" s="113">
        <v>12</v>
      </c>
      <c r="F108" s="113">
        <v>13</v>
      </c>
      <c r="G108" s="113">
        <v>14</v>
      </c>
      <c r="H108" s="113">
        <v>12</v>
      </c>
      <c r="I108" s="113">
        <f t="shared" si="11"/>
        <v>60</v>
      </c>
      <c r="J108" s="113">
        <f t="shared" si="12"/>
        <v>9</v>
      </c>
      <c r="K108" s="114">
        <v>5</v>
      </c>
      <c r="L108" s="114">
        <v>3</v>
      </c>
      <c r="M108" s="114">
        <v>3</v>
      </c>
      <c r="N108" s="114">
        <v>4</v>
      </c>
      <c r="O108" s="114">
        <v>3</v>
      </c>
      <c r="P108" s="114">
        <f t="shared" si="13"/>
        <v>18</v>
      </c>
      <c r="Q108" s="114">
        <f t="shared" si="14"/>
        <v>0.9</v>
      </c>
      <c r="R108" s="115">
        <f t="shared" si="18"/>
        <v>14</v>
      </c>
      <c r="S108" s="115">
        <f t="shared" si="18"/>
        <v>15</v>
      </c>
      <c r="T108" s="115">
        <f t="shared" si="18"/>
        <v>16</v>
      </c>
      <c r="U108" s="115">
        <f t="shared" si="17"/>
        <v>18</v>
      </c>
      <c r="V108" s="115">
        <f t="shared" si="17"/>
        <v>15</v>
      </c>
      <c r="W108" s="29">
        <f t="shared" si="17"/>
        <v>78</v>
      </c>
      <c r="X108" s="116">
        <f t="shared" si="9"/>
        <v>15.600000000000001</v>
      </c>
      <c r="Y108" s="122">
        <v>54</v>
      </c>
      <c r="Z108" s="118">
        <f t="shared" si="10"/>
        <v>43.2</v>
      </c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19"/>
    </row>
    <row r="109" spans="1:44" s="117" customFormat="1" ht="21" thickBot="1" x14ac:dyDescent="0.35">
      <c r="A109" s="112">
        <v>103</v>
      </c>
      <c r="B109" s="121">
        <v>674857</v>
      </c>
      <c r="C109" s="123" t="s">
        <v>212</v>
      </c>
      <c r="D109" s="113">
        <v>9</v>
      </c>
      <c r="E109" s="113">
        <v>12</v>
      </c>
      <c r="F109" s="113">
        <v>10</v>
      </c>
      <c r="G109" s="113">
        <v>8</v>
      </c>
      <c r="H109" s="113">
        <v>9</v>
      </c>
      <c r="I109" s="113">
        <f t="shared" si="11"/>
        <v>48</v>
      </c>
      <c r="J109" s="113">
        <f t="shared" si="12"/>
        <v>7.1999999999999993</v>
      </c>
      <c r="K109" s="114">
        <v>2</v>
      </c>
      <c r="L109" s="114">
        <v>1</v>
      </c>
      <c r="M109" s="114">
        <v>2</v>
      </c>
      <c r="N109" s="114">
        <v>3</v>
      </c>
      <c r="O109" s="114">
        <v>2</v>
      </c>
      <c r="P109" s="114">
        <f t="shared" si="13"/>
        <v>10</v>
      </c>
      <c r="Q109" s="114">
        <f t="shared" si="14"/>
        <v>0.5</v>
      </c>
      <c r="R109" s="115">
        <f t="shared" si="18"/>
        <v>11</v>
      </c>
      <c r="S109" s="115">
        <f t="shared" si="18"/>
        <v>13</v>
      </c>
      <c r="T109" s="115">
        <f t="shared" si="18"/>
        <v>12</v>
      </c>
      <c r="U109" s="115">
        <f t="shared" si="17"/>
        <v>11</v>
      </c>
      <c r="V109" s="115">
        <f t="shared" si="17"/>
        <v>11</v>
      </c>
      <c r="W109" s="29">
        <f t="shared" si="17"/>
        <v>58</v>
      </c>
      <c r="X109" s="116">
        <f t="shared" si="9"/>
        <v>11.600000000000001</v>
      </c>
      <c r="Y109" s="122">
        <v>49</v>
      </c>
      <c r="Z109" s="118">
        <f t="shared" si="10"/>
        <v>39.200000000000003</v>
      </c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19"/>
    </row>
    <row r="110" spans="1:44" s="117" customFormat="1" ht="21" thickBot="1" x14ac:dyDescent="0.35">
      <c r="A110" s="112">
        <v>104</v>
      </c>
      <c r="B110" s="121">
        <v>674858</v>
      </c>
      <c r="C110" s="123" t="s">
        <v>133</v>
      </c>
      <c r="D110" s="113">
        <v>8</v>
      </c>
      <c r="E110" s="113">
        <v>9</v>
      </c>
      <c r="F110" s="113">
        <v>8</v>
      </c>
      <c r="G110" s="113">
        <v>9</v>
      </c>
      <c r="H110" s="113">
        <v>7</v>
      </c>
      <c r="I110" s="113">
        <f t="shared" si="11"/>
        <v>41</v>
      </c>
      <c r="J110" s="113">
        <f t="shared" si="12"/>
        <v>6.1499999999999995</v>
      </c>
      <c r="K110" s="114">
        <v>1</v>
      </c>
      <c r="L110" s="114">
        <v>2</v>
      </c>
      <c r="M110" s="114">
        <v>3</v>
      </c>
      <c r="N110" s="114">
        <v>2</v>
      </c>
      <c r="O110" s="114">
        <v>1</v>
      </c>
      <c r="P110" s="114">
        <f t="shared" si="13"/>
        <v>9</v>
      </c>
      <c r="Q110" s="114">
        <f t="shared" si="14"/>
        <v>0.45</v>
      </c>
      <c r="R110" s="115">
        <f t="shared" si="18"/>
        <v>9</v>
      </c>
      <c r="S110" s="115">
        <f t="shared" si="18"/>
        <v>11</v>
      </c>
      <c r="T110" s="115">
        <f t="shared" si="18"/>
        <v>11</v>
      </c>
      <c r="U110" s="115">
        <f t="shared" si="17"/>
        <v>11</v>
      </c>
      <c r="V110" s="115">
        <f t="shared" si="17"/>
        <v>8</v>
      </c>
      <c r="W110" s="29">
        <f t="shared" si="17"/>
        <v>50</v>
      </c>
      <c r="X110" s="116">
        <f t="shared" si="9"/>
        <v>10</v>
      </c>
      <c r="Y110" s="122">
        <v>45</v>
      </c>
      <c r="Z110" s="118">
        <f t="shared" si="10"/>
        <v>36</v>
      </c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19"/>
    </row>
    <row r="111" spans="1:44" s="117" customFormat="1" ht="21" thickBot="1" x14ac:dyDescent="0.35">
      <c r="A111" s="112">
        <v>105</v>
      </c>
      <c r="B111" s="121">
        <v>674859</v>
      </c>
      <c r="C111" s="123" t="s">
        <v>134</v>
      </c>
      <c r="D111" s="113">
        <v>9</v>
      </c>
      <c r="E111" s="113">
        <v>12</v>
      </c>
      <c r="F111" s="113">
        <v>13</v>
      </c>
      <c r="G111" s="113">
        <v>10</v>
      </c>
      <c r="H111" s="113">
        <v>8</v>
      </c>
      <c r="I111" s="113">
        <f t="shared" si="11"/>
        <v>52</v>
      </c>
      <c r="J111" s="113">
        <f t="shared" si="12"/>
        <v>7.8</v>
      </c>
      <c r="K111" s="114">
        <v>3</v>
      </c>
      <c r="L111" s="114">
        <v>4</v>
      </c>
      <c r="M111" s="114">
        <v>3</v>
      </c>
      <c r="N111" s="114">
        <v>2</v>
      </c>
      <c r="O111" s="114">
        <v>1</v>
      </c>
      <c r="P111" s="114">
        <f t="shared" si="13"/>
        <v>13</v>
      </c>
      <c r="Q111" s="114">
        <f t="shared" si="14"/>
        <v>0.65</v>
      </c>
      <c r="R111" s="115">
        <f t="shared" si="18"/>
        <v>12</v>
      </c>
      <c r="S111" s="115">
        <f t="shared" si="18"/>
        <v>16</v>
      </c>
      <c r="T111" s="115">
        <f t="shared" si="18"/>
        <v>16</v>
      </c>
      <c r="U111" s="115">
        <f t="shared" si="17"/>
        <v>12</v>
      </c>
      <c r="V111" s="115">
        <f t="shared" si="17"/>
        <v>9</v>
      </c>
      <c r="W111" s="29">
        <f t="shared" si="17"/>
        <v>65</v>
      </c>
      <c r="X111" s="116">
        <f t="shared" si="9"/>
        <v>13</v>
      </c>
      <c r="Y111" s="122">
        <v>56</v>
      </c>
      <c r="Z111" s="118">
        <f t="shared" si="10"/>
        <v>44.800000000000004</v>
      </c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19"/>
    </row>
    <row r="112" spans="1:44" s="117" customFormat="1" ht="21" thickBot="1" x14ac:dyDescent="0.35">
      <c r="A112" s="112">
        <v>106</v>
      </c>
      <c r="B112" s="121">
        <v>674860</v>
      </c>
      <c r="C112" s="123" t="s">
        <v>213</v>
      </c>
      <c r="D112" s="113">
        <v>6</v>
      </c>
      <c r="E112" s="113">
        <v>9</v>
      </c>
      <c r="F112" s="113">
        <v>8</v>
      </c>
      <c r="G112" s="113">
        <v>7</v>
      </c>
      <c r="H112" s="113">
        <v>6</v>
      </c>
      <c r="I112" s="113">
        <f t="shared" si="11"/>
        <v>36</v>
      </c>
      <c r="J112" s="113">
        <f t="shared" si="12"/>
        <v>5.3999999999999995</v>
      </c>
      <c r="K112" s="114">
        <v>1</v>
      </c>
      <c r="L112" s="114">
        <v>2</v>
      </c>
      <c r="M112" s="114">
        <v>3</v>
      </c>
      <c r="N112" s="114">
        <v>4</v>
      </c>
      <c r="O112" s="114">
        <v>3</v>
      </c>
      <c r="P112" s="114">
        <f t="shared" si="13"/>
        <v>13</v>
      </c>
      <c r="Q112" s="114">
        <f t="shared" si="14"/>
        <v>0.65</v>
      </c>
      <c r="R112" s="115">
        <f t="shared" si="18"/>
        <v>7</v>
      </c>
      <c r="S112" s="115">
        <f t="shared" si="18"/>
        <v>11</v>
      </c>
      <c r="T112" s="115">
        <f t="shared" si="18"/>
        <v>11</v>
      </c>
      <c r="U112" s="115">
        <f t="shared" si="17"/>
        <v>11</v>
      </c>
      <c r="V112" s="115">
        <f t="shared" si="17"/>
        <v>9</v>
      </c>
      <c r="W112" s="29">
        <f t="shared" si="17"/>
        <v>49</v>
      </c>
      <c r="X112" s="116">
        <f t="shared" si="9"/>
        <v>9.8000000000000007</v>
      </c>
      <c r="Y112" s="122">
        <v>31</v>
      </c>
      <c r="Z112" s="118">
        <f t="shared" si="10"/>
        <v>24.8</v>
      </c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19"/>
    </row>
    <row r="113" spans="1:44" s="117" customFormat="1" ht="21" thickBot="1" x14ac:dyDescent="0.35">
      <c r="A113" s="112">
        <v>107</v>
      </c>
      <c r="B113" s="121">
        <v>674861</v>
      </c>
      <c r="C113" s="123" t="s">
        <v>135</v>
      </c>
      <c r="D113" s="113">
        <v>6</v>
      </c>
      <c r="E113" s="113">
        <v>8</v>
      </c>
      <c r="F113" s="113">
        <v>6</v>
      </c>
      <c r="G113" s="113">
        <v>8</v>
      </c>
      <c r="H113" s="113">
        <v>9</v>
      </c>
      <c r="I113" s="113">
        <f t="shared" si="11"/>
        <v>37</v>
      </c>
      <c r="J113" s="113">
        <f t="shared" si="12"/>
        <v>5.55</v>
      </c>
      <c r="K113" s="114">
        <v>1</v>
      </c>
      <c r="L113" s="114">
        <v>2</v>
      </c>
      <c r="M113" s="114">
        <v>3</v>
      </c>
      <c r="N113" s="114">
        <v>2</v>
      </c>
      <c r="O113" s="114">
        <v>1</v>
      </c>
      <c r="P113" s="114">
        <f t="shared" si="13"/>
        <v>9</v>
      </c>
      <c r="Q113" s="114">
        <f t="shared" si="14"/>
        <v>0.45</v>
      </c>
      <c r="R113" s="115">
        <f t="shared" si="18"/>
        <v>7</v>
      </c>
      <c r="S113" s="115">
        <f t="shared" si="18"/>
        <v>10</v>
      </c>
      <c r="T113" s="115">
        <f t="shared" si="18"/>
        <v>9</v>
      </c>
      <c r="U113" s="115">
        <f t="shared" si="17"/>
        <v>10</v>
      </c>
      <c r="V113" s="115">
        <f t="shared" si="17"/>
        <v>10</v>
      </c>
      <c r="W113" s="29">
        <f t="shared" si="17"/>
        <v>46</v>
      </c>
      <c r="X113" s="116">
        <f t="shared" si="9"/>
        <v>9.2000000000000011</v>
      </c>
      <c r="Y113" s="122">
        <v>32</v>
      </c>
      <c r="Z113" s="118">
        <f t="shared" si="10"/>
        <v>25.6</v>
      </c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19"/>
    </row>
    <row r="114" spans="1:44" s="117" customFormat="1" ht="21" thickBot="1" x14ac:dyDescent="0.35">
      <c r="A114" s="112">
        <v>108</v>
      </c>
      <c r="B114" s="121">
        <v>674862</v>
      </c>
      <c r="C114" s="123" t="s">
        <v>214</v>
      </c>
      <c r="D114" s="113">
        <v>14</v>
      </c>
      <c r="E114" s="113">
        <v>10</v>
      </c>
      <c r="F114" s="113">
        <v>10.5</v>
      </c>
      <c r="G114" s="113">
        <v>11</v>
      </c>
      <c r="H114" s="113">
        <v>13</v>
      </c>
      <c r="I114" s="113">
        <f t="shared" si="11"/>
        <v>58.5</v>
      </c>
      <c r="J114" s="113">
        <f t="shared" si="12"/>
        <v>8.7750000000000004</v>
      </c>
      <c r="K114" s="114">
        <v>2</v>
      </c>
      <c r="L114" s="114">
        <v>3</v>
      </c>
      <c r="M114" s="114">
        <v>1</v>
      </c>
      <c r="N114" s="114">
        <v>3</v>
      </c>
      <c r="O114" s="114">
        <v>2</v>
      </c>
      <c r="P114" s="114">
        <f t="shared" si="13"/>
        <v>11</v>
      </c>
      <c r="Q114" s="114">
        <f t="shared" si="14"/>
        <v>0.55000000000000004</v>
      </c>
      <c r="R114" s="115">
        <f t="shared" si="18"/>
        <v>16</v>
      </c>
      <c r="S114" s="115">
        <f t="shared" si="18"/>
        <v>13</v>
      </c>
      <c r="T114" s="115">
        <f t="shared" si="18"/>
        <v>11.5</v>
      </c>
      <c r="U114" s="115">
        <f t="shared" si="17"/>
        <v>14</v>
      </c>
      <c r="V114" s="115">
        <f t="shared" si="17"/>
        <v>15</v>
      </c>
      <c r="W114" s="29">
        <f t="shared" si="17"/>
        <v>69.5</v>
      </c>
      <c r="X114" s="116">
        <f t="shared" si="9"/>
        <v>13.9</v>
      </c>
      <c r="Y114" s="122">
        <v>66</v>
      </c>
      <c r="Z114" s="118">
        <f t="shared" si="10"/>
        <v>52.800000000000004</v>
      </c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19"/>
    </row>
    <row r="115" spans="1:44" s="117" customFormat="1" ht="21" thickBot="1" x14ac:dyDescent="0.35">
      <c r="A115" s="112">
        <v>109</v>
      </c>
      <c r="B115" s="121">
        <v>674863</v>
      </c>
      <c r="C115" s="123" t="s">
        <v>215</v>
      </c>
      <c r="D115" s="113">
        <v>8</v>
      </c>
      <c r="E115" s="113">
        <v>6</v>
      </c>
      <c r="F115" s="113">
        <v>7</v>
      </c>
      <c r="G115" s="113">
        <v>12</v>
      </c>
      <c r="H115" s="113">
        <v>10</v>
      </c>
      <c r="I115" s="113">
        <f t="shared" si="11"/>
        <v>43</v>
      </c>
      <c r="J115" s="113">
        <f t="shared" si="12"/>
        <v>6.45</v>
      </c>
      <c r="K115" s="114">
        <v>2</v>
      </c>
      <c r="L115" s="114">
        <v>4</v>
      </c>
      <c r="M115" s="114">
        <v>3</v>
      </c>
      <c r="N115" s="114">
        <v>2</v>
      </c>
      <c r="O115" s="114">
        <v>4</v>
      </c>
      <c r="P115" s="114">
        <f t="shared" si="13"/>
        <v>15</v>
      </c>
      <c r="Q115" s="114">
        <f t="shared" si="14"/>
        <v>0.75</v>
      </c>
      <c r="R115" s="115">
        <f t="shared" si="18"/>
        <v>10</v>
      </c>
      <c r="S115" s="115">
        <f t="shared" si="18"/>
        <v>10</v>
      </c>
      <c r="T115" s="115">
        <f t="shared" si="18"/>
        <v>10</v>
      </c>
      <c r="U115" s="115">
        <f t="shared" si="17"/>
        <v>14</v>
      </c>
      <c r="V115" s="115">
        <f t="shared" si="17"/>
        <v>14</v>
      </c>
      <c r="W115" s="29">
        <f t="shared" si="17"/>
        <v>58</v>
      </c>
      <c r="X115" s="116">
        <f t="shared" si="9"/>
        <v>11.600000000000001</v>
      </c>
      <c r="Y115" s="122">
        <v>45</v>
      </c>
      <c r="Z115" s="118">
        <f t="shared" si="10"/>
        <v>36</v>
      </c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19"/>
    </row>
    <row r="116" spans="1:44" s="117" customFormat="1" ht="21" thickBot="1" x14ac:dyDescent="0.35">
      <c r="A116" s="112">
        <v>110</v>
      </c>
      <c r="B116" s="121">
        <v>674864</v>
      </c>
      <c r="C116" s="123" t="s">
        <v>136</v>
      </c>
      <c r="D116" s="113">
        <v>9</v>
      </c>
      <c r="E116" s="113">
        <v>8</v>
      </c>
      <c r="F116" s="113">
        <v>6</v>
      </c>
      <c r="G116" s="113">
        <v>8</v>
      </c>
      <c r="H116" s="113">
        <v>9</v>
      </c>
      <c r="I116" s="113">
        <f t="shared" si="11"/>
        <v>40</v>
      </c>
      <c r="J116" s="113">
        <f t="shared" si="12"/>
        <v>6</v>
      </c>
      <c r="K116" s="114">
        <v>2</v>
      </c>
      <c r="L116" s="114">
        <v>2</v>
      </c>
      <c r="M116" s="114">
        <v>3</v>
      </c>
      <c r="N116" s="114">
        <v>2</v>
      </c>
      <c r="O116" s="114">
        <v>3</v>
      </c>
      <c r="P116" s="114">
        <f t="shared" si="13"/>
        <v>12</v>
      </c>
      <c r="Q116" s="114">
        <f t="shared" si="14"/>
        <v>0.60000000000000009</v>
      </c>
      <c r="R116" s="115">
        <f t="shared" si="18"/>
        <v>11</v>
      </c>
      <c r="S116" s="115">
        <f t="shared" si="18"/>
        <v>10</v>
      </c>
      <c r="T116" s="115">
        <f t="shared" si="18"/>
        <v>9</v>
      </c>
      <c r="U116" s="115">
        <f t="shared" si="17"/>
        <v>10</v>
      </c>
      <c r="V116" s="115">
        <f t="shared" si="17"/>
        <v>12</v>
      </c>
      <c r="W116" s="29">
        <f t="shared" si="17"/>
        <v>52</v>
      </c>
      <c r="X116" s="116">
        <f t="shared" si="9"/>
        <v>10.4</v>
      </c>
      <c r="Y116" s="122">
        <v>44</v>
      </c>
      <c r="Z116" s="118">
        <f t="shared" si="10"/>
        <v>35.200000000000003</v>
      </c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19"/>
    </row>
    <row r="117" spans="1:44" s="117" customFormat="1" ht="21" thickBot="1" x14ac:dyDescent="0.35">
      <c r="A117" s="112">
        <v>111</v>
      </c>
      <c r="B117" s="121">
        <v>674865</v>
      </c>
      <c r="C117" s="123" t="s">
        <v>216</v>
      </c>
      <c r="D117" s="113">
        <v>5</v>
      </c>
      <c r="E117" s="113">
        <v>6</v>
      </c>
      <c r="F117" s="113">
        <v>2</v>
      </c>
      <c r="G117" s="113">
        <v>3</v>
      </c>
      <c r="H117" s="113">
        <v>4</v>
      </c>
      <c r="I117" s="113">
        <f t="shared" si="11"/>
        <v>20</v>
      </c>
      <c r="J117" s="113">
        <f t="shared" si="12"/>
        <v>3</v>
      </c>
      <c r="K117" s="114">
        <v>1</v>
      </c>
      <c r="L117" s="114">
        <v>1</v>
      </c>
      <c r="M117" s="114">
        <v>1</v>
      </c>
      <c r="N117" s="114">
        <v>3</v>
      </c>
      <c r="O117" s="114">
        <v>2</v>
      </c>
      <c r="P117" s="114">
        <f t="shared" si="13"/>
        <v>8</v>
      </c>
      <c r="Q117" s="114">
        <f t="shared" si="14"/>
        <v>0.4</v>
      </c>
      <c r="R117" s="115">
        <f t="shared" si="18"/>
        <v>6</v>
      </c>
      <c r="S117" s="115">
        <f t="shared" si="18"/>
        <v>7</v>
      </c>
      <c r="T117" s="115">
        <f t="shared" si="18"/>
        <v>3</v>
      </c>
      <c r="U117" s="115">
        <f t="shared" si="17"/>
        <v>6</v>
      </c>
      <c r="V117" s="115">
        <f t="shared" si="17"/>
        <v>6</v>
      </c>
      <c r="W117" s="29">
        <f t="shared" si="17"/>
        <v>28</v>
      </c>
      <c r="X117" s="116">
        <f t="shared" si="9"/>
        <v>5.6000000000000005</v>
      </c>
      <c r="Y117" s="122">
        <v>23</v>
      </c>
      <c r="Z117" s="118">
        <f t="shared" si="10"/>
        <v>18.400000000000002</v>
      </c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19"/>
    </row>
    <row r="118" spans="1:44" s="117" customFormat="1" ht="21" thickBot="1" x14ac:dyDescent="0.35">
      <c r="A118" s="112">
        <v>112</v>
      </c>
      <c r="B118" s="121">
        <v>674866</v>
      </c>
      <c r="C118" s="123" t="s">
        <v>137</v>
      </c>
      <c r="D118" s="113">
        <v>7</v>
      </c>
      <c r="E118" s="113">
        <v>6</v>
      </c>
      <c r="F118" s="113">
        <v>3</v>
      </c>
      <c r="G118" s="113">
        <v>4</v>
      </c>
      <c r="H118" s="113">
        <v>2</v>
      </c>
      <c r="I118" s="113">
        <f t="shared" si="11"/>
        <v>22</v>
      </c>
      <c r="J118" s="113">
        <f t="shared" si="12"/>
        <v>3.3</v>
      </c>
      <c r="K118" s="114">
        <v>1</v>
      </c>
      <c r="L118" s="114">
        <v>2</v>
      </c>
      <c r="M118" s="114">
        <v>3</v>
      </c>
      <c r="N118" s="114">
        <v>2</v>
      </c>
      <c r="O118" s="114">
        <v>1</v>
      </c>
      <c r="P118" s="114">
        <f t="shared" si="13"/>
        <v>9</v>
      </c>
      <c r="Q118" s="114">
        <f t="shared" si="14"/>
        <v>0.45</v>
      </c>
      <c r="R118" s="115">
        <f t="shared" si="18"/>
        <v>8</v>
      </c>
      <c r="S118" s="115">
        <f t="shared" si="18"/>
        <v>8</v>
      </c>
      <c r="T118" s="115">
        <f t="shared" si="18"/>
        <v>6</v>
      </c>
      <c r="U118" s="115">
        <f t="shared" si="17"/>
        <v>6</v>
      </c>
      <c r="V118" s="115">
        <f t="shared" si="17"/>
        <v>3</v>
      </c>
      <c r="W118" s="29">
        <f t="shared" si="17"/>
        <v>31</v>
      </c>
      <c r="X118" s="116">
        <f t="shared" si="9"/>
        <v>6.2</v>
      </c>
      <c r="Y118" s="122">
        <v>11</v>
      </c>
      <c r="Z118" s="118">
        <f t="shared" si="10"/>
        <v>8.8000000000000007</v>
      </c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19"/>
    </row>
    <row r="119" spans="1:44" s="117" customFormat="1" ht="21" thickBot="1" x14ac:dyDescent="0.35">
      <c r="A119" s="112">
        <v>113</v>
      </c>
      <c r="B119" s="121">
        <v>674867</v>
      </c>
      <c r="C119" s="123" t="s">
        <v>217</v>
      </c>
      <c r="D119" s="113">
        <v>4</v>
      </c>
      <c r="E119" s="113">
        <v>5</v>
      </c>
      <c r="F119" s="113">
        <v>6</v>
      </c>
      <c r="G119" s="113">
        <v>8</v>
      </c>
      <c r="H119" s="113">
        <v>6</v>
      </c>
      <c r="I119" s="113">
        <f t="shared" si="11"/>
        <v>29</v>
      </c>
      <c r="J119" s="113">
        <f t="shared" si="12"/>
        <v>4.3499999999999996</v>
      </c>
      <c r="K119" s="114">
        <v>1</v>
      </c>
      <c r="L119" s="114">
        <v>1</v>
      </c>
      <c r="M119" s="114">
        <v>0</v>
      </c>
      <c r="N119" s="114">
        <v>2</v>
      </c>
      <c r="O119" s="114">
        <v>3</v>
      </c>
      <c r="P119" s="114">
        <f t="shared" si="13"/>
        <v>7</v>
      </c>
      <c r="Q119" s="114">
        <f t="shared" si="14"/>
        <v>0.35000000000000003</v>
      </c>
      <c r="R119" s="115">
        <f t="shared" si="18"/>
        <v>5</v>
      </c>
      <c r="S119" s="115">
        <f t="shared" si="18"/>
        <v>6</v>
      </c>
      <c r="T119" s="115">
        <f t="shared" si="18"/>
        <v>6</v>
      </c>
      <c r="U119" s="115">
        <f t="shared" si="17"/>
        <v>10</v>
      </c>
      <c r="V119" s="115">
        <f t="shared" si="17"/>
        <v>9</v>
      </c>
      <c r="W119" s="29">
        <f t="shared" si="17"/>
        <v>36</v>
      </c>
      <c r="X119" s="116">
        <f t="shared" si="9"/>
        <v>7.2</v>
      </c>
      <c r="Y119" s="122">
        <v>43</v>
      </c>
      <c r="Z119" s="118">
        <f t="shared" si="10"/>
        <v>34.4</v>
      </c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19"/>
    </row>
    <row r="120" spans="1:44" s="117" customFormat="1" ht="21" thickBot="1" x14ac:dyDescent="0.35">
      <c r="A120" s="112">
        <v>114</v>
      </c>
      <c r="B120" s="121">
        <v>674868</v>
      </c>
      <c r="C120" s="123" t="s">
        <v>218</v>
      </c>
      <c r="D120" s="113">
        <v>4</v>
      </c>
      <c r="E120" s="113">
        <v>6</v>
      </c>
      <c r="F120" s="113">
        <v>5</v>
      </c>
      <c r="G120" s="113">
        <v>8</v>
      </c>
      <c r="H120" s="113">
        <v>6</v>
      </c>
      <c r="I120" s="113">
        <f t="shared" si="11"/>
        <v>29</v>
      </c>
      <c r="J120" s="113">
        <f t="shared" si="12"/>
        <v>4.3499999999999996</v>
      </c>
      <c r="K120" s="114">
        <v>2</v>
      </c>
      <c r="L120" s="114">
        <v>1</v>
      </c>
      <c r="M120" s="114">
        <v>2</v>
      </c>
      <c r="N120" s="114">
        <v>3</v>
      </c>
      <c r="O120" s="114">
        <v>2</v>
      </c>
      <c r="P120" s="114">
        <f t="shared" si="13"/>
        <v>10</v>
      </c>
      <c r="Q120" s="114">
        <f t="shared" si="14"/>
        <v>0.5</v>
      </c>
      <c r="R120" s="115">
        <f t="shared" si="18"/>
        <v>6</v>
      </c>
      <c r="S120" s="115">
        <f t="shared" si="18"/>
        <v>7</v>
      </c>
      <c r="T120" s="115">
        <f t="shared" si="18"/>
        <v>7</v>
      </c>
      <c r="U120" s="115">
        <f t="shared" si="17"/>
        <v>11</v>
      </c>
      <c r="V120" s="115">
        <f t="shared" si="17"/>
        <v>8</v>
      </c>
      <c r="W120" s="29">
        <f t="shared" si="17"/>
        <v>39</v>
      </c>
      <c r="X120" s="116">
        <f t="shared" si="9"/>
        <v>7.8000000000000007</v>
      </c>
      <c r="Y120" s="122">
        <v>69</v>
      </c>
      <c r="Z120" s="118">
        <f t="shared" si="10"/>
        <v>55.2</v>
      </c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19"/>
    </row>
    <row r="121" spans="1:44" s="117" customFormat="1" ht="21" thickBot="1" x14ac:dyDescent="0.35">
      <c r="A121" s="112">
        <v>115</v>
      </c>
      <c r="B121" s="121">
        <v>674869</v>
      </c>
      <c r="C121" s="123" t="s">
        <v>219</v>
      </c>
      <c r="D121" s="113">
        <v>9</v>
      </c>
      <c r="E121" s="113">
        <v>8</v>
      </c>
      <c r="F121" s="113">
        <v>9</v>
      </c>
      <c r="G121" s="113">
        <v>8</v>
      </c>
      <c r="H121" s="113">
        <v>9</v>
      </c>
      <c r="I121" s="113">
        <f t="shared" si="11"/>
        <v>43</v>
      </c>
      <c r="J121" s="113">
        <f t="shared" si="12"/>
        <v>6.45</v>
      </c>
      <c r="K121" s="114">
        <v>2</v>
      </c>
      <c r="L121" s="114">
        <v>1</v>
      </c>
      <c r="M121" s="114">
        <v>3</v>
      </c>
      <c r="N121" s="114">
        <v>2</v>
      </c>
      <c r="O121" s="114">
        <v>1</v>
      </c>
      <c r="P121" s="114">
        <f t="shared" si="13"/>
        <v>9</v>
      </c>
      <c r="Q121" s="114">
        <f t="shared" si="14"/>
        <v>0.45</v>
      </c>
      <c r="R121" s="115">
        <f t="shared" si="18"/>
        <v>11</v>
      </c>
      <c r="S121" s="115">
        <f t="shared" si="18"/>
        <v>9</v>
      </c>
      <c r="T121" s="115">
        <f t="shared" si="18"/>
        <v>12</v>
      </c>
      <c r="U121" s="115">
        <f t="shared" si="17"/>
        <v>10</v>
      </c>
      <c r="V121" s="115">
        <f t="shared" si="17"/>
        <v>10</v>
      </c>
      <c r="W121" s="29">
        <f t="shared" si="17"/>
        <v>52</v>
      </c>
      <c r="X121" s="116">
        <f t="shared" si="9"/>
        <v>10.4</v>
      </c>
      <c r="Y121" s="122">
        <v>39</v>
      </c>
      <c r="Z121" s="118">
        <f t="shared" si="10"/>
        <v>31.200000000000003</v>
      </c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19"/>
    </row>
    <row r="122" spans="1:44" s="117" customFormat="1" ht="21" thickBot="1" x14ac:dyDescent="0.35">
      <c r="A122" s="112">
        <v>116</v>
      </c>
      <c r="B122" s="121">
        <v>674870</v>
      </c>
      <c r="C122" s="123" t="s">
        <v>220</v>
      </c>
      <c r="D122" s="113">
        <v>12</v>
      </c>
      <c r="E122" s="113">
        <v>3</v>
      </c>
      <c r="F122" s="113">
        <v>5</v>
      </c>
      <c r="G122" s="113">
        <v>6</v>
      </c>
      <c r="H122" s="113">
        <v>14</v>
      </c>
      <c r="I122" s="113">
        <f t="shared" si="11"/>
        <v>40</v>
      </c>
      <c r="J122" s="113">
        <f t="shared" si="12"/>
        <v>6</v>
      </c>
      <c r="K122" s="114">
        <v>1</v>
      </c>
      <c r="L122" s="114">
        <v>3</v>
      </c>
      <c r="M122" s="114">
        <v>2</v>
      </c>
      <c r="N122" s="114">
        <v>1</v>
      </c>
      <c r="O122" s="114">
        <v>0</v>
      </c>
      <c r="P122" s="114">
        <f t="shared" si="13"/>
        <v>7</v>
      </c>
      <c r="Q122" s="114">
        <f t="shared" si="14"/>
        <v>0.35000000000000003</v>
      </c>
      <c r="R122" s="115">
        <f t="shared" si="18"/>
        <v>13</v>
      </c>
      <c r="S122" s="115">
        <f t="shared" si="18"/>
        <v>6</v>
      </c>
      <c r="T122" s="115">
        <f t="shared" si="18"/>
        <v>7</v>
      </c>
      <c r="U122" s="115">
        <f t="shared" si="17"/>
        <v>7</v>
      </c>
      <c r="V122" s="115">
        <f t="shared" si="17"/>
        <v>14</v>
      </c>
      <c r="W122" s="29">
        <f t="shared" si="17"/>
        <v>47</v>
      </c>
      <c r="X122" s="116">
        <f t="shared" si="9"/>
        <v>9.4</v>
      </c>
      <c r="Y122" s="122">
        <v>44</v>
      </c>
      <c r="Z122" s="118">
        <f t="shared" si="10"/>
        <v>35.200000000000003</v>
      </c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19"/>
    </row>
    <row r="123" spans="1:44" s="117" customFormat="1" ht="21" thickBot="1" x14ac:dyDescent="0.35">
      <c r="A123" s="112">
        <v>117</v>
      </c>
      <c r="B123" s="121">
        <v>674871</v>
      </c>
      <c r="C123" s="123" t="s">
        <v>221</v>
      </c>
      <c r="D123" s="113">
        <v>2</v>
      </c>
      <c r="E123" s="113">
        <v>3</v>
      </c>
      <c r="F123" s="113">
        <v>5</v>
      </c>
      <c r="G123" s="113">
        <v>8</v>
      </c>
      <c r="H123" s="113">
        <v>9</v>
      </c>
      <c r="I123" s="113">
        <f t="shared" si="11"/>
        <v>27</v>
      </c>
      <c r="J123" s="113">
        <f t="shared" si="12"/>
        <v>4.05</v>
      </c>
      <c r="K123" s="114">
        <v>2</v>
      </c>
      <c r="L123" s="114">
        <v>3</v>
      </c>
      <c r="M123" s="114">
        <v>4</v>
      </c>
      <c r="N123" s="114">
        <v>3</v>
      </c>
      <c r="O123" s="114">
        <v>2</v>
      </c>
      <c r="P123" s="114">
        <f t="shared" si="13"/>
        <v>14</v>
      </c>
      <c r="Q123" s="114">
        <f t="shared" si="14"/>
        <v>0.70000000000000007</v>
      </c>
      <c r="R123" s="115">
        <f t="shared" si="18"/>
        <v>4</v>
      </c>
      <c r="S123" s="115">
        <f t="shared" si="18"/>
        <v>6</v>
      </c>
      <c r="T123" s="115">
        <f t="shared" si="18"/>
        <v>9</v>
      </c>
      <c r="U123" s="115">
        <f t="shared" si="17"/>
        <v>11</v>
      </c>
      <c r="V123" s="115">
        <f t="shared" si="17"/>
        <v>11</v>
      </c>
      <c r="W123" s="29">
        <f t="shared" si="17"/>
        <v>41</v>
      </c>
      <c r="X123" s="116">
        <f t="shared" si="9"/>
        <v>8.2000000000000011</v>
      </c>
      <c r="Y123" s="122">
        <v>28</v>
      </c>
      <c r="Z123" s="118">
        <f t="shared" si="10"/>
        <v>22.400000000000002</v>
      </c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19"/>
    </row>
    <row r="124" spans="1:44" s="117" customFormat="1" ht="21" thickBot="1" x14ac:dyDescent="0.35">
      <c r="A124" s="112">
        <v>118</v>
      </c>
      <c r="B124" s="121">
        <v>674872</v>
      </c>
      <c r="C124" s="123" t="s">
        <v>222</v>
      </c>
      <c r="D124" s="113">
        <v>9</v>
      </c>
      <c r="E124" s="113">
        <v>12</v>
      </c>
      <c r="F124" s="113">
        <v>12.5</v>
      </c>
      <c r="G124" s="113">
        <v>13</v>
      </c>
      <c r="H124" s="113">
        <v>10</v>
      </c>
      <c r="I124" s="113">
        <f t="shared" si="11"/>
        <v>56.5</v>
      </c>
      <c r="J124" s="113">
        <f t="shared" si="12"/>
        <v>8.4749999999999996</v>
      </c>
      <c r="K124" s="114">
        <v>3</v>
      </c>
      <c r="L124" s="114">
        <v>4</v>
      </c>
      <c r="M124" s="114">
        <v>3</v>
      </c>
      <c r="N124" s="114">
        <v>4</v>
      </c>
      <c r="O124" s="114">
        <v>3</v>
      </c>
      <c r="P124" s="114">
        <f t="shared" si="13"/>
        <v>17</v>
      </c>
      <c r="Q124" s="114">
        <f t="shared" si="14"/>
        <v>0.85000000000000009</v>
      </c>
      <c r="R124" s="115">
        <f t="shared" si="18"/>
        <v>12</v>
      </c>
      <c r="S124" s="115">
        <f t="shared" si="18"/>
        <v>16</v>
      </c>
      <c r="T124" s="115">
        <f t="shared" si="18"/>
        <v>15.5</v>
      </c>
      <c r="U124" s="115">
        <f t="shared" si="17"/>
        <v>17</v>
      </c>
      <c r="V124" s="115">
        <f t="shared" si="17"/>
        <v>13</v>
      </c>
      <c r="W124" s="29">
        <f t="shared" si="17"/>
        <v>73.5</v>
      </c>
      <c r="X124" s="116">
        <f t="shared" si="9"/>
        <v>14.700000000000001</v>
      </c>
      <c r="Y124" s="122">
        <v>38</v>
      </c>
      <c r="Z124" s="118">
        <f t="shared" si="10"/>
        <v>30.400000000000002</v>
      </c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19"/>
    </row>
    <row r="125" spans="1:44" s="117" customFormat="1" ht="21" thickBot="1" x14ac:dyDescent="0.35">
      <c r="A125" s="112">
        <v>119</v>
      </c>
      <c r="B125" s="121">
        <v>674873</v>
      </c>
      <c r="C125" s="123" t="s">
        <v>223</v>
      </c>
      <c r="D125" s="113">
        <v>8</v>
      </c>
      <c r="E125" s="113">
        <v>7</v>
      </c>
      <c r="F125" s="113">
        <v>8</v>
      </c>
      <c r="G125" s="113">
        <v>6</v>
      </c>
      <c r="H125" s="113">
        <v>10</v>
      </c>
      <c r="I125" s="113">
        <f t="shared" si="11"/>
        <v>39</v>
      </c>
      <c r="J125" s="113">
        <f t="shared" si="12"/>
        <v>5.85</v>
      </c>
      <c r="K125" s="114">
        <v>2</v>
      </c>
      <c r="L125" s="114">
        <v>3</v>
      </c>
      <c r="M125" s="114">
        <v>2</v>
      </c>
      <c r="N125" s="114">
        <v>3</v>
      </c>
      <c r="O125" s="114">
        <v>2</v>
      </c>
      <c r="P125" s="114">
        <f t="shared" si="13"/>
        <v>12</v>
      </c>
      <c r="Q125" s="114">
        <f t="shared" si="14"/>
        <v>0.60000000000000009</v>
      </c>
      <c r="R125" s="115">
        <f t="shared" si="18"/>
        <v>10</v>
      </c>
      <c r="S125" s="115">
        <f t="shared" si="18"/>
        <v>10</v>
      </c>
      <c r="T125" s="115">
        <f t="shared" si="18"/>
        <v>10</v>
      </c>
      <c r="U125" s="115">
        <f t="shared" si="17"/>
        <v>9</v>
      </c>
      <c r="V125" s="115">
        <f t="shared" si="17"/>
        <v>12</v>
      </c>
      <c r="W125" s="29">
        <f t="shared" si="17"/>
        <v>51</v>
      </c>
      <c r="X125" s="116">
        <f t="shared" si="9"/>
        <v>10.200000000000001</v>
      </c>
      <c r="Y125" s="122">
        <v>40</v>
      </c>
      <c r="Z125" s="118">
        <f t="shared" si="10"/>
        <v>32</v>
      </c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19"/>
    </row>
    <row r="126" spans="1:44" s="117" customFormat="1" ht="21" thickBot="1" x14ac:dyDescent="0.35">
      <c r="A126" s="112">
        <v>120</v>
      </c>
      <c r="B126" s="121">
        <v>674874</v>
      </c>
      <c r="C126" s="123" t="s">
        <v>224</v>
      </c>
      <c r="D126" s="113">
        <v>6</v>
      </c>
      <c r="E126" s="113">
        <v>9</v>
      </c>
      <c r="F126" s="113">
        <v>8</v>
      </c>
      <c r="G126" s="113">
        <v>6</v>
      </c>
      <c r="H126" s="113">
        <v>8</v>
      </c>
      <c r="I126" s="113">
        <f t="shared" si="11"/>
        <v>37</v>
      </c>
      <c r="J126" s="113">
        <f t="shared" si="12"/>
        <v>5.55</v>
      </c>
      <c r="K126" s="114">
        <v>3</v>
      </c>
      <c r="L126" s="114">
        <v>2</v>
      </c>
      <c r="M126" s="114">
        <v>3</v>
      </c>
      <c r="N126" s="114">
        <v>2</v>
      </c>
      <c r="O126" s="114">
        <v>1</v>
      </c>
      <c r="P126" s="114">
        <f t="shared" si="13"/>
        <v>11</v>
      </c>
      <c r="Q126" s="114">
        <f t="shared" si="14"/>
        <v>0.55000000000000004</v>
      </c>
      <c r="R126" s="115">
        <f t="shared" si="18"/>
        <v>9</v>
      </c>
      <c r="S126" s="115">
        <f t="shared" si="18"/>
        <v>11</v>
      </c>
      <c r="T126" s="115">
        <f t="shared" si="18"/>
        <v>11</v>
      </c>
      <c r="U126" s="115">
        <f t="shared" si="17"/>
        <v>8</v>
      </c>
      <c r="V126" s="115">
        <f t="shared" si="17"/>
        <v>9</v>
      </c>
      <c r="W126" s="29">
        <f t="shared" si="17"/>
        <v>48</v>
      </c>
      <c r="X126" s="116">
        <f t="shared" si="9"/>
        <v>9.6000000000000014</v>
      </c>
      <c r="Y126" s="122">
        <v>39</v>
      </c>
      <c r="Z126" s="118">
        <f t="shared" si="10"/>
        <v>31.200000000000003</v>
      </c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19"/>
    </row>
    <row r="127" spans="1:44" s="117" customFormat="1" ht="21" thickBot="1" x14ac:dyDescent="0.35">
      <c r="A127" s="112">
        <v>121</v>
      </c>
      <c r="B127" s="121">
        <v>674875</v>
      </c>
      <c r="C127" s="123" t="s">
        <v>225</v>
      </c>
      <c r="D127" s="113">
        <v>4</v>
      </c>
      <c r="E127" s="113">
        <v>6</v>
      </c>
      <c r="F127" s="113">
        <v>8</v>
      </c>
      <c r="G127" s="113">
        <v>6</v>
      </c>
      <c r="H127" s="113">
        <v>8</v>
      </c>
      <c r="I127" s="113">
        <f t="shared" si="11"/>
        <v>32</v>
      </c>
      <c r="J127" s="113">
        <f t="shared" si="12"/>
        <v>4.8</v>
      </c>
      <c r="K127" s="114">
        <v>1</v>
      </c>
      <c r="L127" s="114">
        <v>3</v>
      </c>
      <c r="M127" s="114">
        <v>3</v>
      </c>
      <c r="N127" s="114">
        <v>2</v>
      </c>
      <c r="O127" s="114">
        <v>1</v>
      </c>
      <c r="P127" s="114">
        <f t="shared" si="13"/>
        <v>10</v>
      </c>
      <c r="Q127" s="114">
        <f t="shared" si="14"/>
        <v>0.5</v>
      </c>
      <c r="R127" s="115">
        <f t="shared" si="18"/>
        <v>5</v>
      </c>
      <c r="S127" s="115">
        <f t="shared" si="18"/>
        <v>9</v>
      </c>
      <c r="T127" s="115">
        <f t="shared" si="18"/>
        <v>11</v>
      </c>
      <c r="U127" s="115">
        <f t="shared" si="17"/>
        <v>8</v>
      </c>
      <c r="V127" s="115">
        <f t="shared" si="17"/>
        <v>9</v>
      </c>
      <c r="W127" s="29">
        <f t="shared" si="17"/>
        <v>42</v>
      </c>
      <c r="X127" s="116">
        <f t="shared" si="9"/>
        <v>8.4</v>
      </c>
      <c r="Y127" s="122">
        <v>29</v>
      </c>
      <c r="Z127" s="118">
        <f t="shared" si="10"/>
        <v>23.200000000000003</v>
      </c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19"/>
    </row>
    <row r="128" spans="1:44" s="117" customFormat="1" ht="21" thickBot="1" x14ac:dyDescent="0.35">
      <c r="A128" s="112">
        <v>122</v>
      </c>
      <c r="B128" s="121">
        <v>674876</v>
      </c>
      <c r="C128" s="123" t="s">
        <v>226</v>
      </c>
      <c r="D128" s="113">
        <v>12.5</v>
      </c>
      <c r="E128" s="113">
        <v>13</v>
      </c>
      <c r="F128" s="113">
        <v>14</v>
      </c>
      <c r="G128" s="113">
        <v>12.5</v>
      </c>
      <c r="H128" s="113">
        <v>12</v>
      </c>
      <c r="I128" s="113">
        <f t="shared" si="11"/>
        <v>64</v>
      </c>
      <c r="J128" s="113">
        <f t="shared" si="12"/>
        <v>9.6</v>
      </c>
      <c r="K128" s="114">
        <v>5</v>
      </c>
      <c r="L128" s="114">
        <v>4</v>
      </c>
      <c r="M128" s="114">
        <v>3</v>
      </c>
      <c r="N128" s="114">
        <v>4</v>
      </c>
      <c r="O128" s="114">
        <v>3</v>
      </c>
      <c r="P128" s="114">
        <f t="shared" si="13"/>
        <v>19</v>
      </c>
      <c r="Q128" s="114">
        <f t="shared" si="14"/>
        <v>0.95000000000000007</v>
      </c>
      <c r="R128" s="115">
        <f t="shared" si="18"/>
        <v>17.5</v>
      </c>
      <c r="S128" s="115">
        <f t="shared" si="18"/>
        <v>17</v>
      </c>
      <c r="T128" s="115">
        <f t="shared" si="18"/>
        <v>17</v>
      </c>
      <c r="U128" s="115">
        <f t="shared" si="17"/>
        <v>16.5</v>
      </c>
      <c r="V128" s="115">
        <f t="shared" si="17"/>
        <v>15</v>
      </c>
      <c r="W128" s="29">
        <f t="shared" si="17"/>
        <v>83</v>
      </c>
      <c r="X128" s="116">
        <f t="shared" si="9"/>
        <v>16.600000000000001</v>
      </c>
      <c r="Y128" s="122">
        <v>55</v>
      </c>
      <c r="Z128" s="118">
        <f t="shared" si="10"/>
        <v>44</v>
      </c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19"/>
    </row>
    <row r="129" spans="1:44" s="117" customFormat="1" ht="21" thickBot="1" x14ac:dyDescent="0.35">
      <c r="A129" s="112">
        <v>123</v>
      </c>
      <c r="B129" s="121">
        <v>674877</v>
      </c>
      <c r="C129" s="123" t="s">
        <v>227</v>
      </c>
      <c r="D129" s="113">
        <v>6</v>
      </c>
      <c r="E129" s="113">
        <v>7</v>
      </c>
      <c r="F129" s="113">
        <v>8</v>
      </c>
      <c r="G129" s="113">
        <v>6</v>
      </c>
      <c r="H129" s="113">
        <v>8</v>
      </c>
      <c r="I129" s="113">
        <f t="shared" si="11"/>
        <v>35</v>
      </c>
      <c r="J129" s="113">
        <f t="shared" si="12"/>
        <v>5.25</v>
      </c>
      <c r="K129" s="114">
        <v>1</v>
      </c>
      <c r="L129" s="114">
        <v>1.5</v>
      </c>
      <c r="M129" s="114">
        <v>3.5</v>
      </c>
      <c r="N129" s="114">
        <v>2</v>
      </c>
      <c r="O129" s="114">
        <v>2.5</v>
      </c>
      <c r="P129" s="114">
        <f t="shared" si="13"/>
        <v>10.5</v>
      </c>
      <c r="Q129" s="114">
        <f t="shared" si="14"/>
        <v>0.52500000000000002</v>
      </c>
      <c r="R129" s="115">
        <f t="shared" si="18"/>
        <v>7</v>
      </c>
      <c r="S129" s="115">
        <f t="shared" si="18"/>
        <v>8.5</v>
      </c>
      <c r="T129" s="115">
        <f t="shared" si="18"/>
        <v>11.5</v>
      </c>
      <c r="U129" s="115">
        <f t="shared" si="17"/>
        <v>8</v>
      </c>
      <c r="V129" s="115">
        <f t="shared" si="17"/>
        <v>10.5</v>
      </c>
      <c r="W129" s="29">
        <f t="shared" si="17"/>
        <v>45.5</v>
      </c>
      <c r="X129" s="116">
        <f t="shared" si="9"/>
        <v>9.1</v>
      </c>
      <c r="Y129" s="122">
        <v>36</v>
      </c>
      <c r="Z129" s="118">
        <f t="shared" si="10"/>
        <v>28.8</v>
      </c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19"/>
    </row>
    <row r="130" spans="1:44" s="117" customFormat="1" ht="21" thickBot="1" x14ac:dyDescent="0.35">
      <c r="A130" s="112">
        <v>124</v>
      </c>
      <c r="B130" s="121">
        <v>674878</v>
      </c>
      <c r="C130" s="123" t="s">
        <v>228</v>
      </c>
      <c r="D130" s="113">
        <v>10</v>
      </c>
      <c r="E130" s="113">
        <v>8</v>
      </c>
      <c r="F130" s="113">
        <v>8</v>
      </c>
      <c r="G130" s="113">
        <v>7</v>
      </c>
      <c r="H130" s="113">
        <v>10</v>
      </c>
      <c r="I130" s="113">
        <f t="shared" si="11"/>
        <v>43</v>
      </c>
      <c r="J130" s="113">
        <f t="shared" si="12"/>
        <v>6.45</v>
      </c>
      <c r="K130" s="114">
        <v>2</v>
      </c>
      <c r="L130" s="114">
        <v>2.5</v>
      </c>
      <c r="M130" s="114">
        <v>3</v>
      </c>
      <c r="N130" s="114">
        <v>2</v>
      </c>
      <c r="O130" s="114">
        <v>2</v>
      </c>
      <c r="P130" s="114">
        <f t="shared" si="13"/>
        <v>11.5</v>
      </c>
      <c r="Q130" s="114">
        <f t="shared" si="14"/>
        <v>0.57500000000000007</v>
      </c>
      <c r="R130" s="115">
        <f t="shared" si="18"/>
        <v>12</v>
      </c>
      <c r="S130" s="115">
        <f t="shared" si="18"/>
        <v>10.5</v>
      </c>
      <c r="T130" s="115">
        <f t="shared" si="18"/>
        <v>11</v>
      </c>
      <c r="U130" s="115">
        <f t="shared" si="17"/>
        <v>9</v>
      </c>
      <c r="V130" s="115">
        <f t="shared" si="17"/>
        <v>12</v>
      </c>
      <c r="W130" s="29">
        <f t="shared" si="17"/>
        <v>54.5</v>
      </c>
      <c r="X130" s="116">
        <f t="shared" si="9"/>
        <v>10.9</v>
      </c>
      <c r="Y130" s="122">
        <v>44</v>
      </c>
      <c r="Z130" s="118">
        <f t="shared" si="10"/>
        <v>35.200000000000003</v>
      </c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19"/>
    </row>
    <row r="131" spans="1:44" ht="21" thickBot="1" x14ac:dyDescent="0.35"/>
    <row r="132" spans="1:44" x14ac:dyDescent="0.3">
      <c r="A132" s="139" t="s">
        <v>16</v>
      </c>
      <c r="B132" s="140"/>
      <c r="C132" s="141"/>
      <c r="D132" s="6">
        <f t="shared" ref="D132:V132" si="19">COUNT(D7:D130)</f>
        <v>120</v>
      </c>
      <c r="E132" s="6">
        <f t="shared" si="19"/>
        <v>120</v>
      </c>
      <c r="F132" s="6">
        <f t="shared" si="19"/>
        <v>120</v>
      </c>
      <c r="G132" s="6">
        <f t="shared" si="19"/>
        <v>120</v>
      </c>
      <c r="H132" s="6">
        <f t="shared" si="19"/>
        <v>120</v>
      </c>
      <c r="I132" s="7">
        <f t="shared" si="19"/>
        <v>120</v>
      </c>
      <c r="J132" s="7">
        <f t="shared" si="19"/>
        <v>120</v>
      </c>
      <c r="K132" s="79">
        <f t="shared" si="19"/>
        <v>120</v>
      </c>
      <c r="L132" s="79">
        <f t="shared" si="19"/>
        <v>120</v>
      </c>
      <c r="M132" s="79">
        <f t="shared" si="19"/>
        <v>120</v>
      </c>
      <c r="N132" s="79">
        <f t="shared" si="19"/>
        <v>120</v>
      </c>
      <c r="O132" s="79">
        <f t="shared" si="19"/>
        <v>120</v>
      </c>
      <c r="P132" s="76">
        <f t="shared" si="19"/>
        <v>120</v>
      </c>
      <c r="Q132" s="76">
        <f t="shared" si="19"/>
        <v>120</v>
      </c>
      <c r="R132" s="89">
        <f t="shared" si="19"/>
        <v>124</v>
      </c>
      <c r="S132" s="89">
        <f t="shared" si="19"/>
        <v>124</v>
      </c>
      <c r="T132" s="89">
        <f t="shared" si="19"/>
        <v>124</v>
      </c>
      <c r="U132" s="89">
        <f t="shared" si="19"/>
        <v>124</v>
      </c>
      <c r="V132" s="89">
        <f t="shared" si="19"/>
        <v>124</v>
      </c>
      <c r="W132" s="92">
        <f>COUNT(W6:W130)</f>
        <v>124</v>
      </c>
      <c r="X132" s="92">
        <f>COUNT(X6:X130)</f>
        <v>124</v>
      </c>
      <c r="Y132" s="12">
        <f>COUNT(#REF!)</f>
        <v>0</v>
      </c>
      <c r="Z132" s="76">
        <f>COUNT(#REF!)</f>
        <v>0</v>
      </c>
    </row>
    <row r="133" spans="1:44" ht="21" customHeight="1" x14ac:dyDescent="0.3">
      <c r="A133" s="142" t="s">
        <v>17</v>
      </c>
      <c r="B133" s="143"/>
      <c r="C133" s="144"/>
      <c r="D133" s="8">
        <v>20</v>
      </c>
      <c r="E133" s="9">
        <v>20</v>
      </c>
      <c r="F133" s="9">
        <v>20</v>
      </c>
      <c r="G133" s="9">
        <v>20</v>
      </c>
      <c r="H133" s="82">
        <v>20</v>
      </c>
      <c r="I133" s="10">
        <f>SUM(D133:H133)</f>
        <v>100</v>
      </c>
      <c r="J133" s="83">
        <f>I133*0.15</f>
        <v>15</v>
      </c>
      <c r="K133" s="80">
        <v>6</v>
      </c>
      <c r="L133" s="14">
        <v>6</v>
      </c>
      <c r="M133" s="14">
        <v>6</v>
      </c>
      <c r="N133" s="14">
        <v>6</v>
      </c>
      <c r="O133" s="81">
        <v>6</v>
      </c>
      <c r="P133" s="77">
        <f>SUM(K133:O133)</f>
        <v>30</v>
      </c>
      <c r="Q133" s="88">
        <f>P133*0.05</f>
        <v>1.5</v>
      </c>
      <c r="R133" s="90">
        <f>(D133*0.15+K133*0.05)</f>
        <v>3.3</v>
      </c>
      <c r="S133" s="16">
        <f>((E133*0.15+L133*0.05))</f>
        <v>3.3</v>
      </c>
      <c r="T133" s="16">
        <f t="shared" ref="T133:U133" si="20">((F133*0.15+M133*0.05))</f>
        <v>3.3</v>
      </c>
      <c r="U133" s="16">
        <f t="shared" si="20"/>
        <v>3.3</v>
      </c>
      <c r="V133" s="17">
        <f>((H133*0.15+O133*0.05))</f>
        <v>3.3</v>
      </c>
      <c r="W133" s="93">
        <v>130</v>
      </c>
      <c r="X133" s="91">
        <f>W133*0.2</f>
        <v>26</v>
      </c>
      <c r="Y133" s="15">
        <v>100</v>
      </c>
      <c r="Z133" s="77">
        <f>Y133*0.8</f>
        <v>80</v>
      </c>
    </row>
    <row r="134" spans="1:44" x14ac:dyDescent="0.3">
      <c r="A134" s="142" t="s">
        <v>79</v>
      </c>
      <c r="B134" s="143"/>
      <c r="C134" s="144"/>
      <c r="D134" s="8">
        <f>D133*0.4</f>
        <v>8</v>
      </c>
      <c r="E134" s="9">
        <f>E133*0.4</f>
        <v>8</v>
      </c>
      <c r="F134" s="9">
        <f t="shared" ref="F134:J134" si="21">F133*0.4</f>
        <v>8</v>
      </c>
      <c r="G134" s="9">
        <f t="shared" si="21"/>
        <v>8</v>
      </c>
      <c r="H134" s="82">
        <f t="shared" si="21"/>
        <v>8</v>
      </c>
      <c r="I134" s="10">
        <f t="shared" si="21"/>
        <v>40</v>
      </c>
      <c r="J134" s="83">
        <f t="shared" si="21"/>
        <v>6</v>
      </c>
      <c r="K134" s="80">
        <f>K133*0.4</f>
        <v>2.4000000000000004</v>
      </c>
      <c r="L134" s="14">
        <f>L133*0.4</f>
        <v>2.4000000000000004</v>
      </c>
      <c r="M134" s="14">
        <f t="shared" ref="M134:Z134" si="22">M133*0.4</f>
        <v>2.4000000000000004</v>
      </c>
      <c r="N134" s="14">
        <f t="shared" si="22"/>
        <v>2.4000000000000004</v>
      </c>
      <c r="O134" s="81">
        <f t="shared" si="22"/>
        <v>2.4000000000000004</v>
      </c>
      <c r="P134" s="77">
        <f t="shared" si="22"/>
        <v>12</v>
      </c>
      <c r="Q134" s="88">
        <f t="shared" si="22"/>
        <v>0.60000000000000009</v>
      </c>
      <c r="R134" s="90">
        <f t="shared" si="22"/>
        <v>1.32</v>
      </c>
      <c r="S134" s="16">
        <f t="shared" si="22"/>
        <v>1.32</v>
      </c>
      <c r="T134" s="16">
        <f t="shared" si="22"/>
        <v>1.32</v>
      </c>
      <c r="U134" s="16">
        <f t="shared" si="22"/>
        <v>1.32</v>
      </c>
      <c r="V134" s="17">
        <f t="shared" si="22"/>
        <v>1.32</v>
      </c>
      <c r="W134" s="93">
        <f t="shared" si="22"/>
        <v>52</v>
      </c>
      <c r="X134" s="91">
        <f t="shared" si="22"/>
        <v>10.4</v>
      </c>
      <c r="Y134" s="15">
        <f t="shared" si="22"/>
        <v>40</v>
      </c>
      <c r="Z134" s="77">
        <f t="shared" si="22"/>
        <v>32</v>
      </c>
    </row>
    <row r="135" spans="1:44" ht="21" customHeight="1" x14ac:dyDescent="0.3">
      <c r="A135" s="142" t="s">
        <v>18</v>
      </c>
      <c r="B135" s="143"/>
      <c r="C135" s="144"/>
      <c r="D135" s="8">
        <f>COUNTIF(D7:D130, "&gt;=8")</f>
        <v>80</v>
      </c>
      <c r="E135" s="8">
        <f>COUNTIF(E7:E130, "&gt;=8")</f>
        <v>77</v>
      </c>
      <c r="F135" s="8">
        <f>COUNTIF(F7:F130, "&gt;=8")</f>
        <v>79</v>
      </c>
      <c r="G135" s="8">
        <f>COUNTIF(G7:G130, "&gt;=8")</f>
        <v>82</v>
      </c>
      <c r="H135" s="8">
        <f>COUNTIF(H7:H130, "&gt;=8")</f>
        <v>87</v>
      </c>
      <c r="I135" s="10">
        <f>COUNTIF(I7:I130, "&gt;=40")</f>
        <v>71</v>
      </c>
      <c r="J135" s="10">
        <f>COUNTIF(J7:J130, "&gt;=6")</f>
        <v>71</v>
      </c>
      <c r="K135" s="10">
        <f>COUNTIF(K7:K130, "&gt;=2.4")</f>
        <v>38</v>
      </c>
      <c r="L135" s="10">
        <f t="shared" ref="L135:O135" si="23">COUNTIF(L7:L130, "&gt;=2.4")</f>
        <v>68</v>
      </c>
      <c r="M135" s="10">
        <f t="shared" si="23"/>
        <v>74</v>
      </c>
      <c r="N135" s="10">
        <f t="shared" si="23"/>
        <v>72</v>
      </c>
      <c r="O135" s="10">
        <f t="shared" si="23"/>
        <v>60</v>
      </c>
      <c r="P135" s="10">
        <f>COUNTIF(P7:P130, "&gt;=12")</f>
        <v>64</v>
      </c>
      <c r="Q135" s="10">
        <f>COUNTIF(Q7:Q130, "&gt;=.6")</f>
        <v>64</v>
      </c>
      <c r="R135" s="10">
        <f>COUNTIF(R7:R130, "&gt;=1.32")</f>
        <v>119</v>
      </c>
      <c r="S135" s="10">
        <f t="shared" ref="S135:V135" si="24">COUNTIF(S7:S130, "&gt;=1.32")</f>
        <v>117</v>
      </c>
      <c r="T135" s="10">
        <f t="shared" si="24"/>
        <v>118</v>
      </c>
      <c r="U135" s="10">
        <f t="shared" si="24"/>
        <v>117</v>
      </c>
      <c r="V135" s="10">
        <f t="shared" si="24"/>
        <v>118</v>
      </c>
      <c r="W135" s="10">
        <f>COUNTIF(W7:W130, "&gt;=52")</f>
        <v>66</v>
      </c>
      <c r="X135" s="10">
        <f>COUNTIF(X7:X130, "&gt;=10.4")</f>
        <v>66</v>
      </c>
      <c r="Y135" s="10">
        <f t="shared" ref="Y135" si="25">COUNTIF(Y7:Y130, "&gt;=40")</f>
        <v>79</v>
      </c>
      <c r="Z135" s="10">
        <f>COUNTIF(Z7:Z130, "&gt;=32")</f>
        <v>79</v>
      </c>
    </row>
    <row r="136" spans="1:44" x14ac:dyDescent="0.3">
      <c r="A136" s="142" t="s">
        <v>19</v>
      </c>
      <c r="B136" s="143"/>
      <c r="C136" s="144"/>
      <c r="D136" s="84" t="str">
        <f xml:space="preserve"> IF(((D135/COUNT(D7:D130))*100)&gt;=60,"3", IF(AND(((D135/COUNT(D7:D130))*100)&lt;60, ((D135/COUNT(D7:D130))*100)&gt;=50),"2", IF( AND(((D135/COUNT(D7:D130))*100)&lt;50, ((D135/COUNT(D7:D130))*100)&gt;=40),"1","0")))</f>
        <v>3</v>
      </c>
      <c r="E136" s="84" t="str">
        <f t="shared" ref="E136:Z136" si="26" xml:space="preserve"> IF(((E135/COUNT(E7:E130))*100)&gt;=60,"3", IF(AND(((E135/COUNT(E7:E130))*100)&lt;60, ((E135/COUNT(E7:E130))*100)&gt;=50),"2", IF( AND(((E135/COUNT(E7:E130))*100)&lt;50, ((E135/COUNT(E7:E130))*100)&gt;=40),"1","0")))</f>
        <v>3</v>
      </c>
      <c r="F136" s="84" t="str">
        <f t="shared" si="26"/>
        <v>3</v>
      </c>
      <c r="G136" s="84" t="str">
        <f t="shared" si="26"/>
        <v>3</v>
      </c>
      <c r="H136" s="84" t="str">
        <f t="shared" si="26"/>
        <v>3</v>
      </c>
      <c r="I136" s="84" t="str">
        <f t="shared" si="26"/>
        <v>2</v>
      </c>
      <c r="J136" s="84" t="str">
        <f t="shared" si="26"/>
        <v>2</v>
      </c>
      <c r="K136" s="84" t="str">
        <f t="shared" si="26"/>
        <v>0</v>
      </c>
      <c r="L136" s="84" t="str">
        <f t="shared" si="26"/>
        <v>2</v>
      </c>
      <c r="M136" s="84" t="str">
        <f t="shared" si="26"/>
        <v>3</v>
      </c>
      <c r="N136" s="84" t="str">
        <f t="shared" si="26"/>
        <v>3</v>
      </c>
      <c r="O136" s="84" t="str">
        <f t="shared" si="26"/>
        <v>2</v>
      </c>
      <c r="P136" s="84" t="str">
        <f t="shared" si="26"/>
        <v>2</v>
      </c>
      <c r="Q136" s="84" t="str">
        <f t="shared" si="26"/>
        <v>2</v>
      </c>
      <c r="R136" s="84" t="str">
        <f t="shared" si="26"/>
        <v>3</v>
      </c>
      <c r="S136" s="84" t="str">
        <f t="shared" si="26"/>
        <v>3</v>
      </c>
      <c r="T136" s="84" t="str">
        <f t="shared" si="26"/>
        <v>3</v>
      </c>
      <c r="U136" s="84" t="str">
        <f t="shared" si="26"/>
        <v>3</v>
      </c>
      <c r="V136" s="84" t="str">
        <f t="shared" si="26"/>
        <v>3</v>
      </c>
      <c r="W136" s="84" t="str">
        <f t="shared" si="26"/>
        <v>2</v>
      </c>
      <c r="X136" s="84" t="str">
        <f t="shared" si="26"/>
        <v>2</v>
      </c>
      <c r="Y136" s="84" t="str">
        <f t="shared" si="26"/>
        <v>3</v>
      </c>
      <c r="Z136" s="84" t="str">
        <f t="shared" si="26"/>
        <v>3</v>
      </c>
    </row>
    <row r="137" spans="1:44" ht="21" thickBot="1" x14ac:dyDescent="0.35">
      <c r="A137" s="187" t="s">
        <v>20</v>
      </c>
      <c r="B137" s="188"/>
      <c r="C137" s="189"/>
      <c r="D137" s="11">
        <f>((D135/COUNT(D7:D130))*D136)</f>
        <v>2</v>
      </c>
      <c r="E137" s="11">
        <f t="shared" ref="E137:Z137" si="27">((E135/COUNT(E7:E130))*E136)</f>
        <v>1.9250000000000003</v>
      </c>
      <c r="F137" s="11">
        <f t="shared" si="27"/>
        <v>1.9750000000000001</v>
      </c>
      <c r="G137" s="11">
        <f t="shared" si="27"/>
        <v>2.0499999999999998</v>
      </c>
      <c r="H137" s="11">
        <f t="shared" si="27"/>
        <v>2.1749999999999998</v>
      </c>
      <c r="I137" s="11">
        <f t="shared" si="27"/>
        <v>1.1833333333333333</v>
      </c>
      <c r="J137" s="11">
        <f t="shared" si="27"/>
        <v>1.1833333333333333</v>
      </c>
      <c r="K137" s="11">
        <f t="shared" si="27"/>
        <v>0</v>
      </c>
      <c r="L137" s="11">
        <f t="shared" si="27"/>
        <v>1.1333333333333333</v>
      </c>
      <c r="M137" s="11">
        <f t="shared" si="27"/>
        <v>1.85</v>
      </c>
      <c r="N137" s="11">
        <f t="shared" si="27"/>
        <v>1.7999999999999998</v>
      </c>
      <c r="O137" s="11">
        <f t="shared" si="27"/>
        <v>1</v>
      </c>
      <c r="P137" s="11">
        <f t="shared" si="27"/>
        <v>1.0666666666666667</v>
      </c>
      <c r="Q137" s="11">
        <f t="shared" si="27"/>
        <v>1.0666666666666667</v>
      </c>
      <c r="R137" s="11">
        <f t="shared" si="27"/>
        <v>2.879032258064516</v>
      </c>
      <c r="S137" s="11">
        <f t="shared" si="27"/>
        <v>2.830645161290323</v>
      </c>
      <c r="T137" s="11">
        <f t="shared" si="27"/>
        <v>2.8548387096774195</v>
      </c>
      <c r="U137" s="11">
        <f t="shared" si="27"/>
        <v>2.830645161290323</v>
      </c>
      <c r="V137" s="11">
        <f t="shared" si="27"/>
        <v>2.8548387096774195</v>
      </c>
      <c r="W137" s="11">
        <f t="shared" si="27"/>
        <v>1.064516129032258</v>
      </c>
      <c r="X137" s="11">
        <f t="shared" si="27"/>
        <v>1.064516129032258</v>
      </c>
      <c r="Y137" s="11">
        <f t="shared" si="27"/>
        <v>1.9750000000000001</v>
      </c>
      <c r="Z137" s="11">
        <f t="shared" si="27"/>
        <v>1.9750000000000001</v>
      </c>
    </row>
    <row r="138" spans="1:44" ht="21" thickBot="1" x14ac:dyDescent="0.35">
      <c r="A138" s="2"/>
      <c r="B138" s="2"/>
      <c r="C138" s="2"/>
      <c r="D138" s="2"/>
    </row>
    <row r="139" spans="1:44" x14ac:dyDescent="0.3">
      <c r="A139" s="190" t="s">
        <v>21</v>
      </c>
      <c r="B139" s="191"/>
      <c r="C139" s="192"/>
      <c r="D139" s="2"/>
      <c r="E139" s="169" t="s">
        <v>22</v>
      </c>
      <c r="F139" s="170"/>
      <c r="G139" s="170"/>
      <c r="H139" s="170"/>
      <c r="I139" s="170"/>
      <c r="J139" s="170"/>
      <c r="K139" s="170"/>
      <c r="L139" s="170"/>
      <c r="M139" s="170"/>
      <c r="N139" s="171"/>
      <c r="O139" s="78" t="s">
        <v>12</v>
      </c>
      <c r="P139" s="20" t="s">
        <v>3</v>
      </c>
      <c r="Q139" s="20" t="s">
        <v>4</v>
      </c>
      <c r="R139" s="20" t="s">
        <v>5</v>
      </c>
      <c r="S139" s="21" t="s">
        <v>6</v>
      </c>
    </row>
    <row r="140" spans="1:44" ht="21" thickBot="1" x14ac:dyDescent="0.35">
      <c r="A140" s="22" t="s">
        <v>80</v>
      </c>
      <c r="B140" s="3"/>
      <c r="C140" s="23"/>
      <c r="D140" s="2"/>
      <c r="E140" s="172"/>
      <c r="F140" s="173"/>
      <c r="G140" s="173"/>
      <c r="H140" s="173"/>
      <c r="I140" s="173"/>
      <c r="J140" s="173"/>
      <c r="K140" s="173"/>
      <c r="L140" s="173"/>
      <c r="M140" s="173"/>
      <c r="N140" s="174"/>
      <c r="O140" s="4">
        <f>(R137*0.2+Z137*0.8)</f>
        <v>2.1558064516129032</v>
      </c>
      <c r="P140" s="4">
        <f>(S137*0.2+Z137*0.8)</f>
        <v>2.1461290322580648</v>
      </c>
      <c r="Q140" s="4">
        <f>(T137*0.2+Z137*0.8)</f>
        <v>2.1509677419354842</v>
      </c>
      <c r="R140" s="4">
        <f>(U137*0.2+Z137*0.8)</f>
        <v>2.1461290322580648</v>
      </c>
      <c r="S140" s="5">
        <f>(V137*0.2+Z137*0.8)</f>
        <v>2.1509677419354842</v>
      </c>
    </row>
    <row r="141" spans="1:44" x14ac:dyDescent="0.3">
      <c r="A141" s="22" t="s">
        <v>81</v>
      </c>
      <c r="B141" s="3"/>
      <c r="C141" s="23"/>
      <c r="D141" s="2"/>
    </row>
    <row r="142" spans="1:44" ht="21" thickBot="1" x14ac:dyDescent="0.35">
      <c r="A142" s="24" t="s">
        <v>82</v>
      </c>
      <c r="B142" s="25"/>
      <c r="C142" s="26"/>
      <c r="D142" s="2"/>
    </row>
  </sheetData>
  <mergeCells count="22">
    <mergeCell ref="A134:C134"/>
    <mergeCell ref="A135:C135"/>
    <mergeCell ref="A136:C136"/>
    <mergeCell ref="A137:C137"/>
    <mergeCell ref="A139:C139"/>
    <mergeCell ref="E139:N140"/>
    <mergeCell ref="Y4:Y6"/>
    <mergeCell ref="Z4:Z6"/>
    <mergeCell ref="D5:J5"/>
    <mergeCell ref="K5:Q5"/>
    <mergeCell ref="A132:C132"/>
    <mergeCell ref="A133:C133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9" sqref="D9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36.42578125" style="2" bestFit="1" customWidth="1"/>
    <col min="5" max="16384" width="8.85546875" style="2"/>
  </cols>
  <sheetData>
    <row r="1" spans="1:10" x14ac:dyDescent="0.25">
      <c r="A1" s="194" t="s">
        <v>23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0" x14ac:dyDescent="0.25">
      <c r="A2" s="194" t="s">
        <v>26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0" x14ac:dyDescent="0.25">
      <c r="A3" s="29" t="s">
        <v>24</v>
      </c>
      <c r="B3" s="29" t="s">
        <v>25</v>
      </c>
      <c r="C3" s="29" t="s">
        <v>27</v>
      </c>
      <c r="D3" s="29" t="s">
        <v>28</v>
      </c>
      <c r="E3" s="29" t="s">
        <v>29</v>
      </c>
      <c r="F3" s="29" t="s">
        <v>30</v>
      </c>
      <c r="G3" s="29" t="s">
        <v>31</v>
      </c>
      <c r="H3" s="29" t="s">
        <v>32</v>
      </c>
      <c r="I3" s="29" t="s">
        <v>33</v>
      </c>
      <c r="J3" s="30" t="s">
        <v>34</v>
      </c>
    </row>
    <row r="4" spans="1:10" ht="16.5" thickBot="1" x14ac:dyDescent="0.3">
      <c r="A4" s="27"/>
      <c r="B4" s="27"/>
      <c r="C4" s="28"/>
      <c r="D4" s="134" t="s">
        <v>230</v>
      </c>
      <c r="E4" s="4">
        <f>'BCA-II PAPER 1'!O140</f>
        <v>2.1915755798453747</v>
      </c>
      <c r="F4" s="4">
        <f>'BCA-II PAPER 1'!P140</f>
        <v>2.2254465475873104</v>
      </c>
      <c r="G4" s="4">
        <f>'BCA-II PAPER 1'!Q140</f>
        <v>2.1625433217808587</v>
      </c>
      <c r="H4" s="4">
        <f>'BCA-II PAPER 1'!R140</f>
        <v>2.2351239669421492</v>
      </c>
      <c r="I4" s="4">
        <f>'BCA-II PAPER 1'!S140</f>
        <v>2.2109304185550522</v>
      </c>
      <c r="J4" s="31">
        <f>AVERAGE(E4:I4)</f>
        <v>2.205123966942149</v>
      </c>
    </row>
    <row r="5" spans="1:10" x14ac:dyDescent="0.25">
      <c r="A5" s="27"/>
      <c r="B5" s="27"/>
      <c r="C5" s="28"/>
      <c r="D5" s="134" t="s">
        <v>231</v>
      </c>
      <c r="E5" s="27">
        <f>'BCA-II PAPER 2'!O140</f>
        <v>0.9127541339116293</v>
      </c>
      <c r="F5" s="27">
        <f>'BCA-II PAPER 2'!P140</f>
        <v>0.89823800487937111</v>
      </c>
      <c r="G5" s="27">
        <f>'BCA-II PAPER 2'!Q140</f>
        <v>0.9079154242342099</v>
      </c>
      <c r="H5" s="27">
        <f>'BCA-II PAPER 2'!R140</f>
        <v>0.90307671455679051</v>
      </c>
      <c r="I5" s="27">
        <f>'BCA-II PAPER 2'!S140</f>
        <v>0.89339929520195183</v>
      </c>
      <c r="J5" s="31">
        <f t="shared" ref="J5:J10" si="0">AVERAGE(E5:I5)</f>
        <v>0.90307671455679051</v>
      </c>
    </row>
    <row r="6" spans="1:10" x14ac:dyDescent="0.25">
      <c r="A6" s="27"/>
      <c r="B6" s="27"/>
      <c r="C6" s="28"/>
      <c r="D6" s="134" t="s">
        <v>232</v>
      </c>
      <c r="E6" s="27">
        <f>'BCA-II PAPER 3'!O140</f>
        <v>2.8206451612903223</v>
      </c>
      <c r="F6" s="27">
        <f>'BCA-II PAPER 3'!P140</f>
        <v>2.8206451612903223</v>
      </c>
      <c r="G6" s="27">
        <f>'BCA-II PAPER 3'!Q140</f>
        <v>2.8206451612903223</v>
      </c>
      <c r="H6" s="27">
        <f>'BCA-II PAPER 3'!R140</f>
        <v>2.8206451612903223</v>
      </c>
      <c r="I6" s="27">
        <f>'BCA-II PAPER 3'!S140</f>
        <v>2.8206451612903223</v>
      </c>
      <c r="J6" s="31">
        <f t="shared" si="0"/>
        <v>2.8206451612903223</v>
      </c>
    </row>
    <row r="7" spans="1:10" x14ac:dyDescent="0.25">
      <c r="A7" s="27"/>
      <c r="B7" s="27"/>
      <c r="C7" s="28"/>
      <c r="D7" s="134" t="s">
        <v>233</v>
      </c>
      <c r="E7" s="27">
        <f>'BCA-II PAPER 4'!O140</f>
        <v>2.6206451612903225</v>
      </c>
      <c r="F7" s="27">
        <f>'BCA-II PAPER 4'!P140</f>
        <v>2.6206451612903225</v>
      </c>
      <c r="G7" s="27">
        <f>'BCA-II PAPER 4'!Q140</f>
        <v>2.6206451612903225</v>
      </c>
      <c r="H7" s="27">
        <f>'BCA-II PAPER 4'!R140</f>
        <v>2.6206451612903225</v>
      </c>
      <c r="I7" s="27">
        <f>'BCA-II PAPER 4'!S140</f>
        <v>2.6158064516129031</v>
      </c>
      <c r="J7" s="31">
        <f t="shared" si="0"/>
        <v>2.6196774193548387</v>
      </c>
    </row>
    <row r="8" spans="1:10" x14ac:dyDescent="0.25">
      <c r="A8" s="27"/>
      <c r="B8" s="27"/>
      <c r="C8" s="28"/>
      <c r="D8" s="134" t="s">
        <v>234</v>
      </c>
      <c r="E8" s="27">
        <f>'BCA-II PAPER 5'!O140</f>
        <v>2.6709677419354838</v>
      </c>
      <c r="F8" s="27">
        <f>'BCA-II PAPER 5'!P140</f>
        <v>2.6661290322580649</v>
      </c>
      <c r="G8" s="27">
        <f>'BCA-II PAPER 5'!Q140</f>
        <v>2.6709677419354838</v>
      </c>
      <c r="H8" s="27">
        <f>'BCA-II PAPER 5'!R140</f>
        <v>2.6758064516129032</v>
      </c>
      <c r="I8" s="27">
        <f>'BCA-II PAPER 5'!S140</f>
        <v>2.661290322580645</v>
      </c>
      <c r="J8" s="31">
        <f t="shared" si="0"/>
        <v>2.669032258064516</v>
      </c>
    </row>
    <row r="9" spans="1:10" x14ac:dyDescent="0.25">
      <c r="A9" s="27"/>
      <c r="B9" s="27"/>
      <c r="C9" s="28"/>
      <c r="D9" s="134" t="s">
        <v>235</v>
      </c>
      <c r="E9" s="27">
        <f>'BCA-II PAPER 6'!O140</f>
        <v>2.1558064516129032</v>
      </c>
      <c r="F9" s="27">
        <f>'BCA-II PAPER 6'!P140</f>
        <v>2.1461290322580648</v>
      </c>
      <c r="G9" s="27">
        <f>'BCA-II PAPER 6'!Q140</f>
        <v>2.1509677419354842</v>
      </c>
      <c r="H9" s="27">
        <f>'BCA-II PAPER 6'!R140</f>
        <v>2.1461290322580648</v>
      </c>
      <c r="I9" s="27">
        <f>'BCA-II PAPER 6'!S140</f>
        <v>2.1509677419354842</v>
      </c>
      <c r="J9" s="31">
        <f t="shared" si="0"/>
        <v>2.1500000000000008</v>
      </c>
    </row>
    <row r="10" spans="1:10" ht="30.6" customHeight="1" x14ac:dyDescent="0.25">
      <c r="A10" s="193" t="s">
        <v>34</v>
      </c>
      <c r="B10" s="193"/>
      <c r="C10" s="193"/>
      <c r="D10" s="193"/>
      <c r="E10" s="31">
        <f>AVERAGE(E4:E9)</f>
        <v>2.228732371647673</v>
      </c>
      <c r="F10" s="31">
        <f t="shared" ref="F10:I10" si="1">AVERAGE(F4:F9)</f>
        <v>2.229538823260576</v>
      </c>
      <c r="G10" s="31">
        <f t="shared" si="1"/>
        <v>2.2222807587444469</v>
      </c>
      <c r="H10" s="31">
        <f t="shared" si="1"/>
        <v>2.2335710813250924</v>
      </c>
      <c r="I10" s="31">
        <f t="shared" si="1"/>
        <v>2.2255065651960599</v>
      </c>
      <c r="J10" s="31">
        <f t="shared" si="0"/>
        <v>2.2279259200347696</v>
      </c>
    </row>
  </sheetData>
  <mergeCells count="3">
    <mergeCell ref="A10:D10"/>
    <mergeCell ref="A1:J1"/>
    <mergeCell ref="A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opLeftCell="A76" zoomScale="79" workbookViewId="0">
      <selection activeCell="A81" sqref="A81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3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1" ht="30.6" customHeight="1" x14ac:dyDescent="0.25">
      <c r="A2" s="3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S2" s="44" t="s">
        <v>24</v>
      </c>
      <c r="T2" s="45" t="s">
        <v>35</v>
      </c>
      <c r="U2" s="45" t="s">
        <v>36</v>
      </c>
    </row>
    <row r="3" spans="1:21" x14ac:dyDescent="0.25">
      <c r="A3" s="34"/>
      <c r="B3" s="32"/>
      <c r="C3" s="33"/>
      <c r="D3" s="207" t="s">
        <v>59</v>
      </c>
      <c r="E3" s="207"/>
      <c r="F3" s="207"/>
      <c r="G3" s="207"/>
      <c r="H3" s="207"/>
      <c r="I3" s="207"/>
      <c r="J3" s="207"/>
      <c r="K3" s="207"/>
      <c r="L3" s="33"/>
      <c r="M3" s="33"/>
      <c r="N3" s="33"/>
      <c r="O3" s="33"/>
      <c r="P3" s="33"/>
      <c r="S3" s="41">
        <v>1</v>
      </c>
      <c r="T3" s="42" t="s">
        <v>12</v>
      </c>
      <c r="U3" s="46">
        <f>'CO (All Subjects)'!E10</f>
        <v>2.228732371647673</v>
      </c>
    </row>
    <row r="4" spans="1:21" x14ac:dyDescent="0.25">
      <c r="A4" s="34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S4" s="41">
        <v>2</v>
      </c>
      <c r="T4" s="42" t="s">
        <v>3</v>
      </c>
      <c r="U4" s="46">
        <f>'CO (All Subjects)'!F10</f>
        <v>2.229538823260576</v>
      </c>
    </row>
    <row r="5" spans="1:21" x14ac:dyDescent="0.25">
      <c r="A5" s="34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S5" s="41">
        <v>3</v>
      </c>
      <c r="T5" s="42" t="s">
        <v>4</v>
      </c>
      <c r="U5" s="46">
        <f>'CO (All Subjects)'!G10</f>
        <v>2.2222807587444469</v>
      </c>
    </row>
    <row r="6" spans="1:21" x14ac:dyDescent="0.25">
      <c r="B6" s="40" t="s">
        <v>99</v>
      </c>
      <c r="C6" s="40"/>
      <c r="D6" s="40" t="str">
        <f>'CO (All Subjects)'!D4</f>
        <v>: OOps through C++</v>
      </c>
      <c r="E6" s="40"/>
      <c r="F6" s="40"/>
      <c r="G6" s="40"/>
      <c r="H6" s="40"/>
      <c r="I6" s="40"/>
      <c r="J6" s="40"/>
      <c r="K6" s="33"/>
      <c r="L6" s="33"/>
      <c r="M6" s="33"/>
      <c r="N6" s="33"/>
      <c r="O6" s="33"/>
      <c r="P6" s="33"/>
      <c r="S6" s="41">
        <v>4</v>
      </c>
      <c r="T6" s="42" t="s">
        <v>5</v>
      </c>
      <c r="U6" s="46">
        <f>'CO (All Subjects)'!H10</f>
        <v>2.2335710813250924</v>
      </c>
    </row>
    <row r="7" spans="1:21" ht="16.5" thickBot="1" x14ac:dyDescent="0.3">
      <c r="A7" s="34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S7" s="41">
        <v>5</v>
      </c>
      <c r="T7" s="42" t="s">
        <v>6</v>
      </c>
      <c r="U7" s="46">
        <f>'CO (All Subjects)'!I10</f>
        <v>2.2255065651960599</v>
      </c>
    </row>
    <row r="8" spans="1:21" ht="16.5" thickBot="1" x14ac:dyDescent="0.3">
      <c r="A8" s="34"/>
      <c r="B8" s="197" t="s">
        <v>37</v>
      </c>
      <c r="C8" s="35"/>
      <c r="D8" s="200" t="s">
        <v>38</v>
      </c>
      <c r="E8" s="201"/>
      <c r="F8" s="201"/>
      <c r="G8" s="201"/>
      <c r="H8" s="201"/>
      <c r="I8" s="201"/>
      <c r="J8" s="201"/>
      <c r="K8" s="201"/>
      <c r="L8" s="201"/>
      <c r="M8" s="201"/>
      <c r="N8" s="202"/>
    </row>
    <row r="9" spans="1:21" x14ac:dyDescent="0.25">
      <c r="A9" s="34"/>
      <c r="B9" s="198"/>
      <c r="C9" s="203" t="s">
        <v>39</v>
      </c>
      <c r="D9" s="205" t="s">
        <v>40</v>
      </c>
      <c r="E9" s="205" t="s">
        <v>41</v>
      </c>
      <c r="F9" s="205" t="s">
        <v>42</v>
      </c>
      <c r="G9" s="205" t="s">
        <v>43</v>
      </c>
      <c r="H9" s="205" t="s">
        <v>44</v>
      </c>
      <c r="I9" s="205" t="s">
        <v>45</v>
      </c>
      <c r="J9" s="205" t="s">
        <v>46</v>
      </c>
      <c r="K9" s="205" t="s">
        <v>47</v>
      </c>
      <c r="L9" s="205" t="s">
        <v>48</v>
      </c>
      <c r="M9" s="36"/>
      <c r="N9" s="36"/>
    </row>
    <row r="10" spans="1:21" ht="16.5" thickBot="1" x14ac:dyDescent="0.3">
      <c r="A10" s="34"/>
      <c r="B10" s="199"/>
      <c r="C10" s="204"/>
      <c r="D10" s="206"/>
      <c r="E10" s="206"/>
      <c r="F10" s="206"/>
      <c r="G10" s="206"/>
      <c r="H10" s="206"/>
      <c r="I10" s="206"/>
      <c r="J10" s="206"/>
      <c r="K10" s="206"/>
      <c r="L10" s="206"/>
      <c r="M10" s="38" t="s">
        <v>49</v>
      </c>
      <c r="N10" s="38" t="s">
        <v>50</v>
      </c>
    </row>
    <row r="11" spans="1:21" ht="16.5" thickBot="1" x14ac:dyDescent="0.3">
      <c r="A11" s="34"/>
      <c r="B11" s="37" t="s">
        <v>51</v>
      </c>
      <c r="C11" s="102">
        <v>1</v>
      </c>
      <c r="D11" s="102"/>
      <c r="E11" s="102">
        <v>1</v>
      </c>
      <c r="F11" s="102"/>
      <c r="G11" s="102">
        <v>1</v>
      </c>
      <c r="H11" s="102"/>
      <c r="I11" s="102"/>
      <c r="J11" s="102"/>
      <c r="K11" s="102"/>
      <c r="L11" s="102"/>
      <c r="M11" s="102">
        <v>1</v>
      </c>
      <c r="N11" s="102"/>
    </row>
    <row r="12" spans="1:21" ht="16.5" thickBot="1" x14ac:dyDescent="0.3">
      <c r="A12" s="34"/>
      <c r="B12" s="37" t="s">
        <v>52</v>
      </c>
      <c r="C12" s="102"/>
      <c r="D12" s="102">
        <v>2</v>
      </c>
      <c r="E12" s="102"/>
      <c r="F12" s="102"/>
      <c r="G12" s="102">
        <v>3</v>
      </c>
      <c r="H12" s="102"/>
      <c r="I12" s="102">
        <v>2</v>
      </c>
      <c r="J12" s="102"/>
      <c r="K12" s="102">
        <v>2</v>
      </c>
      <c r="L12" s="102"/>
      <c r="M12" s="102"/>
      <c r="N12" s="102">
        <v>1</v>
      </c>
    </row>
    <row r="13" spans="1:21" ht="16.5" thickBot="1" x14ac:dyDescent="0.3">
      <c r="A13" s="34"/>
      <c r="B13" s="37" t="s">
        <v>53</v>
      </c>
      <c r="C13" s="102"/>
      <c r="D13" s="102"/>
      <c r="E13" s="102"/>
      <c r="F13" s="102">
        <v>1</v>
      </c>
      <c r="G13" s="102"/>
      <c r="H13" s="102">
        <v>2</v>
      </c>
      <c r="I13" s="102"/>
      <c r="J13" s="102">
        <v>2</v>
      </c>
      <c r="K13" s="102"/>
      <c r="L13" s="102">
        <v>2</v>
      </c>
      <c r="M13" s="102">
        <v>2</v>
      </c>
      <c r="N13" s="102"/>
    </row>
    <row r="14" spans="1:21" ht="16.5" thickBot="1" x14ac:dyDescent="0.3">
      <c r="A14" s="34"/>
      <c r="B14" s="37" t="s">
        <v>54</v>
      </c>
      <c r="C14" s="102">
        <v>1</v>
      </c>
      <c r="D14" s="102">
        <v>2</v>
      </c>
      <c r="E14" s="102"/>
      <c r="F14" s="102">
        <v>1</v>
      </c>
      <c r="G14" s="102"/>
      <c r="H14" s="102"/>
      <c r="I14" s="102"/>
      <c r="J14" s="102"/>
      <c r="K14" s="102"/>
      <c r="L14" s="102"/>
      <c r="M14" s="102"/>
      <c r="N14" s="102">
        <v>2</v>
      </c>
    </row>
    <row r="15" spans="1:21" ht="16.5" thickBot="1" x14ac:dyDescent="0.3">
      <c r="A15" s="34"/>
      <c r="B15" s="37" t="s">
        <v>55</v>
      </c>
      <c r="C15" s="102"/>
      <c r="D15" s="102"/>
      <c r="E15" s="102"/>
      <c r="F15" s="102"/>
      <c r="G15" s="102">
        <v>1</v>
      </c>
      <c r="H15" s="102"/>
      <c r="I15" s="102">
        <v>2</v>
      </c>
      <c r="J15" s="102"/>
      <c r="K15" s="102"/>
      <c r="L15" s="102">
        <v>1</v>
      </c>
      <c r="M15" s="102"/>
      <c r="N15" s="102">
        <v>2</v>
      </c>
    </row>
    <row r="16" spans="1:21" ht="16.5" thickBot="1" x14ac:dyDescent="0.3">
      <c r="A16" s="34"/>
      <c r="B16" s="37" t="s">
        <v>56</v>
      </c>
      <c r="C16" s="43">
        <f>($U$3*C11+$U$4*C12+$U$5*C13+$U$6*C14+$U$7*C15)/(C11+C12+C13+C14+C15)</f>
        <v>2.2311517264863827</v>
      </c>
      <c r="D16" s="43">
        <f t="shared" ref="D16:N16" si="0">($U$3*D11+$U$4*D12+$U$5*D13+$U$6*D14+$U$7*D15)/(D11+D12+D13+D14+D15)</f>
        <v>2.231554952292834</v>
      </c>
      <c r="E16" s="43">
        <f t="shared" si="0"/>
        <v>2.228732371647673</v>
      </c>
      <c r="F16" s="43">
        <f t="shared" si="0"/>
        <v>2.2279259200347696</v>
      </c>
      <c r="G16" s="43">
        <f t="shared" si="0"/>
        <v>2.2285710813250921</v>
      </c>
      <c r="H16" s="43">
        <f t="shared" si="0"/>
        <v>2.2222807587444469</v>
      </c>
      <c r="I16" s="43">
        <f t="shared" si="0"/>
        <v>2.2275226942283179</v>
      </c>
      <c r="J16" s="43">
        <f t="shared" si="0"/>
        <v>2.2222807587444469</v>
      </c>
      <c r="K16" s="43">
        <f t="shared" si="0"/>
        <v>2.229538823260576</v>
      </c>
      <c r="L16" s="43">
        <f t="shared" si="0"/>
        <v>2.2233560275616511</v>
      </c>
      <c r="M16" s="43">
        <f t="shared" si="0"/>
        <v>2.2244312963788553</v>
      </c>
      <c r="N16" s="43">
        <f t="shared" si="0"/>
        <v>2.229538823260576</v>
      </c>
      <c r="O16" s="33"/>
      <c r="P16" s="33"/>
    </row>
    <row r="17" spans="1:16" x14ac:dyDescent="0.25">
      <c r="A17" s="34"/>
      <c r="B17" s="40" t="s">
        <v>57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x14ac:dyDescent="0.25">
      <c r="A18" s="34"/>
      <c r="B18" s="40" t="s">
        <v>58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20" spans="1:16" x14ac:dyDescent="0.25">
      <c r="O20" s="33"/>
      <c r="P20" s="33"/>
    </row>
    <row r="21" spans="1:16" x14ac:dyDescent="0.25">
      <c r="B21" s="40" t="s">
        <v>99</v>
      </c>
      <c r="C21" s="40"/>
      <c r="D21" s="40" t="str">
        <f>'CO (All Subjects)'!D5</f>
        <v>DATABASE MANAGEMENT SYSTEM</v>
      </c>
      <c r="E21" s="40"/>
      <c r="F21" s="40"/>
      <c r="G21" s="40"/>
      <c r="H21" s="40"/>
      <c r="I21" s="40"/>
      <c r="J21" s="40"/>
      <c r="K21" s="33"/>
      <c r="L21" s="33"/>
      <c r="M21" s="33"/>
      <c r="N21" s="33"/>
      <c r="O21" s="33"/>
      <c r="P21" s="33"/>
    </row>
    <row r="22" spans="1:16" ht="16.5" thickBot="1" x14ac:dyDescent="0.3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6"/>
      <c r="P22" s="36"/>
    </row>
    <row r="23" spans="1:16" ht="16.5" thickBot="1" x14ac:dyDescent="0.3">
      <c r="B23" s="197" t="s">
        <v>37</v>
      </c>
      <c r="C23" s="35"/>
      <c r="D23" s="200" t="s">
        <v>38</v>
      </c>
      <c r="E23" s="201"/>
      <c r="F23" s="201"/>
      <c r="G23" s="201"/>
      <c r="H23" s="201"/>
      <c r="I23" s="201"/>
      <c r="J23" s="201"/>
      <c r="K23" s="201"/>
      <c r="L23" s="201"/>
      <c r="M23" s="201"/>
      <c r="N23" s="202"/>
    </row>
    <row r="24" spans="1:16" ht="16.5" thickBot="1" x14ac:dyDescent="0.3">
      <c r="B24" s="198"/>
      <c r="C24" s="203" t="s">
        <v>39</v>
      </c>
      <c r="D24" s="205" t="s">
        <v>40</v>
      </c>
      <c r="E24" s="205" t="s">
        <v>41</v>
      </c>
      <c r="F24" s="205" t="s">
        <v>42</v>
      </c>
      <c r="G24" s="205" t="s">
        <v>43</v>
      </c>
      <c r="H24" s="205" t="s">
        <v>44</v>
      </c>
      <c r="I24" s="205" t="s">
        <v>45</v>
      </c>
      <c r="J24" s="205" t="s">
        <v>46</v>
      </c>
      <c r="K24" s="205" t="s">
        <v>47</v>
      </c>
      <c r="L24" s="205" t="s">
        <v>48</v>
      </c>
      <c r="M24" s="38" t="s">
        <v>49</v>
      </c>
      <c r="N24" s="38" t="s">
        <v>50</v>
      </c>
    </row>
    <row r="25" spans="1:16" ht="16.5" thickBot="1" x14ac:dyDescent="0.3">
      <c r="B25" s="199"/>
      <c r="C25" s="204"/>
      <c r="D25" s="206"/>
      <c r="E25" s="206"/>
      <c r="F25" s="206"/>
      <c r="G25" s="206"/>
      <c r="H25" s="206"/>
      <c r="I25" s="206"/>
      <c r="J25" s="206"/>
      <c r="K25" s="206"/>
      <c r="L25" s="206"/>
      <c r="M25" s="39"/>
      <c r="N25" s="39"/>
    </row>
    <row r="26" spans="1:16" ht="16.5" thickBot="1" x14ac:dyDescent="0.3">
      <c r="B26" s="37" t="s">
        <v>51</v>
      </c>
      <c r="C26" s="102">
        <v>2</v>
      </c>
      <c r="D26" s="102"/>
      <c r="E26" s="102"/>
      <c r="F26" s="102"/>
      <c r="G26" s="102">
        <v>2</v>
      </c>
      <c r="H26" s="102"/>
      <c r="I26" s="102">
        <v>1</v>
      </c>
      <c r="J26" s="102"/>
      <c r="K26" s="102"/>
      <c r="L26" s="102">
        <v>1</v>
      </c>
      <c r="M26" s="102">
        <v>2</v>
      </c>
      <c r="N26" s="102"/>
    </row>
    <row r="27" spans="1:16" ht="16.5" thickBot="1" x14ac:dyDescent="0.3">
      <c r="B27" s="37" t="s">
        <v>52</v>
      </c>
      <c r="C27" s="102">
        <v>1</v>
      </c>
      <c r="D27" s="102"/>
      <c r="E27" s="102"/>
      <c r="F27" s="102">
        <v>3</v>
      </c>
      <c r="G27" s="102"/>
      <c r="H27" s="102"/>
      <c r="I27" s="102">
        <v>1</v>
      </c>
      <c r="J27" s="102">
        <v>2</v>
      </c>
      <c r="K27" s="102"/>
      <c r="L27" s="102"/>
      <c r="M27" s="102"/>
      <c r="N27" s="102">
        <v>2</v>
      </c>
    </row>
    <row r="28" spans="1:16" ht="16.5" thickBot="1" x14ac:dyDescent="0.3">
      <c r="B28" s="37" t="s">
        <v>53</v>
      </c>
      <c r="C28" s="102"/>
      <c r="D28" s="102"/>
      <c r="E28" s="102">
        <v>2</v>
      </c>
      <c r="F28" s="102">
        <v>1</v>
      </c>
      <c r="G28" s="102"/>
      <c r="H28" s="102">
        <v>2</v>
      </c>
      <c r="I28" s="102">
        <v>3</v>
      </c>
      <c r="J28" s="102"/>
      <c r="K28" s="102">
        <v>1</v>
      </c>
      <c r="L28" s="102"/>
      <c r="M28" s="102">
        <v>2</v>
      </c>
      <c r="N28" s="102"/>
    </row>
    <row r="29" spans="1:16" ht="16.5" thickBot="1" x14ac:dyDescent="0.3">
      <c r="B29" s="37" t="s">
        <v>54</v>
      </c>
      <c r="C29" s="102"/>
      <c r="D29" s="102">
        <v>3</v>
      </c>
      <c r="E29" s="102"/>
      <c r="F29" s="102"/>
      <c r="G29" s="102">
        <v>2</v>
      </c>
      <c r="H29" s="102">
        <v>1</v>
      </c>
      <c r="I29" s="102"/>
      <c r="J29" s="102"/>
      <c r="K29" s="102"/>
      <c r="L29" s="102">
        <v>2</v>
      </c>
      <c r="M29" s="102"/>
      <c r="N29" s="102">
        <v>2</v>
      </c>
    </row>
    <row r="30" spans="1:16" ht="16.5" thickBot="1" x14ac:dyDescent="0.3">
      <c r="B30" s="37" t="s">
        <v>55</v>
      </c>
      <c r="C30" s="102">
        <v>2</v>
      </c>
      <c r="D30" s="102"/>
      <c r="E30" s="102"/>
      <c r="F30" s="102">
        <v>2</v>
      </c>
      <c r="G30" s="102"/>
      <c r="H30" s="102"/>
      <c r="I30" s="102"/>
      <c r="J30" s="102">
        <v>1</v>
      </c>
      <c r="K30" s="102"/>
      <c r="L30" s="102"/>
      <c r="M30" s="102">
        <v>2</v>
      </c>
      <c r="N30" s="102"/>
    </row>
    <row r="31" spans="1:16" ht="16.5" thickBot="1" x14ac:dyDescent="0.3">
      <c r="B31" s="37" t="s">
        <v>56</v>
      </c>
      <c r="C31" s="43">
        <f>($U$3*C26+$U$4*C27+$U$5*C28+$U$6*C29+$U$7*C30)/(C26+C27+C28+C29+C30)</f>
        <v>2.2276033393896086</v>
      </c>
      <c r="D31" s="43">
        <f t="shared" ref="D31:N31" si="1">($U$3*D26+$U$4*D27+$U$5*D28+$U$6*D29+$U$7*D30)/(D26+D27+D28+D29+D30)</f>
        <v>2.2335710813250924</v>
      </c>
      <c r="E31" s="43">
        <f t="shared" si="1"/>
        <v>2.2222807587444469</v>
      </c>
      <c r="F31" s="43">
        <f t="shared" si="1"/>
        <v>2.2269850598197158</v>
      </c>
      <c r="G31" s="43">
        <f t="shared" si="1"/>
        <v>2.2311517264863827</v>
      </c>
      <c r="H31" s="43">
        <f t="shared" si="1"/>
        <v>2.226044199604662</v>
      </c>
      <c r="I31" s="43">
        <f t="shared" si="1"/>
        <v>2.225022694228318</v>
      </c>
      <c r="J31" s="43">
        <f t="shared" si="1"/>
        <v>2.2281947372390705</v>
      </c>
      <c r="K31" s="43">
        <f t="shared" si="1"/>
        <v>2.2222807587444469</v>
      </c>
      <c r="L31" s="43">
        <f t="shared" si="1"/>
        <v>2.2319581780992857</v>
      </c>
      <c r="M31" s="43">
        <f t="shared" si="1"/>
        <v>2.2255065651960599</v>
      </c>
      <c r="N31" s="43">
        <f t="shared" si="1"/>
        <v>2.231554952292834</v>
      </c>
      <c r="O31" s="33"/>
      <c r="P31" s="33"/>
    </row>
    <row r="32" spans="1:16" x14ac:dyDescent="0.25">
      <c r="B32" s="40" t="s">
        <v>57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2:16" x14ac:dyDescent="0.25">
      <c r="B33" s="40" t="s">
        <v>58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2:16" x14ac:dyDescent="0.25">
      <c r="O34" s="33"/>
      <c r="P34" s="33"/>
    </row>
    <row r="35" spans="2:16" x14ac:dyDescent="0.25">
      <c r="O35" s="33"/>
      <c r="P35" s="33"/>
    </row>
    <row r="36" spans="2:16" x14ac:dyDescent="0.25">
      <c r="B36" s="40" t="s">
        <v>99</v>
      </c>
      <c r="C36" s="40"/>
      <c r="D36" s="40" t="str">
        <f>'CO (All Subjects)'!D6</f>
        <v>SOFTWARE ENGINEERING</v>
      </c>
      <c r="E36" s="40"/>
      <c r="F36" s="40"/>
      <c r="G36" s="40"/>
      <c r="H36" s="40"/>
      <c r="I36" s="40"/>
      <c r="J36" s="40"/>
      <c r="K36" s="33"/>
      <c r="L36" s="33"/>
      <c r="M36" s="33"/>
      <c r="N36" s="33"/>
    </row>
    <row r="37" spans="2:16" ht="16.5" thickBot="1" x14ac:dyDescent="0.3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2:16" ht="16.5" thickBot="1" x14ac:dyDescent="0.3">
      <c r="B38" s="197" t="s">
        <v>37</v>
      </c>
      <c r="C38" s="35"/>
      <c r="D38" s="200" t="s">
        <v>38</v>
      </c>
      <c r="E38" s="201"/>
      <c r="F38" s="201"/>
      <c r="G38" s="201"/>
      <c r="H38" s="201"/>
      <c r="I38" s="201"/>
      <c r="J38" s="201"/>
      <c r="K38" s="201"/>
      <c r="L38" s="201"/>
      <c r="M38" s="201"/>
      <c r="N38" s="202"/>
    </row>
    <row r="39" spans="2:16" x14ac:dyDescent="0.25">
      <c r="B39" s="198"/>
      <c r="C39" s="203" t="s">
        <v>39</v>
      </c>
      <c r="D39" s="205" t="s">
        <v>40</v>
      </c>
      <c r="E39" s="205" t="s">
        <v>41</v>
      </c>
      <c r="F39" s="205" t="s">
        <v>42</v>
      </c>
      <c r="G39" s="205" t="s">
        <v>43</v>
      </c>
      <c r="H39" s="205" t="s">
        <v>44</v>
      </c>
      <c r="I39" s="205" t="s">
        <v>45</v>
      </c>
      <c r="J39" s="205" t="s">
        <v>46</v>
      </c>
      <c r="K39" s="205" t="s">
        <v>47</v>
      </c>
      <c r="L39" s="205" t="s">
        <v>48</v>
      </c>
      <c r="M39" s="36"/>
      <c r="N39" s="36"/>
    </row>
    <row r="40" spans="2:16" ht="16.5" thickBot="1" x14ac:dyDescent="0.3">
      <c r="B40" s="199"/>
      <c r="C40" s="204"/>
      <c r="D40" s="206"/>
      <c r="E40" s="206"/>
      <c r="F40" s="206"/>
      <c r="G40" s="206"/>
      <c r="H40" s="206"/>
      <c r="I40" s="206"/>
      <c r="J40" s="206"/>
      <c r="K40" s="206"/>
      <c r="L40" s="206"/>
      <c r="M40" s="38" t="s">
        <v>49</v>
      </c>
      <c r="N40" s="38" t="s">
        <v>50</v>
      </c>
    </row>
    <row r="41" spans="2:16" ht="16.5" thickBot="1" x14ac:dyDescent="0.3">
      <c r="B41" s="37" t="s">
        <v>51</v>
      </c>
      <c r="C41" s="102">
        <v>2</v>
      </c>
      <c r="D41" s="102">
        <v>2</v>
      </c>
      <c r="E41" s="102"/>
      <c r="F41" s="102"/>
      <c r="G41" s="102">
        <v>2</v>
      </c>
      <c r="H41" s="102"/>
      <c r="I41" s="102">
        <v>1</v>
      </c>
      <c r="J41" s="102"/>
      <c r="K41" s="102"/>
      <c r="L41" s="102">
        <v>1</v>
      </c>
      <c r="M41" s="102">
        <v>2</v>
      </c>
      <c r="N41" s="102"/>
    </row>
    <row r="42" spans="2:16" ht="16.5" thickBot="1" x14ac:dyDescent="0.3">
      <c r="B42" s="37" t="s">
        <v>52</v>
      </c>
      <c r="C42" s="102">
        <v>1</v>
      </c>
      <c r="D42" s="102">
        <v>2</v>
      </c>
      <c r="E42" s="102"/>
      <c r="F42" s="102">
        <v>3</v>
      </c>
      <c r="G42" s="102"/>
      <c r="H42" s="102">
        <v>1</v>
      </c>
      <c r="I42" s="102">
        <v>1</v>
      </c>
      <c r="J42" s="102">
        <v>1</v>
      </c>
      <c r="K42" s="102"/>
      <c r="L42" s="102"/>
      <c r="M42" s="102"/>
      <c r="N42" s="102">
        <v>1</v>
      </c>
    </row>
    <row r="43" spans="2:16" ht="16.5" thickBot="1" x14ac:dyDescent="0.3">
      <c r="B43" s="37" t="s">
        <v>53</v>
      </c>
      <c r="C43" s="102">
        <v>2</v>
      </c>
      <c r="D43" s="102"/>
      <c r="E43" s="102">
        <v>1</v>
      </c>
      <c r="F43" s="102">
        <v>1</v>
      </c>
      <c r="G43" s="102"/>
      <c r="H43" s="102">
        <v>1</v>
      </c>
      <c r="I43" s="102">
        <v>1</v>
      </c>
      <c r="J43" s="102"/>
      <c r="K43" s="102">
        <v>1</v>
      </c>
      <c r="L43" s="102"/>
      <c r="M43" s="102">
        <v>1</v>
      </c>
      <c r="N43" s="102">
        <v>1</v>
      </c>
    </row>
    <row r="44" spans="2:16" ht="16.5" thickBot="1" x14ac:dyDescent="0.3">
      <c r="B44" s="37" t="s">
        <v>54</v>
      </c>
      <c r="C44" s="102"/>
      <c r="D44" s="102">
        <v>1</v>
      </c>
      <c r="E44" s="102"/>
      <c r="F44" s="102">
        <v>1</v>
      </c>
      <c r="G44" s="102">
        <v>2</v>
      </c>
      <c r="H44" s="102">
        <v>1</v>
      </c>
      <c r="I44" s="102"/>
      <c r="J44" s="102"/>
      <c r="K44" s="102"/>
      <c r="L44" s="102">
        <v>1</v>
      </c>
      <c r="M44" s="102"/>
      <c r="N44" s="102">
        <v>2</v>
      </c>
    </row>
    <row r="45" spans="2:16" ht="16.5" thickBot="1" x14ac:dyDescent="0.3">
      <c r="B45" s="37" t="s">
        <v>55</v>
      </c>
      <c r="C45" s="102">
        <v>2</v>
      </c>
      <c r="D45" s="102"/>
      <c r="E45" s="102"/>
      <c r="F45" s="102">
        <v>2</v>
      </c>
      <c r="G45" s="102"/>
      <c r="H45" s="102"/>
      <c r="I45" s="102"/>
      <c r="J45" s="102">
        <v>1</v>
      </c>
      <c r="K45" s="102"/>
      <c r="L45" s="102"/>
      <c r="M45" s="102"/>
      <c r="N45" s="102">
        <v>3</v>
      </c>
    </row>
    <row r="46" spans="2:16" ht="16.5" thickBot="1" x14ac:dyDescent="0.3">
      <c r="B46" s="37" t="s">
        <v>56</v>
      </c>
      <c r="C46" s="43">
        <f>($U$3*C41+$U$4*C42+$U$5*C43+$U$6*C44+$U$7*C45)/(C41+C42+C43+C44+C45)</f>
        <v>2.2260826020624194</v>
      </c>
      <c r="D46" s="43">
        <f t="shared" ref="D46:L46" si="2">($U$3*D41+$U$4*D42+$U$5*D43+$U$6*D44+$U$7*D45)/(D41+D42+D43+D44+D45)</f>
        <v>2.2300226942283183</v>
      </c>
      <c r="E46" s="43">
        <f t="shared" si="2"/>
        <v>2.2222807587444469</v>
      </c>
      <c r="F46" s="43">
        <f t="shared" si="2"/>
        <v>2.2279259200347696</v>
      </c>
      <c r="G46" s="43">
        <f t="shared" si="2"/>
        <v>2.2311517264863827</v>
      </c>
      <c r="H46" s="43">
        <f t="shared" si="2"/>
        <v>2.2284635544433713</v>
      </c>
      <c r="I46" s="43">
        <f t="shared" si="2"/>
        <v>2.2268506512175654</v>
      </c>
      <c r="J46" s="43">
        <f t="shared" si="2"/>
        <v>2.2275226942283179</v>
      </c>
      <c r="K46" s="43">
        <f t="shared" si="2"/>
        <v>2.2222807587444469</v>
      </c>
      <c r="L46" s="43">
        <f t="shared" si="2"/>
        <v>2.2311517264863827</v>
      </c>
      <c r="M46" s="43">
        <f>($U$3*M41+$U$4*M42+$U$5*M43+$U$6*M44+$U$7*M45)/(M41+M42+M43+M44+M45)</f>
        <v>2.2265818340132646</v>
      </c>
      <c r="N46" s="43">
        <f>($U$3*N41+$U$4*N42+$U$5*N43+$U$6*N44+$U$7*N45)/(N41+N42+N43+N44+N45)</f>
        <v>2.2279259200347696</v>
      </c>
    </row>
    <row r="47" spans="2:16" x14ac:dyDescent="0.25">
      <c r="B47" s="40" t="s">
        <v>57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</row>
    <row r="48" spans="2:16" x14ac:dyDescent="0.25">
      <c r="B48" s="40" t="s">
        <v>58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2:16" x14ac:dyDescent="0.25">
      <c r="O49" s="33"/>
    </row>
    <row r="51" spans="2:16" x14ac:dyDescent="0.25">
      <c r="B51" s="40" t="s">
        <v>99</v>
      </c>
      <c r="C51" s="40"/>
      <c r="D51" s="40" t="str">
        <f>'CO (All Subjects)'!D7</f>
        <v>DATA STRUCTURES &amp;ALGORITHM</v>
      </c>
      <c r="E51" s="40"/>
      <c r="F51" s="40"/>
      <c r="G51" s="40"/>
      <c r="H51" s="40"/>
      <c r="I51" s="40"/>
      <c r="J51" s="40"/>
      <c r="K51" s="33"/>
      <c r="L51" s="33"/>
      <c r="M51" s="33"/>
      <c r="N51" s="33"/>
    </row>
    <row r="52" spans="2:16" ht="16.5" thickBot="1" x14ac:dyDescent="0.3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2:16" ht="16.5" customHeight="1" thickBot="1" x14ac:dyDescent="0.3">
      <c r="B53" s="197" t="s">
        <v>37</v>
      </c>
      <c r="C53" s="35"/>
      <c r="D53" s="200" t="s">
        <v>38</v>
      </c>
      <c r="E53" s="201"/>
      <c r="F53" s="201"/>
      <c r="G53" s="201"/>
      <c r="H53" s="201"/>
      <c r="I53" s="201"/>
      <c r="J53" s="201"/>
      <c r="K53" s="201"/>
      <c r="L53" s="201"/>
      <c r="M53" s="201"/>
      <c r="N53" s="202"/>
    </row>
    <row r="54" spans="2:16" x14ac:dyDescent="0.25">
      <c r="B54" s="198"/>
      <c r="C54" s="203" t="s">
        <v>39</v>
      </c>
      <c r="D54" s="205" t="s">
        <v>40</v>
      </c>
      <c r="E54" s="205" t="s">
        <v>41</v>
      </c>
      <c r="F54" s="205" t="s">
        <v>42</v>
      </c>
      <c r="G54" s="205" t="s">
        <v>43</v>
      </c>
      <c r="H54" s="205" t="s">
        <v>44</v>
      </c>
      <c r="I54" s="205" t="s">
        <v>45</v>
      </c>
      <c r="J54" s="205" t="s">
        <v>46</v>
      </c>
      <c r="K54" s="205" t="s">
        <v>47</v>
      </c>
      <c r="L54" s="205" t="s">
        <v>48</v>
      </c>
      <c r="M54" s="36"/>
      <c r="N54" s="36"/>
    </row>
    <row r="55" spans="2:16" ht="16.5" thickBot="1" x14ac:dyDescent="0.3">
      <c r="B55" s="199"/>
      <c r="C55" s="204"/>
      <c r="D55" s="206"/>
      <c r="E55" s="206"/>
      <c r="F55" s="206"/>
      <c r="G55" s="206"/>
      <c r="H55" s="206"/>
      <c r="I55" s="206"/>
      <c r="J55" s="206"/>
      <c r="K55" s="206"/>
      <c r="L55" s="206"/>
      <c r="M55" s="38" t="s">
        <v>49</v>
      </c>
      <c r="N55" s="38" t="s">
        <v>50</v>
      </c>
    </row>
    <row r="56" spans="2:16" ht="16.5" thickBot="1" x14ac:dyDescent="0.3">
      <c r="B56" s="37" t="s">
        <v>51</v>
      </c>
      <c r="C56" s="102"/>
      <c r="D56" s="102">
        <v>2</v>
      </c>
      <c r="E56" s="102"/>
      <c r="F56" s="102"/>
      <c r="G56" s="102">
        <v>2</v>
      </c>
      <c r="H56" s="102"/>
      <c r="I56" s="102">
        <v>1</v>
      </c>
      <c r="J56" s="102"/>
      <c r="K56" s="102"/>
      <c r="L56" s="102">
        <v>1</v>
      </c>
      <c r="M56" s="102">
        <v>2</v>
      </c>
      <c r="N56" s="102"/>
    </row>
    <row r="57" spans="2:16" ht="16.5" thickBot="1" x14ac:dyDescent="0.3">
      <c r="B57" s="37" t="s">
        <v>52</v>
      </c>
      <c r="C57" s="102"/>
      <c r="D57" s="102">
        <v>2</v>
      </c>
      <c r="E57" s="102"/>
      <c r="F57" s="102">
        <v>2</v>
      </c>
      <c r="G57" s="102"/>
      <c r="H57" s="102">
        <v>1</v>
      </c>
      <c r="I57" s="102"/>
      <c r="J57" s="102">
        <v>2</v>
      </c>
      <c r="K57" s="102"/>
      <c r="L57" s="102"/>
      <c r="M57" s="102">
        <v>2</v>
      </c>
      <c r="N57" s="102"/>
    </row>
    <row r="58" spans="2:16" ht="16.5" thickBot="1" x14ac:dyDescent="0.3">
      <c r="B58" s="37" t="s">
        <v>53</v>
      </c>
      <c r="C58" s="102">
        <v>1</v>
      </c>
      <c r="D58" s="102"/>
      <c r="E58" s="102">
        <v>2</v>
      </c>
      <c r="F58" s="102">
        <v>1</v>
      </c>
      <c r="G58" s="102"/>
      <c r="H58" s="102">
        <v>2</v>
      </c>
      <c r="I58" s="102"/>
      <c r="J58" s="102"/>
      <c r="K58" s="102">
        <v>1</v>
      </c>
      <c r="L58" s="102"/>
      <c r="M58" s="102">
        <v>1</v>
      </c>
      <c r="N58" s="102"/>
    </row>
    <row r="59" spans="2:16" ht="16.5" thickBot="1" x14ac:dyDescent="0.3">
      <c r="B59" s="37" t="s">
        <v>54</v>
      </c>
      <c r="C59" s="102">
        <v>2</v>
      </c>
      <c r="D59" s="102">
        <v>1</v>
      </c>
      <c r="E59" s="102"/>
      <c r="F59" s="102">
        <v>1</v>
      </c>
      <c r="G59" s="102">
        <v>2</v>
      </c>
      <c r="H59" s="102">
        <v>1</v>
      </c>
      <c r="I59" s="102"/>
      <c r="J59" s="102"/>
      <c r="K59" s="102"/>
      <c r="L59" s="102">
        <v>1</v>
      </c>
      <c r="M59" s="102"/>
      <c r="N59" s="102">
        <v>2</v>
      </c>
      <c r="P59" s="33"/>
    </row>
    <row r="60" spans="2:16" ht="16.5" thickBot="1" x14ac:dyDescent="0.3">
      <c r="B60" s="37" t="s">
        <v>55</v>
      </c>
      <c r="C60" s="102">
        <v>1</v>
      </c>
      <c r="D60" s="102"/>
      <c r="E60" s="102"/>
      <c r="F60" s="102"/>
      <c r="G60" s="102">
        <v>2</v>
      </c>
      <c r="H60" s="102"/>
      <c r="I60" s="102"/>
      <c r="J60" s="102">
        <v>1</v>
      </c>
      <c r="K60" s="102"/>
      <c r="L60" s="102"/>
      <c r="M60" s="102">
        <v>1</v>
      </c>
      <c r="N60" s="102">
        <v>1</v>
      </c>
      <c r="O60" s="33"/>
    </row>
    <row r="61" spans="2:16" ht="16.5" thickBot="1" x14ac:dyDescent="0.3">
      <c r="B61" s="37" t="s">
        <v>56</v>
      </c>
      <c r="C61" s="43">
        <f>($U$3*C56+$U$4*C57+$U$5*C58+$U$6*C59+$U$7*C60)/(C56+C57+C58+C59+C60)</f>
        <v>2.228732371647673</v>
      </c>
      <c r="D61" s="43">
        <f t="shared" ref="D61:L61" si="3">($U$3*D56+$U$4*D57+$U$5*D58+$U$6*D59+$U$7*D60)/(D56+D57+D58+D59+D60)</f>
        <v>2.2300226942283183</v>
      </c>
      <c r="E61" s="43">
        <f t="shared" si="3"/>
        <v>2.2222807587444469</v>
      </c>
      <c r="F61" s="43">
        <f t="shared" si="3"/>
        <v>2.2287323716476726</v>
      </c>
      <c r="G61" s="43">
        <f t="shared" si="3"/>
        <v>2.2292700060562751</v>
      </c>
      <c r="H61" s="43">
        <f t="shared" si="3"/>
        <v>2.2269178555186406</v>
      </c>
      <c r="I61" s="43">
        <f t="shared" si="3"/>
        <v>2.228732371647673</v>
      </c>
      <c r="J61" s="43">
        <f t="shared" si="3"/>
        <v>2.2281947372390705</v>
      </c>
      <c r="K61" s="43">
        <f t="shared" si="3"/>
        <v>2.2222807587444469</v>
      </c>
      <c r="L61" s="43">
        <f t="shared" si="3"/>
        <v>2.2311517264863827</v>
      </c>
      <c r="M61" s="43">
        <f>($U$3*M56+$U$4*M57+$U$5*M58+$U$6*M59+$U$7*M60)/(M56+M57+M58+M59+M60)</f>
        <v>2.2273882856261675</v>
      </c>
      <c r="N61" s="43">
        <f>($U$3*N56+$U$4*N57+$U$5*N58+$U$6*N59+$U$7*N60)/(N56+N57+N58+N59+N60)</f>
        <v>2.2308829092820814</v>
      </c>
      <c r="P61" s="33"/>
    </row>
    <row r="62" spans="2:16" x14ac:dyDescent="0.25">
      <c r="B62" s="40" t="s">
        <v>57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2:16" x14ac:dyDescent="0.25">
      <c r="B63" s="40" t="s">
        <v>58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2:16" x14ac:dyDescent="0.25">
      <c r="O64" s="33"/>
      <c r="P64" s="33"/>
    </row>
    <row r="65" spans="2:16" x14ac:dyDescent="0.25">
      <c r="O65" s="33"/>
    </row>
    <row r="66" spans="2:16" x14ac:dyDescent="0.25">
      <c r="B66" s="40" t="s">
        <v>99</v>
      </c>
      <c r="C66" s="40"/>
      <c r="D66" s="40" t="str">
        <f>'CO (All Subjects)'!D8</f>
        <v>CLOUD COMPUTING</v>
      </c>
      <c r="E66" s="40"/>
      <c r="F66" s="40"/>
      <c r="G66" s="40"/>
      <c r="H66" s="40"/>
      <c r="I66" s="40"/>
      <c r="J66" s="40"/>
      <c r="K66" s="33"/>
      <c r="L66" s="33"/>
      <c r="M66" s="33"/>
      <c r="N66" s="33"/>
    </row>
    <row r="67" spans="2:16" ht="16.5" thickBot="1" x14ac:dyDescent="0.3"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P67" s="33"/>
    </row>
    <row r="68" spans="2:16" ht="16.5" thickBot="1" x14ac:dyDescent="0.3">
      <c r="B68" s="197" t="s">
        <v>37</v>
      </c>
      <c r="C68" s="132"/>
      <c r="D68" s="200" t="s">
        <v>38</v>
      </c>
      <c r="E68" s="201"/>
      <c r="F68" s="201"/>
      <c r="G68" s="201"/>
      <c r="H68" s="201"/>
      <c r="I68" s="201"/>
      <c r="J68" s="201"/>
      <c r="K68" s="201"/>
      <c r="L68" s="201"/>
      <c r="M68" s="201"/>
      <c r="N68" s="202"/>
      <c r="O68" s="33"/>
      <c r="P68" s="33"/>
    </row>
    <row r="69" spans="2:16" x14ac:dyDescent="0.25">
      <c r="B69" s="198"/>
      <c r="C69" s="203" t="s">
        <v>39</v>
      </c>
      <c r="D69" s="205" t="s">
        <v>40</v>
      </c>
      <c r="E69" s="205" t="s">
        <v>41</v>
      </c>
      <c r="F69" s="205" t="s">
        <v>42</v>
      </c>
      <c r="G69" s="205" t="s">
        <v>43</v>
      </c>
      <c r="H69" s="205" t="s">
        <v>44</v>
      </c>
      <c r="I69" s="205" t="s">
        <v>45</v>
      </c>
      <c r="J69" s="205" t="s">
        <v>46</v>
      </c>
      <c r="K69" s="205" t="s">
        <v>47</v>
      </c>
      <c r="L69" s="205" t="s">
        <v>48</v>
      </c>
      <c r="M69" s="36"/>
      <c r="N69" s="36"/>
      <c r="O69" s="33"/>
      <c r="P69" s="33"/>
    </row>
    <row r="70" spans="2:16" ht="16.5" thickBot="1" x14ac:dyDescent="0.3">
      <c r="B70" s="199"/>
      <c r="C70" s="204"/>
      <c r="D70" s="206"/>
      <c r="E70" s="206"/>
      <c r="F70" s="206"/>
      <c r="G70" s="206"/>
      <c r="H70" s="206"/>
      <c r="I70" s="206"/>
      <c r="J70" s="206"/>
      <c r="K70" s="206"/>
      <c r="L70" s="206"/>
      <c r="M70" s="38" t="s">
        <v>49</v>
      </c>
      <c r="N70" s="38" t="s">
        <v>50</v>
      </c>
      <c r="O70" s="33"/>
      <c r="P70" s="33"/>
    </row>
    <row r="71" spans="2:16" ht="16.5" thickBot="1" x14ac:dyDescent="0.3">
      <c r="B71" s="133" t="s">
        <v>51</v>
      </c>
      <c r="C71" s="102"/>
      <c r="D71" s="102">
        <v>2</v>
      </c>
      <c r="E71" s="102"/>
      <c r="F71" s="102"/>
      <c r="G71" s="102">
        <v>2</v>
      </c>
      <c r="H71" s="102"/>
      <c r="I71" s="102">
        <v>1</v>
      </c>
      <c r="J71" s="102"/>
      <c r="K71" s="102">
        <v>2</v>
      </c>
      <c r="L71" s="102">
        <v>1</v>
      </c>
      <c r="M71" s="102">
        <v>2</v>
      </c>
      <c r="N71" s="102"/>
      <c r="O71" s="33"/>
    </row>
    <row r="72" spans="2:16" ht="16.5" thickBot="1" x14ac:dyDescent="0.3">
      <c r="B72" s="133" t="s">
        <v>52</v>
      </c>
      <c r="C72" s="102"/>
      <c r="D72" s="102">
        <v>1</v>
      </c>
      <c r="E72" s="102">
        <v>1</v>
      </c>
      <c r="F72" s="102">
        <v>2</v>
      </c>
      <c r="G72" s="102"/>
      <c r="H72" s="102">
        <v>3</v>
      </c>
      <c r="I72" s="102"/>
      <c r="J72" s="102">
        <v>2</v>
      </c>
      <c r="K72" s="102"/>
      <c r="L72" s="102"/>
      <c r="M72" s="102">
        <v>2</v>
      </c>
      <c r="N72" s="102"/>
    </row>
    <row r="73" spans="2:16" ht="16.5" thickBot="1" x14ac:dyDescent="0.3">
      <c r="B73" s="133" t="s">
        <v>53</v>
      </c>
      <c r="C73" s="102">
        <v>1</v>
      </c>
      <c r="D73" s="102"/>
      <c r="E73" s="102"/>
      <c r="F73" s="102">
        <v>1</v>
      </c>
      <c r="G73" s="102"/>
      <c r="H73" s="102">
        <v>2</v>
      </c>
      <c r="I73" s="102">
        <v>1</v>
      </c>
      <c r="J73" s="102"/>
      <c r="K73" s="102">
        <v>1</v>
      </c>
      <c r="L73" s="102"/>
      <c r="M73" s="102">
        <v>1</v>
      </c>
      <c r="N73" s="102"/>
    </row>
    <row r="74" spans="2:16" ht="16.5" thickBot="1" x14ac:dyDescent="0.3">
      <c r="B74" s="133" t="s">
        <v>54</v>
      </c>
      <c r="C74" s="102">
        <v>2</v>
      </c>
      <c r="D74" s="102">
        <v>1</v>
      </c>
      <c r="E74" s="102">
        <v>1</v>
      </c>
      <c r="F74" s="102">
        <v>2</v>
      </c>
      <c r="G74" s="102">
        <v>3</v>
      </c>
      <c r="H74" s="102">
        <v>1</v>
      </c>
      <c r="I74" s="102">
        <v>2</v>
      </c>
      <c r="J74" s="102">
        <v>2</v>
      </c>
      <c r="K74" s="102"/>
      <c r="L74" s="102">
        <v>1</v>
      </c>
      <c r="M74" s="102">
        <v>2</v>
      </c>
      <c r="N74" s="102">
        <v>1</v>
      </c>
    </row>
    <row r="75" spans="2:16" ht="16.5" thickBot="1" x14ac:dyDescent="0.3">
      <c r="B75" s="133" t="s">
        <v>55</v>
      </c>
      <c r="C75" s="102">
        <v>1</v>
      </c>
      <c r="D75" s="102"/>
      <c r="E75" s="102"/>
      <c r="F75" s="102"/>
      <c r="G75" s="102">
        <v>2</v>
      </c>
      <c r="H75" s="102"/>
      <c r="I75" s="102"/>
      <c r="J75" s="102">
        <v>1</v>
      </c>
      <c r="K75" s="102">
        <v>1</v>
      </c>
      <c r="L75" s="102"/>
      <c r="M75" s="102">
        <v>1</v>
      </c>
      <c r="N75" s="102">
        <v>1</v>
      </c>
    </row>
    <row r="76" spans="2:16" ht="16.5" thickBot="1" x14ac:dyDescent="0.3">
      <c r="B76" s="133" t="s">
        <v>56</v>
      </c>
      <c r="C76" s="43">
        <f>($U$3*C71+$U$4*C72+$U$5*C73+$U$6*C74+$U$7*C75)/(C71+C72+C73+C74+C75)</f>
        <v>2.228732371647673</v>
      </c>
      <c r="D76" s="43">
        <f t="shared" ref="D76:L76" si="4">($U$3*D71+$U$4*D72+$U$5*D73+$U$6*D74+$U$7*D75)/(D71+D72+D73+D74+D75)</f>
        <v>2.2301436619702537</v>
      </c>
      <c r="E76" s="43">
        <f t="shared" si="4"/>
        <v>2.231554952292834</v>
      </c>
      <c r="F76" s="43">
        <f t="shared" si="4"/>
        <v>2.2297001135831565</v>
      </c>
      <c r="G76" s="43">
        <f t="shared" si="4"/>
        <v>2.2298844453803919</v>
      </c>
      <c r="H76" s="43">
        <f t="shared" si="4"/>
        <v>2.2277915114326188</v>
      </c>
      <c r="I76" s="43">
        <f t="shared" si="4"/>
        <v>2.229538823260576</v>
      </c>
      <c r="J76" s="43">
        <f t="shared" si="4"/>
        <v>2.2303452748734793</v>
      </c>
      <c r="K76" s="43">
        <f t="shared" si="4"/>
        <v>2.2263130168089633</v>
      </c>
      <c r="L76" s="43">
        <f t="shared" si="4"/>
        <v>2.2311517264863827</v>
      </c>
      <c r="M76" s="43">
        <f>($U$3*M71+$U$4*M72+$U$5*M73+$U$6*M74+$U$7*M75)/(M71+M72+M73+M74+M75)</f>
        <v>2.2289339845508986</v>
      </c>
      <c r="N76" s="43">
        <f>($U$3*N71+$U$4*N72+$U$5*N73+$U$6*N74+$U$7*N75)/(N71+N72+N73+N74+N75)</f>
        <v>2.229538823260576</v>
      </c>
    </row>
    <row r="77" spans="2:16" x14ac:dyDescent="0.25">
      <c r="B77" s="40" t="s">
        <v>57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pans="2:16" x14ac:dyDescent="0.25">
      <c r="B78" s="40" t="s">
        <v>58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</row>
    <row r="80" spans="2:16" x14ac:dyDescent="0.25">
      <c r="B80" s="40" t="s">
        <v>99</v>
      </c>
      <c r="C80" s="40"/>
      <c r="D80" s="40" t="str">
        <f>'CO (All Subjects)'!D9</f>
        <v>OOP LABS</v>
      </c>
      <c r="E80" s="40"/>
      <c r="F80" s="40"/>
      <c r="G80" s="40"/>
      <c r="H80" s="40"/>
      <c r="I80" s="40"/>
      <c r="J80" s="40"/>
      <c r="K80" s="33"/>
      <c r="L80" s="33"/>
      <c r="M80" s="33"/>
      <c r="N80" s="33"/>
    </row>
    <row r="81" spans="2:14" ht="16.5" thickBo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</row>
    <row r="82" spans="2:14" ht="16.5" thickBot="1" x14ac:dyDescent="0.3">
      <c r="B82" s="197" t="s">
        <v>37</v>
      </c>
      <c r="C82" s="132"/>
      <c r="D82" s="200" t="s">
        <v>38</v>
      </c>
      <c r="E82" s="201"/>
      <c r="F82" s="201"/>
      <c r="G82" s="201"/>
      <c r="H82" s="201"/>
      <c r="I82" s="201"/>
      <c r="J82" s="201"/>
      <c r="K82" s="201"/>
      <c r="L82" s="201"/>
      <c r="M82" s="201"/>
      <c r="N82" s="202"/>
    </row>
    <row r="83" spans="2:14" x14ac:dyDescent="0.25">
      <c r="B83" s="198"/>
      <c r="C83" s="203" t="s">
        <v>39</v>
      </c>
      <c r="D83" s="205" t="s">
        <v>40</v>
      </c>
      <c r="E83" s="205" t="s">
        <v>41</v>
      </c>
      <c r="F83" s="205" t="s">
        <v>42</v>
      </c>
      <c r="G83" s="205" t="s">
        <v>43</v>
      </c>
      <c r="H83" s="205" t="s">
        <v>44</v>
      </c>
      <c r="I83" s="205" t="s">
        <v>45</v>
      </c>
      <c r="J83" s="205" t="s">
        <v>46</v>
      </c>
      <c r="K83" s="205" t="s">
        <v>47</v>
      </c>
      <c r="L83" s="205" t="s">
        <v>48</v>
      </c>
      <c r="M83" s="36"/>
      <c r="N83" s="36"/>
    </row>
    <row r="84" spans="2:14" ht="16.5" thickBot="1" x14ac:dyDescent="0.3">
      <c r="B84" s="199"/>
      <c r="C84" s="204"/>
      <c r="D84" s="206"/>
      <c r="E84" s="206"/>
      <c r="F84" s="206"/>
      <c r="G84" s="206"/>
      <c r="H84" s="206"/>
      <c r="I84" s="206"/>
      <c r="J84" s="206"/>
      <c r="K84" s="206"/>
      <c r="L84" s="206"/>
      <c r="M84" s="38" t="s">
        <v>49</v>
      </c>
      <c r="N84" s="38" t="s">
        <v>50</v>
      </c>
    </row>
    <row r="85" spans="2:14" ht="16.5" thickBot="1" x14ac:dyDescent="0.3">
      <c r="B85" s="133" t="s">
        <v>51</v>
      </c>
      <c r="C85" s="102"/>
      <c r="D85" s="102">
        <v>2</v>
      </c>
      <c r="E85" s="102"/>
      <c r="F85" s="102">
        <v>3</v>
      </c>
      <c r="G85" s="102"/>
      <c r="H85" s="102">
        <v>1</v>
      </c>
      <c r="I85" s="102">
        <v>1</v>
      </c>
      <c r="J85" s="102"/>
      <c r="K85" s="102"/>
      <c r="L85" s="102">
        <v>1</v>
      </c>
      <c r="M85" s="102">
        <v>3</v>
      </c>
      <c r="N85" s="102"/>
    </row>
    <row r="86" spans="2:14" ht="16.5" thickBot="1" x14ac:dyDescent="0.3">
      <c r="B86" s="133" t="s">
        <v>52</v>
      </c>
      <c r="C86" s="102"/>
      <c r="D86" s="102">
        <v>1</v>
      </c>
      <c r="E86" s="102"/>
      <c r="F86" s="102"/>
      <c r="G86" s="102"/>
      <c r="H86" s="102">
        <v>1</v>
      </c>
      <c r="I86" s="102"/>
      <c r="J86" s="102">
        <v>1</v>
      </c>
      <c r="K86" s="102">
        <v>2</v>
      </c>
      <c r="L86" s="102">
        <v>1</v>
      </c>
      <c r="M86" s="102">
        <v>2</v>
      </c>
      <c r="N86" s="102"/>
    </row>
    <row r="87" spans="2:14" ht="16.5" thickBot="1" x14ac:dyDescent="0.3">
      <c r="B87" s="133" t="s">
        <v>53</v>
      </c>
      <c r="C87" s="102">
        <v>1</v>
      </c>
      <c r="D87" s="102"/>
      <c r="E87" s="102">
        <v>2</v>
      </c>
      <c r="F87" s="102">
        <v>1</v>
      </c>
      <c r="G87" s="102">
        <v>1</v>
      </c>
      <c r="H87" s="102">
        <v>2</v>
      </c>
      <c r="I87" s="102">
        <v>1</v>
      </c>
      <c r="J87" s="102"/>
      <c r="K87" s="102">
        <v>2</v>
      </c>
      <c r="L87" s="102"/>
      <c r="M87" s="102">
        <v>2</v>
      </c>
      <c r="N87" s="102"/>
    </row>
    <row r="88" spans="2:14" ht="16.5" thickBot="1" x14ac:dyDescent="0.3">
      <c r="B88" s="133" t="s">
        <v>54</v>
      </c>
      <c r="C88" s="102">
        <v>1</v>
      </c>
      <c r="D88" s="102">
        <v>2</v>
      </c>
      <c r="E88" s="102">
        <v>1</v>
      </c>
      <c r="F88" s="102"/>
      <c r="G88" s="102"/>
      <c r="H88" s="102">
        <v>1</v>
      </c>
      <c r="I88" s="102">
        <v>1</v>
      </c>
      <c r="J88" s="102"/>
      <c r="K88" s="102">
        <v>2</v>
      </c>
      <c r="L88" s="102">
        <v>1</v>
      </c>
      <c r="M88" s="102">
        <v>2</v>
      </c>
      <c r="N88" s="102">
        <v>1</v>
      </c>
    </row>
    <row r="89" spans="2:14" ht="16.5" thickBot="1" x14ac:dyDescent="0.3">
      <c r="B89" s="133" t="s">
        <v>55</v>
      </c>
      <c r="C89" s="102">
        <v>1</v>
      </c>
      <c r="D89" s="102"/>
      <c r="E89" s="102"/>
      <c r="F89" s="102">
        <v>3</v>
      </c>
      <c r="G89" s="102">
        <v>2</v>
      </c>
      <c r="H89" s="102"/>
      <c r="I89" s="102"/>
      <c r="J89" s="102">
        <v>1</v>
      </c>
      <c r="K89" s="102"/>
      <c r="L89" s="102"/>
      <c r="M89" s="102"/>
      <c r="N89" s="102">
        <v>1</v>
      </c>
    </row>
    <row r="90" spans="2:14" ht="16.5" thickBot="1" x14ac:dyDescent="0.3">
      <c r="B90" s="133" t="s">
        <v>56</v>
      </c>
      <c r="C90" s="43">
        <f>($U$3*C85+$U$4*C86+$U$5*C87+$U$6*C88+$U$7*C89)/(C85+C86+C87+C88+C89)</f>
        <v>2.2271194684218663</v>
      </c>
      <c r="D90" s="43">
        <f t="shared" ref="D90:L90" si="5">($U$3*D85+$U$4*D86+$U$5*D87+$U$6*D88+$U$7*D89)/(D85+D86+D87+D88+D89)</f>
        <v>2.2308291458412213</v>
      </c>
      <c r="E90" s="43">
        <f t="shared" si="5"/>
        <v>2.226044199604662</v>
      </c>
      <c r="F90" s="43">
        <f t="shared" si="5"/>
        <v>2.2264282241822348</v>
      </c>
      <c r="G90" s="43">
        <f t="shared" si="5"/>
        <v>2.2244312963788553</v>
      </c>
      <c r="H90" s="43">
        <f t="shared" si="5"/>
        <v>2.2272807587444468</v>
      </c>
      <c r="I90" s="43">
        <f t="shared" si="5"/>
        <v>2.2281947372390705</v>
      </c>
      <c r="J90" s="43">
        <f t="shared" si="5"/>
        <v>2.2275226942283179</v>
      </c>
      <c r="K90" s="43">
        <f t="shared" si="5"/>
        <v>2.2284635544433713</v>
      </c>
      <c r="L90" s="43">
        <f t="shared" si="5"/>
        <v>2.2306140920777806</v>
      </c>
      <c r="M90" s="43">
        <f>($U$3*M85+$U$4*M86+$U$5*M87+$U$6*M88+$U$7*M89)/(M85+M86+M87+M88+M89)</f>
        <v>2.228553160178139</v>
      </c>
      <c r="N90" s="43">
        <f>($U$3*N85+$U$4*N86+$U$5*N87+$U$6*N88+$U$7*N89)/(N85+N86+N87+N88+N89)</f>
        <v>2.229538823260576</v>
      </c>
    </row>
    <row r="91" spans="2:14" x14ac:dyDescent="0.25">
      <c r="B91" s="40" t="s">
        <v>57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</row>
    <row r="92" spans="2:14" x14ac:dyDescent="0.25">
      <c r="B92" s="40" t="s">
        <v>58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</row>
  </sheetData>
  <mergeCells count="73">
    <mergeCell ref="B82:B84"/>
    <mergeCell ref="D82:N82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83:L84"/>
    <mergeCell ref="B68:B70"/>
    <mergeCell ref="D68:N68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38:B40"/>
    <mergeCell ref="D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53:B55"/>
    <mergeCell ref="D53:N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"/>
  <sheetViews>
    <sheetView zoomScale="78" workbookViewId="0">
      <selection activeCell="A8" sqref="A8"/>
    </sheetView>
  </sheetViews>
  <sheetFormatPr defaultColWidth="8.85546875" defaultRowHeight="15" x14ac:dyDescent="0.25"/>
  <cols>
    <col min="1" max="1" width="6.28515625" style="47" bestFit="1" customWidth="1"/>
    <col min="2" max="2" width="7.28515625" style="47" bestFit="1" customWidth="1"/>
    <col min="3" max="3" width="11.28515625" style="47" bestFit="1" customWidth="1"/>
    <col min="4" max="4" width="36.7109375" style="47" customWidth="1"/>
    <col min="5" max="5" width="6.28515625" style="47" bestFit="1" customWidth="1"/>
    <col min="6" max="6" width="8.7109375" style="47" bestFit="1" customWidth="1"/>
    <col min="7" max="7" width="6.28515625" style="47" customWidth="1"/>
    <col min="8" max="8" width="8.7109375" style="47" bestFit="1" customWidth="1"/>
    <col min="9" max="9" width="6.28515625" style="47" customWidth="1"/>
    <col min="10" max="10" width="8.7109375" style="47" bestFit="1" customWidth="1"/>
    <col min="11" max="11" width="6.28515625" style="47" customWidth="1"/>
    <col min="12" max="12" width="8.7109375" style="47" bestFit="1" customWidth="1"/>
    <col min="13" max="13" width="6.28515625" style="47" customWidth="1"/>
    <col min="14" max="14" width="8.7109375" style="47" bestFit="1" customWidth="1"/>
    <col min="15" max="15" width="6.28515625" style="47" customWidth="1"/>
    <col min="16" max="16" width="8.7109375" style="47" bestFit="1" customWidth="1"/>
    <col min="17" max="17" width="6.28515625" style="47" customWidth="1"/>
    <col min="18" max="18" width="8.7109375" style="47" bestFit="1" customWidth="1"/>
    <col min="19" max="19" width="6.28515625" style="47" customWidth="1"/>
    <col min="20" max="20" width="8.7109375" style="47" bestFit="1" customWidth="1"/>
    <col min="21" max="21" width="6.28515625" style="47" customWidth="1"/>
    <col min="22" max="22" width="8.7109375" style="47" bestFit="1" customWidth="1"/>
    <col min="23" max="23" width="6.28515625" style="47" customWidth="1"/>
    <col min="24" max="24" width="8.7109375" style="47" bestFit="1" customWidth="1"/>
    <col min="25" max="25" width="6.28515625" style="47" customWidth="1"/>
    <col min="26" max="26" width="8.7109375" style="47" bestFit="1" customWidth="1"/>
    <col min="27" max="27" width="6.28515625" style="47" customWidth="1"/>
    <col min="28" max="28" width="8.7109375" style="47" bestFit="1" customWidth="1"/>
    <col min="29" max="29" width="6.28515625" style="47" bestFit="1" customWidth="1"/>
    <col min="30" max="30" width="8.7109375" style="47" bestFit="1" customWidth="1"/>
    <col min="31" max="31" width="6.28515625" style="47" bestFit="1" customWidth="1"/>
    <col min="32" max="32" width="8.7109375" style="47" bestFit="1" customWidth="1"/>
    <col min="33" max="16384" width="8.85546875" style="47"/>
  </cols>
  <sheetData>
    <row r="3" spans="1:32" x14ac:dyDescent="0.25">
      <c r="A3" s="210" t="s">
        <v>70</v>
      </c>
      <c r="B3" s="211"/>
      <c r="C3" s="211"/>
      <c r="D3" s="212"/>
      <c r="E3" s="208" t="s">
        <v>39</v>
      </c>
      <c r="F3" s="208"/>
      <c r="G3" s="208" t="s">
        <v>40</v>
      </c>
      <c r="H3" s="208"/>
      <c r="I3" s="208" t="s">
        <v>41</v>
      </c>
      <c r="J3" s="208"/>
      <c r="K3" s="208" t="s">
        <v>42</v>
      </c>
      <c r="L3" s="208"/>
      <c r="M3" s="208" t="s">
        <v>43</v>
      </c>
      <c r="N3" s="208"/>
      <c r="O3" s="208" t="s">
        <v>44</v>
      </c>
      <c r="P3" s="208"/>
      <c r="Q3" s="208" t="s">
        <v>45</v>
      </c>
      <c r="R3" s="208"/>
      <c r="S3" s="208" t="s">
        <v>46</v>
      </c>
      <c r="T3" s="208"/>
      <c r="U3" s="208" t="s">
        <v>47</v>
      </c>
      <c r="V3" s="208"/>
      <c r="W3" s="208" t="s">
        <v>48</v>
      </c>
      <c r="X3" s="208"/>
      <c r="Y3" s="208" t="s">
        <v>49</v>
      </c>
      <c r="Z3" s="208"/>
      <c r="AA3" s="208" t="s">
        <v>50</v>
      </c>
      <c r="AB3" s="208"/>
    </row>
    <row r="4" spans="1:32" ht="57" x14ac:dyDescent="0.25">
      <c r="A4" s="213"/>
      <c r="B4" s="214"/>
      <c r="C4" s="214"/>
      <c r="D4" s="215"/>
      <c r="E4" s="49" t="s">
        <v>71</v>
      </c>
      <c r="F4" s="49" t="s">
        <v>72</v>
      </c>
      <c r="G4" s="49" t="s">
        <v>71</v>
      </c>
      <c r="H4" s="49" t="s">
        <v>72</v>
      </c>
      <c r="I4" s="49" t="s">
        <v>71</v>
      </c>
      <c r="J4" s="49" t="s">
        <v>72</v>
      </c>
      <c r="K4" s="49" t="s">
        <v>71</v>
      </c>
      <c r="L4" s="49" t="s">
        <v>72</v>
      </c>
      <c r="M4" s="49" t="s">
        <v>71</v>
      </c>
      <c r="N4" s="49" t="s">
        <v>72</v>
      </c>
      <c r="O4" s="49" t="s">
        <v>71</v>
      </c>
      <c r="P4" s="49" t="s">
        <v>72</v>
      </c>
      <c r="Q4" s="49" t="s">
        <v>71</v>
      </c>
      <c r="R4" s="49" t="s">
        <v>72</v>
      </c>
      <c r="S4" s="49" t="s">
        <v>71</v>
      </c>
      <c r="T4" s="49" t="s">
        <v>72</v>
      </c>
      <c r="U4" s="49" t="s">
        <v>71</v>
      </c>
      <c r="V4" s="49" t="s">
        <v>72</v>
      </c>
      <c r="W4" s="49" t="s">
        <v>71</v>
      </c>
      <c r="X4" s="49" t="s">
        <v>72</v>
      </c>
      <c r="Y4" s="49" t="s">
        <v>71</v>
      </c>
      <c r="Z4" s="49" t="s">
        <v>72</v>
      </c>
      <c r="AA4" s="49" t="s">
        <v>71</v>
      </c>
      <c r="AB4" s="49" t="s">
        <v>72</v>
      </c>
    </row>
    <row r="5" spans="1:32" x14ac:dyDescent="0.25">
      <c r="A5" s="59" t="s">
        <v>24</v>
      </c>
      <c r="B5" s="59" t="s">
        <v>25</v>
      </c>
      <c r="C5" s="59" t="s">
        <v>27</v>
      </c>
      <c r="D5" s="60" t="s">
        <v>7</v>
      </c>
      <c r="E5" s="59"/>
      <c r="F5" s="61" t="s">
        <v>60</v>
      </c>
      <c r="G5" s="59"/>
      <c r="H5" s="61" t="s">
        <v>61</v>
      </c>
      <c r="I5" s="59"/>
      <c r="J5" s="61" t="s">
        <v>62</v>
      </c>
      <c r="K5" s="59"/>
      <c r="L5" s="61" t="s">
        <v>63</v>
      </c>
      <c r="M5" s="59"/>
      <c r="N5" s="61" t="s">
        <v>64</v>
      </c>
      <c r="O5" s="59"/>
      <c r="P5" s="61" t="s">
        <v>65</v>
      </c>
      <c r="Q5" s="59"/>
      <c r="R5" s="61" t="s">
        <v>66</v>
      </c>
      <c r="S5" s="59"/>
      <c r="T5" s="61" t="s">
        <v>67</v>
      </c>
      <c r="U5" s="59"/>
      <c r="V5" s="61" t="s">
        <v>68</v>
      </c>
      <c r="W5" s="59"/>
      <c r="X5" s="61" t="s">
        <v>69</v>
      </c>
      <c r="Y5" s="59"/>
      <c r="Z5" s="62" t="s">
        <v>73</v>
      </c>
      <c r="AA5" s="59"/>
      <c r="AB5" s="62" t="s">
        <v>74</v>
      </c>
      <c r="AC5" s="63"/>
    </row>
    <row r="6" spans="1:32" ht="16.5" thickBot="1" x14ac:dyDescent="0.3">
      <c r="A6" s="48">
        <v>1</v>
      </c>
      <c r="B6" s="48"/>
      <c r="C6" s="64"/>
      <c r="D6" s="64" t="str">
        <f>'CO (All Subjects)'!D4</f>
        <v>: OOps through C++</v>
      </c>
      <c r="E6" s="64">
        <v>2</v>
      </c>
      <c r="F6" s="65">
        <f>'CO-PO Mapping'!C16</f>
        <v>2.2311517264863827</v>
      </c>
      <c r="G6" s="48">
        <v>2.1</v>
      </c>
      <c r="H6" s="65">
        <f>'CO-PO Mapping'!D16</f>
        <v>2.231554952292834</v>
      </c>
      <c r="I6" s="48">
        <v>2</v>
      </c>
      <c r="J6" s="65">
        <f>'CO-PO Mapping'!E16</f>
        <v>2.228732371647673</v>
      </c>
      <c r="K6" s="48">
        <v>2.8</v>
      </c>
      <c r="L6" s="43">
        <f>'CO-PO Mapping'!F16</f>
        <v>2.2279259200347696</v>
      </c>
      <c r="M6" s="48">
        <v>2</v>
      </c>
      <c r="N6" s="65">
        <f>'CO-PO Mapping'!G16</f>
        <v>2.2285710813250921</v>
      </c>
      <c r="O6" s="48">
        <v>2</v>
      </c>
      <c r="P6" s="65">
        <f>'CO-PO Mapping'!H16</f>
        <v>2.2222807587444469</v>
      </c>
      <c r="Q6" s="48">
        <v>2</v>
      </c>
      <c r="R6" s="65">
        <f>'CO-PO Mapping'!I16</f>
        <v>2.2275226942283179</v>
      </c>
      <c r="S6" s="48">
        <v>1.8</v>
      </c>
      <c r="T6" s="65">
        <f>'CO-PO Mapping'!J16</f>
        <v>2.2222807587444469</v>
      </c>
      <c r="U6" s="48">
        <v>1.5</v>
      </c>
      <c r="V6" s="65">
        <f>'CO-PO Mapping'!K16</f>
        <v>2.229538823260576</v>
      </c>
      <c r="W6" s="48">
        <v>2.2999999999999998</v>
      </c>
      <c r="X6" s="65">
        <f>'CO-PO Mapping'!L16</f>
        <v>2.2233560275616511</v>
      </c>
      <c r="Y6" s="48">
        <v>2</v>
      </c>
      <c r="Z6" s="65">
        <f>'CO-PO Mapping'!M16</f>
        <v>2.2244312963788553</v>
      </c>
      <c r="AA6" s="48">
        <v>2.5</v>
      </c>
      <c r="AB6" s="66">
        <f>'CO-PO Mapping'!N16</f>
        <v>2.229538823260576</v>
      </c>
      <c r="AC6" s="67"/>
    </row>
    <row r="7" spans="1:32" ht="30" x14ac:dyDescent="0.25">
      <c r="A7" s="48">
        <v>2</v>
      </c>
      <c r="B7" s="48"/>
      <c r="C7" s="64"/>
      <c r="D7" s="64" t="str">
        <f>'CO (All Subjects)'!D5</f>
        <v>DATABASE MANAGEMENT SYSTEM</v>
      </c>
      <c r="E7" s="64">
        <v>2</v>
      </c>
      <c r="F7" s="103">
        <f>'CO-PO Mapping'!C31</f>
        <v>2.2276033393896086</v>
      </c>
      <c r="G7" s="48">
        <v>2.5</v>
      </c>
      <c r="H7" s="103">
        <f>'CO-PO Mapping'!D31</f>
        <v>2.2335710813250924</v>
      </c>
      <c r="I7" s="48">
        <v>2.4</v>
      </c>
      <c r="J7" s="103">
        <f>'CO-PO Mapping'!E31</f>
        <v>2.2222807587444469</v>
      </c>
      <c r="K7" s="48">
        <v>2.2000000000000002</v>
      </c>
      <c r="L7" s="103">
        <f>'CO-PO Mapping'!F31</f>
        <v>2.2269850598197158</v>
      </c>
      <c r="M7" s="48">
        <v>2.2999999999999998</v>
      </c>
      <c r="N7" s="103">
        <f>'CO-PO Mapping'!G31</f>
        <v>2.2311517264863827</v>
      </c>
      <c r="O7" s="48">
        <v>2.2000000000000002</v>
      </c>
      <c r="P7" s="103">
        <f>'CO-PO Mapping'!H31</f>
        <v>2.226044199604662</v>
      </c>
      <c r="Q7" s="48">
        <v>2</v>
      </c>
      <c r="R7" s="103">
        <f>'CO-PO Mapping'!I31</f>
        <v>2.225022694228318</v>
      </c>
      <c r="S7" s="48">
        <v>1.6</v>
      </c>
      <c r="T7" s="103">
        <f>'CO-PO Mapping'!J31</f>
        <v>2.2281947372390705</v>
      </c>
      <c r="U7" s="48">
        <v>1.7</v>
      </c>
      <c r="V7" s="103">
        <f>'CO-PO Mapping'!K31</f>
        <v>2.2222807587444469</v>
      </c>
      <c r="W7" s="48">
        <v>2.1</v>
      </c>
      <c r="X7" s="103">
        <f>'CO-PO Mapping'!L31</f>
        <v>2.2319581780992857</v>
      </c>
      <c r="Y7" s="48">
        <v>2.5</v>
      </c>
      <c r="Z7" s="103">
        <f>'CO-PO Mapping'!M31</f>
        <v>2.2255065651960599</v>
      </c>
      <c r="AA7" s="48">
        <v>2.2999999999999998</v>
      </c>
      <c r="AB7" s="103">
        <f>'CO-PO Mapping'!N31</f>
        <v>2.231554952292834</v>
      </c>
      <c r="AC7" s="67"/>
    </row>
    <row r="8" spans="1:32" x14ac:dyDescent="0.25">
      <c r="A8" s="48">
        <v>3</v>
      </c>
      <c r="B8" s="48"/>
      <c r="C8" s="64"/>
      <c r="D8" s="64" t="str">
        <f>'CO (All Subjects)'!D6</f>
        <v>SOFTWARE ENGINEERING</v>
      </c>
      <c r="E8" s="64">
        <v>2</v>
      </c>
      <c r="F8" s="103">
        <f>'CO-PO Mapping'!C46</f>
        <v>2.2260826020624194</v>
      </c>
      <c r="G8" s="48">
        <v>1.8</v>
      </c>
      <c r="H8" s="103">
        <f>'CO-PO Mapping'!D46</f>
        <v>2.2300226942283183</v>
      </c>
      <c r="I8" s="48">
        <v>2</v>
      </c>
      <c r="J8" s="103">
        <f>'CO-PO Mapping'!E46</f>
        <v>2.2222807587444469</v>
      </c>
      <c r="K8" s="48">
        <v>2.4</v>
      </c>
      <c r="L8" s="103">
        <f>'CO-PO Mapping'!F46</f>
        <v>2.2279259200347696</v>
      </c>
      <c r="M8" s="48">
        <v>1.9</v>
      </c>
      <c r="N8" s="103">
        <f>'CO-PO Mapping'!G46</f>
        <v>2.2311517264863827</v>
      </c>
      <c r="O8" s="48">
        <v>2</v>
      </c>
      <c r="P8" s="103">
        <f>'CO-PO Mapping'!H46</f>
        <v>2.2284635544433713</v>
      </c>
      <c r="Q8" s="48">
        <v>2</v>
      </c>
      <c r="R8" s="103">
        <f>'CO-PO Mapping'!I46</f>
        <v>2.2268506512175654</v>
      </c>
      <c r="S8" s="48">
        <v>1.7</v>
      </c>
      <c r="T8" s="103">
        <f>'CO-PO Mapping'!J46</f>
        <v>2.2275226942283179</v>
      </c>
      <c r="U8" s="48">
        <v>2</v>
      </c>
      <c r="V8" s="103">
        <f>'CO-PO Mapping'!K46</f>
        <v>2.2222807587444469</v>
      </c>
      <c r="W8" s="48">
        <v>2</v>
      </c>
      <c r="X8" s="103">
        <f>'CO-PO Mapping'!L46</f>
        <v>2.2311517264863827</v>
      </c>
      <c r="Y8" s="48">
        <v>2.1</v>
      </c>
      <c r="Z8" s="103">
        <f>'CO-PO Mapping'!M46</f>
        <v>2.2265818340132646</v>
      </c>
      <c r="AA8" s="48">
        <v>2</v>
      </c>
      <c r="AB8" s="103">
        <f>'CO-PO Mapping'!N46</f>
        <v>2.2279259200347696</v>
      </c>
      <c r="AC8" s="67"/>
    </row>
    <row r="9" spans="1:32" ht="30" x14ac:dyDescent="0.25">
      <c r="A9" s="135">
        <v>4</v>
      </c>
      <c r="B9" s="135"/>
      <c r="C9" s="136"/>
      <c r="D9" s="136" t="str">
        <f>'CO (All Subjects)'!D7</f>
        <v>DATA STRUCTURES &amp;ALGORITHM</v>
      </c>
      <c r="E9" s="136">
        <v>2</v>
      </c>
      <c r="F9" s="137">
        <f>'CO-PO Mapping'!C61</f>
        <v>2.228732371647673</v>
      </c>
      <c r="G9" s="135">
        <v>2</v>
      </c>
      <c r="H9" s="137">
        <f>'CO-PO Mapping'!D61</f>
        <v>2.2300226942283183</v>
      </c>
      <c r="I9" s="135">
        <v>2</v>
      </c>
      <c r="J9" s="137">
        <f>'CO-PO Mapping'!E61</f>
        <v>2.2222807587444469</v>
      </c>
      <c r="K9" s="135">
        <v>2.2999999999999998</v>
      </c>
      <c r="L9" s="137">
        <f>'CO-PO Mapping'!F46</f>
        <v>2.2279259200347696</v>
      </c>
      <c r="M9" s="135">
        <v>2</v>
      </c>
      <c r="N9" s="137">
        <f>'CO-PO Mapping'!G61</f>
        <v>2.2292700060562751</v>
      </c>
      <c r="O9" s="135">
        <v>2</v>
      </c>
      <c r="P9" s="137">
        <f>'CO-PO Mapping'!H61</f>
        <v>2.2269178555186406</v>
      </c>
      <c r="Q9" s="135">
        <v>2</v>
      </c>
      <c r="R9" s="137">
        <f>'CO-PO Mapping'!I61</f>
        <v>2.228732371647673</v>
      </c>
      <c r="S9" s="135">
        <v>2</v>
      </c>
      <c r="T9" s="137">
        <f>'CO-PO Mapping'!J61</f>
        <v>2.2281947372390705</v>
      </c>
      <c r="U9" s="135">
        <v>2.5</v>
      </c>
      <c r="V9" s="137">
        <f>'CO-PO Mapping'!K61</f>
        <v>2.2222807587444469</v>
      </c>
      <c r="W9" s="135">
        <v>2</v>
      </c>
      <c r="X9" s="137">
        <f>'CO-PO Mapping'!L61</f>
        <v>2.2311517264863827</v>
      </c>
      <c r="Y9" s="135">
        <v>1.9</v>
      </c>
      <c r="Z9" s="137">
        <f>'CO-PO Mapping'!M61</f>
        <v>2.2273882856261675</v>
      </c>
      <c r="AA9" s="135">
        <v>1.8</v>
      </c>
      <c r="AB9" s="137">
        <f>'CO-PO Mapping'!N61</f>
        <v>2.2308829092820814</v>
      </c>
      <c r="AC9" s="67"/>
    </row>
    <row r="10" spans="1:32" s="138" customFormat="1" x14ac:dyDescent="0.25">
      <c r="A10" s="48">
        <v>5</v>
      </c>
      <c r="B10" s="48"/>
      <c r="C10" s="64"/>
      <c r="D10" s="64" t="str">
        <f>'CO (All Subjects)'!D8</f>
        <v>CLOUD COMPUTING</v>
      </c>
      <c r="E10" s="64">
        <v>2</v>
      </c>
      <c r="F10" s="103">
        <f>'CO-PO Mapping'!C76</f>
        <v>2.228732371647673</v>
      </c>
      <c r="G10" s="48">
        <v>2.2000000000000002</v>
      </c>
      <c r="H10" s="103">
        <f>'CO-PO Mapping'!D76</f>
        <v>2.2301436619702537</v>
      </c>
      <c r="I10" s="48">
        <v>2.2000000000000002</v>
      </c>
      <c r="J10" s="103">
        <f>'CO-PO Mapping'!E76</f>
        <v>2.231554952292834</v>
      </c>
      <c r="K10" s="48">
        <v>2.2999999999999998</v>
      </c>
      <c r="L10" s="103">
        <f>'CO-PO Mapping'!F76</f>
        <v>2.2297001135831565</v>
      </c>
      <c r="M10" s="48">
        <v>2.1</v>
      </c>
      <c r="N10" s="103">
        <f>'CO-PO Mapping'!G76</f>
        <v>2.2298844453803919</v>
      </c>
      <c r="O10" s="48">
        <v>2.2000000000000002</v>
      </c>
      <c r="P10" s="103">
        <f>'CO-PO Mapping'!H76</f>
        <v>2.2277915114326188</v>
      </c>
      <c r="Q10" s="48">
        <v>2.4</v>
      </c>
      <c r="R10" s="103">
        <f>'CO-PO Mapping'!I76</f>
        <v>2.229538823260576</v>
      </c>
      <c r="S10" s="48">
        <v>2.5</v>
      </c>
      <c r="T10" s="103">
        <f>'CO-PO Mapping'!J76</f>
        <v>2.2303452748734793</v>
      </c>
      <c r="U10" s="48">
        <v>2.2000000000000002</v>
      </c>
      <c r="V10" s="103">
        <f>'CO-PO Mapping'!K76</f>
        <v>2.2263130168089633</v>
      </c>
      <c r="W10" s="48">
        <v>2.4</v>
      </c>
      <c r="X10" s="103">
        <f>'CO-PO Mapping'!L76</f>
        <v>2.2311517264863827</v>
      </c>
      <c r="Y10" s="48">
        <v>2.5</v>
      </c>
      <c r="Z10" s="103">
        <f>'CO-PO Mapping'!M76</f>
        <v>2.2289339845508986</v>
      </c>
      <c r="AA10" s="48">
        <v>2.2000000000000002</v>
      </c>
      <c r="AB10" s="103">
        <f>'CO-PO Mapping'!N76</f>
        <v>2.229538823260576</v>
      </c>
    </row>
    <row r="11" spans="1:32" s="138" customFormat="1" x14ac:dyDescent="0.25">
      <c r="A11" s="48">
        <v>6</v>
      </c>
      <c r="B11" s="48"/>
      <c r="C11" s="64"/>
      <c r="D11" s="64" t="str">
        <f>'CO (All Subjects)'!D9</f>
        <v>OOP LABS</v>
      </c>
      <c r="E11" s="64">
        <v>2</v>
      </c>
      <c r="F11" s="103">
        <f>'CO-PO Mapping'!C90</f>
        <v>2.2271194684218663</v>
      </c>
      <c r="G11" s="48">
        <v>2.5</v>
      </c>
      <c r="H11" s="103">
        <f>'CO-PO Mapping'!D90</f>
        <v>2.2308291458412213</v>
      </c>
      <c r="I11" s="48">
        <v>2.2999999999999998</v>
      </c>
      <c r="J11" s="103">
        <f>'CO-PO Mapping'!E90</f>
        <v>2.226044199604662</v>
      </c>
      <c r="K11" s="48">
        <v>2.5</v>
      </c>
      <c r="L11" s="103">
        <f>'CO-PO Mapping'!F90</f>
        <v>2.2264282241822348</v>
      </c>
      <c r="M11" s="48">
        <v>2.4</v>
      </c>
      <c r="N11" s="103">
        <f>'CO-PO Mapping'!G90</f>
        <v>2.2244312963788553</v>
      </c>
      <c r="O11" s="48">
        <v>2.2999999999999998</v>
      </c>
      <c r="P11" s="103">
        <f>'CO-PO Mapping'!H90</f>
        <v>2.2272807587444468</v>
      </c>
      <c r="Q11" s="48">
        <v>2.2999999999999998</v>
      </c>
      <c r="R11" s="103">
        <f>'CO-PO Mapping'!I90</f>
        <v>2.2281947372390705</v>
      </c>
      <c r="S11" s="48">
        <v>2.4</v>
      </c>
      <c r="T11" s="103">
        <f>'CO-PO Mapping'!J90</f>
        <v>2.2275226942283179</v>
      </c>
      <c r="U11" s="48">
        <v>2.2999999999999998</v>
      </c>
      <c r="V11" s="103">
        <f>'CO-PO Mapping'!K90</f>
        <v>2.2284635544433713</v>
      </c>
      <c r="W11" s="48">
        <v>2.2999999999999998</v>
      </c>
      <c r="X11" s="103">
        <f>'CO-PO Mapping'!L90</f>
        <v>2.2306140920777806</v>
      </c>
      <c r="Y11" s="48">
        <v>2.2999999999999998</v>
      </c>
      <c r="Z11" s="103">
        <f>'CO-PO Mapping'!M90</f>
        <v>2.228553160178139</v>
      </c>
      <c r="AA11" s="48">
        <v>2.2999999999999998</v>
      </c>
      <c r="AB11" s="103">
        <f>'CO-PO Mapping'!N90</f>
        <v>2.229538823260576</v>
      </c>
    </row>
    <row r="12" spans="1:32" x14ac:dyDescent="0.25">
      <c r="A12" s="67"/>
      <c r="B12" s="68"/>
      <c r="C12" s="69"/>
      <c r="D12" s="70"/>
      <c r="E12" s="50"/>
      <c r="F12" s="67"/>
      <c r="G12" s="50"/>
      <c r="H12" s="67"/>
      <c r="I12" s="50"/>
      <c r="J12" s="67"/>
      <c r="K12" s="50"/>
      <c r="L12" s="67"/>
      <c r="M12" s="50"/>
      <c r="N12" s="67"/>
      <c r="O12" s="50"/>
      <c r="P12" s="67"/>
      <c r="Q12" s="50"/>
      <c r="R12" s="67"/>
      <c r="S12" s="50"/>
      <c r="T12" s="67"/>
      <c r="U12" s="50"/>
      <c r="V12" s="67"/>
      <c r="W12" s="50"/>
      <c r="X12" s="67"/>
      <c r="Y12" s="50"/>
      <c r="Z12" s="67"/>
      <c r="AA12" s="50"/>
      <c r="AB12" s="67"/>
      <c r="AC12" s="50"/>
      <c r="AD12" s="67"/>
      <c r="AE12" s="50"/>
      <c r="AF12" s="67"/>
    </row>
    <row r="14" spans="1:32" x14ac:dyDescent="0.25">
      <c r="D14" s="47" t="s">
        <v>75</v>
      </c>
      <c r="E14" s="51">
        <f>AVERAGE(E6:E11)</f>
        <v>2</v>
      </c>
      <c r="F14" s="52"/>
      <c r="G14" s="53">
        <f>AVERAGE(G6:G11)</f>
        <v>2.1833333333333331</v>
      </c>
      <c r="H14" s="52"/>
      <c r="I14" s="53">
        <f>AVERAGE(I6:I11)</f>
        <v>2.1500000000000004</v>
      </c>
      <c r="J14" s="52"/>
      <c r="K14" s="53">
        <f>AVERAGE(K6:K11)</f>
        <v>2.4166666666666665</v>
      </c>
      <c r="L14" s="52"/>
      <c r="M14" s="53">
        <f>AVERAGE(M6:M11)</f>
        <v>2.1166666666666667</v>
      </c>
      <c r="N14" s="52"/>
      <c r="O14" s="53">
        <f>AVERAGE(O6:O11)</f>
        <v>2.1166666666666667</v>
      </c>
      <c r="P14" s="52"/>
      <c r="Q14" s="53">
        <f>AVERAGE(Q6:Q11)</f>
        <v>2.1166666666666667</v>
      </c>
      <c r="R14" s="52"/>
      <c r="S14" s="53">
        <f>AVERAGE(S6:S11)</f>
        <v>2.0000000000000004</v>
      </c>
      <c r="T14" s="52"/>
      <c r="U14" s="53">
        <f>AVERAGE(U6:U11)</f>
        <v>2.0333333333333332</v>
      </c>
      <c r="V14" s="52"/>
      <c r="W14" s="53">
        <f>AVERAGE(W6:W11)</f>
        <v>2.1833333333333336</v>
      </c>
      <c r="X14" s="52"/>
      <c r="Y14" s="53">
        <f>AVERAGE(Y6:Y11)</f>
        <v>2.2166666666666668</v>
      </c>
      <c r="Z14" s="52"/>
      <c r="AA14" s="53">
        <f>AVERAGE(AA6:AA11)</f>
        <v>2.1833333333333336</v>
      </c>
      <c r="AB14" s="54"/>
    </row>
    <row r="15" spans="1:32" x14ac:dyDescent="0.25">
      <c r="E15" s="55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56"/>
    </row>
    <row r="16" spans="1:32" x14ac:dyDescent="0.25">
      <c r="D16" s="47" t="s">
        <v>76</v>
      </c>
      <c r="E16" s="55"/>
      <c r="F16" s="96">
        <f>AVERAGE(F6:F11)</f>
        <v>2.2282369799426038</v>
      </c>
      <c r="G16" s="71"/>
      <c r="H16" s="96">
        <f>AVERAGE(H6:H11)</f>
        <v>2.2310240383143394</v>
      </c>
      <c r="I16" s="71"/>
      <c r="J16" s="96">
        <f>AVERAGE(J6:J11)</f>
        <v>2.2255289666297515</v>
      </c>
      <c r="K16" s="71"/>
      <c r="L16" s="96">
        <f>AVERAGE(L6:L11)</f>
        <v>2.2278151929482362</v>
      </c>
      <c r="M16" s="71"/>
      <c r="N16" s="96">
        <f>AVERAGE(N6:N11)</f>
        <v>2.2290767136855636</v>
      </c>
      <c r="O16" s="71"/>
      <c r="P16" s="96">
        <f>AVERAGE(P6:P11)</f>
        <v>2.2264631064146978</v>
      </c>
      <c r="Q16" s="71"/>
      <c r="R16" s="96">
        <f>AVERAGE(R6:R11)</f>
        <v>2.2276436619702538</v>
      </c>
      <c r="S16" s="71"/>
      <c r="T16" s="96">
        <f>AVERAGE(T6:T11)</f>
        <v>2.2273434827587839</v>
      </c>
      <c r="U16" s="71"/>
      <c r="V16" s="96">
        <f>AVERAGE(V6:V11)</f>
        <v>2.2251929451243746</v>
      </c>
      <c r="W16" s="71"/>
      <c r="X16" s="96">
        <f>AVERAGE(X6:X11)</f>
        <v>2.2298972461996445</v>
      </c>
      <c r="Y16" s="71"/>
      <c r="Z16" s="96">
        <f>AVERAGE(Z6:Z11)</f>
        <v>2.226899187657231</v>
      </c>
      <c r="AA16" s="71"/>
      <c r="AB16" s="97">
        <f>AVERAGE(AB6:AB11)</f>
        <v>2.2298300418985688</v>
      </c>
    </row>
    <row r="17" spans="4:28" x14ac:dyDescent="0.25">
      <c r="E17" s="55"/>
      <c r="F17" s="72"/>
      <c r="G17" s="71"/>
      <c r="H17" s="72"/>
      <c r="I17" s="71"/>
      <c r="J17" s="72"/>
      <c r="K17" s="71"/>
      <c r="L17" s="72"/>
      <c r="M17" s="71"/>
      <c r="N17" s="72"/>
      <c r="O17" s="71"/>
      <c r="P17" s="72"/>
      <c r="Q17" s="71"/>
      <c r="R17" s="72"/>
      <c r="S17" s="71"/>
      <c r="T17" s="72"/>
      <c r="U17" s="71"/>
      <c r="V17" s="72"/>
      <c r="W17" s="71"/>
      <c r="X17" s="72"/>
      <c r="Y17" s="71"/>
      <c r="Z17" s="72"/>
      <c r="AA17" s="71"/>
      <c r="AB17" s="57"/>
    </row>
    <row r="18" spans="4:28" x14ac:dyDescent="0.25">
      <c r="D18" s="47" t="s">
        <v>77</v>
      </c>
      <c r="E18" s="55"/>
      <c r="F18" s="98">
        <v>2.1</v>
      </c>
      <c r="G18" s="71"/>
      <c r="H18" s="98">
        <v>2.2999999999999998</v>
      </c>
      <c r="I18" s="71"/>
      <c r="J18" s="98">
        <v>2.5</v>
      </c>
      <c r="K18" s="71"/>
      <c r="L18" s="98">
        <v>2.5</v>
      </c>
      <c r="M18" s="71"/>
      <c r="N18" s="98">
        <v>2.2000000000000002</v>
      </c>
      <c r="O18" s="71"/>
      <c r="P18" s="98">
        <v>2.4</v>
      </c>
      <c r="Q18" s="71"/>
      <c r="R18" s="98">
        <v>2.2000000000000002</v>
      </c>
      <c r="S18" s="71"/>
      <c r="T18" s="98">
        <v>2.1</v>
      </c>
      <c r="U18" s="71"/>
      <c r="V18" s="98">
        <v>2.1</v>
      </c>
      <c r="W18" s="71"/>
      <c r="X18" s="98">
        <v>2.2999999999999998</v>
      </c>
      <c r="Y18" s="71"/>
      <c r="Z18" s="98">
        <v>2.5</v>
      </c>
      <c r="AA18" s="71"/>
      <c r="AB18" s="99">
        <v>2.25</v>
      </c>
    </row>
    <row r="19" spans="4:28" x14ac:dyDescent="0.25">
      <c r="E19" s="55"/>
      <c r="F19" s="72"/>
      <c r="G19" s="71"/>
      <c r="H19" s="72"/>
      <c r="I19" s="71"/>
      <c r="J19" s="72"/>
      <c r="K19" s="71"/>
      <c r="L19" s="72"/>
      <c r="M19" s="71"/>
      <c r="N19" s="72"/>
      <c r="O19" s="71"/>
      <c r="P19" s="72"/>
      <c r="Q19" s="71"/>
      <c r="R19" s="72"/>
      <c r="S19" s="71"/>
      <c r="T19" s="72"/>
      <c r="U19" s="71"/>
      <c r="V19" s="72"/>
      <c r="W19" s="71"/>
      <c r="X19" s="72"/>
      <c r="Y19" s="71"/>
      <c r="Z19" s="72"/>
      <c r="AA19" s="71"/>
      <c r="AB19" s="57"/>
    </row>
    <row r="20" spans="4:28" x14ac:dyDescent="0.25">
      <c r="D20" s="47" t="s">
        <v>78</v>
      </c>
      <c r="E20" s="55"/>
      <c r="F20" s="100">
        <f>(F16+F18)/2</f>
        <v>2.164118489971302</v>
      </c>
      <c r="G20" s="71"/>
      <c r="H20" s="100">
        <f>(H16+H18)/2</f>
        <v>2.2655120191571694</v>
      </c>
      <c r="I20" s="71"/>
      <c r="J20" s="100">
        <f>(J16+J18)/2</f>
        <v>2.3627644833148755</v>
      </c>
      <c r="K20" s="71"/>
      <c r="L20" s="100">
        <f>(L16+L18)/2</f>
        <v>2.3639075964741183</v>
      </c>
      <c r="M20" s="71"/>
      <c r="N20" s="100">
        <f>(N16+N18)/2</f>
        <v>2.2145383568427821</v>
      </c>
      <c r="O20" s="71"/>
      <c r="P20" s="100">
        <f>(P16+P18)/2</f>
        <v>2.3132315532073489</v>
      </c>
      <c r="Q20" s="71"/>
      <c r="R20" s="100">
        <f>(R16+R18)/2</f>
        <v>2.2138218309851272</v>
      </c>
      <c r="S20" s="71"/>
      <c r="T20" s="100">
        <f>(T16+T18)/2</f>
        <v>2.163671741379392</v>
      </c>
      <c r="U20" s="71"/>
      <c r="V20" s="100">
        <f>(V16+V18)/2</f>
        <v>2.1625964725621873</v>
      </c>
      <c r="W20" s="71"/>
      <c r="X20" s="100">
        <f>(X16+X18)/2</f>
        <v>2.2649486230998219</v>
      </c>
      <c r="Y20" s="71"/>
      <c r="Z20" s="100">
        <f>(Z16+Z18)/2</f>
        <v>2.3634495938286157</v>
      </c>
      <c r="AA20" s="71"/>
      <c r="AB20" s="101">
        <f>(AB16+AB18)/2</f>
        <v>2.2399150209492844</v>
      </c>
    </row>
    <row r="21" spans="4:28" x14ac:dyDescent="0.25">
      <c r="E21" s="73"/>
      <c r="F21" s="74"/>
      <c r="G21" s="58"/>
      <c r="H21" s="74"/>
      <c r="I21" s="58"/>
      <c r="J21" s="74"/>
      <c r="K21" s="58"/>
      <c r="L21" s="74"/>
      <c r="M21" s="58"/>
      <c r="N21" s="74"/>
      <c r="O21" s="58"/>
      <c r="P21" s="74"/>
      <c r="Q21" s="58"/>
      <c r="R21" s="74"/>
      <c r="S21" s="58"/>
      <c r="T21" s="74"/>
      <c r="U21" s="58"/>
      <c r="V21" s="74"/>
      <c r="W21" s="58"/>
      <c r="X21" s="74"/>
      <c r="Y21" s="58"/>
      <c r="Z21" s="74"/>
      <c r="AA21" s="58"/>
      <c r="AB21" s="75"/>
    </row>
    <row r="22" spans="4:28" x14ac:dyDescent="0.25">
      <c r="E22" s="209" t="s">
        <v>39</v>
      </c>
      <c r="F22" s="209"/>
      <c r="G22" s="209" t="s">
        <v>40</v>
      </c>
      <c r="H22" s="209"/>
      <c r="I22" s="209" t="s">
        <v>41</v>
      </c>
      <c r="J22" s="209"/>
      <c r="K22" s="209" t="s">
        <v>42</v>
      </c>
      <c r="L22" s="209"/>
      <c r="M22" s="209" t="s">
        <v>43</v>
      </c>
      <c r="N22" s="209"/>
      <c r="O22" s="209" t="s">
        <v>44</v>
      </c>
      <c r="P22" s="209"/>
      <c r="Q22" s="209" t="s">
        <v>45</v>
      </c>
      <c r="R22" s="209"/>
      <c r="S22" s="209" t="s">
        <v>46</v>
      </c>
      <c r="T22" s="209"/>
      <c r="U22" s="209" t="s">
        <v>47</v>
      </c>
      <c r="V22" s="209"/>
      <c r="W22" s="209" t="s">
        <v>48</v>
      </c>
      <c r="X22" s="209"/>
      <c r="Y22" s="209" t="s">
        <v>49</v>
      </c>
      <c r="Z22" s="209"/>
      <c r="AA22" s="209" t="s">
        <v>50</v>
      </c>
      <c r="AB22" s="209"/>
    </row>
    <row r="23" spans="4:28" x14ac:dyDescent="0.25">
      <c r="E23" s="209" t="str">
        <f>IF(F20&gt;E14, "Achieve", "Not Achive")</f>
        <v>Achieve</v>
      </c>
      <c r="F23" s="209"/>
      <c r="G23" s="209" t="str">
        <f t="shared" ref="G23" si="0">IF(H20&gt;G14, "Achieve", "Not Achive")</f>
        <v>Achieve</v>
      </c>
      <c r="H23" s="209"/>
      <c r="I23" s="209" t="str">
        <f t="shared" ref="I23" si="1">IF(J20&gt;I14, "Achieve", "Not Achive")</f>
        <v>Achieve</v>
      </c>
      <c r="J23" s="209"/>
      <c r="K23" s="209" t="str">
        <f>IF(L20&gt;K14,"Achieve","Not Achieve")</f>
        <v>Not Achieve</v>
      </c>
      <c r="L23" s="209"/>
      <c r="M23" s="209" t="str">
        <f t="shared" ref="M23" si="2">IF(N20&gt;M14, "Achieve", "Not Achive")</f>
        <v>Achieve</v>
      </c>
      <c r="N23" s="209"/>
      <c r="O23" s="209" t="str">
        <f t="shared" ref="O23" si="3">IF(P20&gt;O14, "Achieve", "Not Achive")</f>
        <v>Achieve</v>
      </c>
      <c r="P23" s="209"/>
      <c r="Q23" s="209" t="str">
        <f t="shared" ref="Q23" si="4">IF(R20&gt;Q14, "Achieve", "Not Achive")</f>
        <v>Achieve</v>
      </c>
      <c r="R23" s="209"/>
      <c r="S23" s="209" t="str">
        <f t="shared" ref="S23" si="5">IF(T20&gt;S14, "Achieve", "Not Achive")</f>
        <v>Achieve</v>
      </c>
      <c r="T23" s="209"/>
      <c r="U23" s="209" t="str">
        <f t="shared" ref="U23" si="6">IF(V20&gt;U14, "Achieve", "Not Achive")</f>
        <v>Achieve</v>
      </c>
      <c r="V23" s="209"/>
      <c r="W23" s="209" t="str">
        <f t="shared" ref="W23" si="7">IF(X20&gt;W14, "Achieve", "Not Achive")</f>
        <v>Achieve</v>
      </c>
      <c r="X23" s="209"/>
      <c r="Y23" s="209" t="str">
        <f t="shared" ref="Y23" si="8">IF(Z20&gt;Y14, "Achieve", "Not Achive")</f>
        <v>Achieve</v>
      </c>
      <c r="Z23" s="209"/>
      <c r="AA23" s="209" t="str">
        <f>IF(AB20&gt;AA14,"Achieve","Not Achieve")</f>
        <v>Achieve</v>
      </c>
      <c r="AB23" s="209"/>
    </row>
  </sheetData>
  <mergeCells count="37">
    <mergeCell ref="G22:H22"/>
    <mergeCell ref="I22:J22"/>
    <mergeCell ref="K22:L22"/>
    <mergeCell ref="AA23:AB23"/>
    <mergeCell ref="W22:X22"/>
    <mergeCell ref="Y22:Z22"/>
    <mergeCell ref="AA22:AB22"/>
    <mergeCell ref="M22:N22"/>
    <mergeCell ref="O22:P22"/>
    <mergeCell ref="Q22:R22"/>
    <mergeCell ref="S22:T22"/>
    <mergeCell ref="U22:V22"/>
    <mergeCell ref="Q23:R23"/>
    <mergeCell ref="U23:V23"/>
    <mergeCell ref="Y23:Z23"/>
    <mergeCell ref="O3:P3"/>
    <mergeCell ref="S23:T23"/>
    <mergeCell ref="W23:X23"/>
    <mergeCell ref="A3:D4"/>
    <mergeCell ref="E23:F23"/>
    <mergeCell ref="I23:J23"/>
    <mergeCell ref="K23:L23"/>
    <mergeCell ref="O23:P23"/>
    <mergeCell ref="E3:F3"/>
    <mergeCell ref="G3:H3"/>
    <mergeCell ref="I3:J3"/>
    <mergeCell ref="K3:L3"/>
    <mergeCell ref="M3:N3"/>
    <mergeCell ref="E22:F22"/>
    <mergeCell ref="G23:H23"/>
    <mergeCell ref="M23:N23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BCA-II PAPER 1</vt:lpstr>
      <vt:lpstr>BCA-II PAPER 2</vt:lpstr>
      <vt:lpstr>BCA-II PAPER 3</vt:lpstr>
      <vt:lpstr>BCA-II PAPER 4</vt:lpstr>
      <vt:lpstr>BCA-II PAPER 5</vt:lpstr>
      <vt:lpstr>BCA-II PAPER 6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2023-08-24T10:49:44Z</dcterms:modified>
</cp:coreProperties>
</file>