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attainment 2023 file receieved\"/>
    </mc:Choice>
  </mc:AlternateContent>
  <bookViews>
    <workbookView xWindow="0" yWindow="0" windowWidth="15360" windowHeight="5850" tabRatio="890" firstSheet="1" activeTab="8"/>
  </bookViews>
  <sheets>
    <sheet name="PAPER1" sheetId="6" r:id="rId1"/>
    <sheet name="PAPER2" sheetId="20" r:id="rId2"/>
    <sheet name="PAPER3" sheetId="21" r:id="rId3"/>
    <sheet name="PAPER4" sheetId="22" r:id="rId4"/>
    <sheet name="PAPER5" sheetId="23" r:id="rId5"/>
    <sheet name="PAPER6" sheetId="24" r:id="rId6"/>
    <sheet name="CO (All Subjects)" sheetId="2" r:id="rId7"/>
    <sheet name="CO-PO Mapping" sheetId="3" r:id="rId8"/>
    <sheet name="Final Attainment" sheetId="5" r:id="rId9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4" i="5" l="1"/>
  <c r="W14" i="5"/>
  <c r="U14" i="5"/>
  <c r="S14" i="5"/>
  <c r="Q14" i="5"/>
  <c r="O14" i="5"/>
  <c r="M14" i="5"/>
  <c r="K14" i="5"/>
  <c r="I14" i="5"/>
  <c r="G14" i="5"/>
  <c r="E14" i="5"/>
  <c r="AB11" i="5"/>
  <c r="Z11" i="5"/>
  <c r="X11" i="5"/>
  <c r="V11" i="5"/>
  <c r="T11" i="5"/>
  <c r="R11" i="5"/>
  <c r="P11" i="5"/>
  <c r="N11" i="5"/>
  <c r="L11" i="5"/>
  <c r="J11" i="5"/>
  <c r="H11" i="5"/>
  <c r="F11" i="5"/>
  <c r="AB10" i="5"/>
  <c r="Z10" i="5"/>
  <c r="X10" i="5"/>
  <c r="V10" i="5"/>
  <c r="T10" i="5"/>
  <c r="R10" i="5"/>
  <c r="P10" i="5"/>
  <c r="N10" i="5"/>
  <c r="L10" i="5"/>
  <c r="F10" i="5"/>
  <c r="J10" i="5"/>
  <c r="H10" i="5"/>
  <c r="D11" i="5"/>
  <c r="D10" i="5"/>
  <c r="I34" i="22" l="1"/>
  <c r="P55" i="6" l="1"/>
  <c r="I76" i="6"/>
  <c r="J76" i="6"/>
  <c r="I75" i="6"/>
  <c r="I29" i="6"/>
  <c r="I27" i="6"/>
  <c r="I26" i="6"/>
  <c r="I25" i="6"/>
  <c r="D67" i="3" l="1"/>
  <c r="Y106" i="24" l="1"/>
  <c r="L106" i="24"/>
  <c r="L107" i="24" s="1"/>
  <c r="M106" i="24"/>
  <c r="N106" i="24"/>
  <c r="O106" i="24"/>
  <c r="K106" i="24"/>
  <c r="K107" i="24" s="1"/>
  <c r="E106" i="24"/>
  <c r="F106" i="24"/>
  <c r="G106" i="24"/>
  <c r="G107" i="24" s="1"/>
  <c r="H106" i="24"/>
  <c r="H107" i="24" s="1"/>
  <c r="D106" i="24"/>
  <c r="E107" i="24" l="1"/>
  <c r="E108" i="24" s="1"/>
  <c r="H108" i="24"/>
  <c r="F107" i="24"/>
  <c r="F108" i="24" s="1"/>
  <c r="G108" i="24"/>
  <c r="D107" i="24"/>
  <c r="D108" i="24" s="1"/>
  <c r="Y107" i="24"/>
  <c r="Y108" i="24" s="1"/>
  <c r="L108" i="24"/>
  <c r="O107" i="24"/>
  <c r="O108" i="24" s="1"/>
  <c r="N107" i="24"/>
  <c r="N108" i="24" s="1"/>
  <c r="M107" i="24"/>
  <c r="M108" i="24" s="1"/>
  <c r="K108" i="24"/>
  <c r="Y106" i="23" l="1"/>
  <c r="Y107" i="23" s="1"/>
  <c r="L106" i="23"/>
  <c r="M106" i="23"/>
  <c r="N106" i="23"/>
  <c r="O106" i="23"/>
  <c r="K106" i="23"/>
  <c r="E106" i="23"/>
  <c r="E107" i="23" s="1"/>
  <c r="F106" i="23"/>
  <c r="G106" i="23"/>
  <c r="G107" i="23" s="1"/>
  <c r="H106" i="23"/>
  <c r="H107" i="23" s="1"/>
  <c r="D106" i="23"/>
  <c r="D107" i="23" s="1"/>
  <c r="Y106" i="22"/>
  <c r="Y107" i="22" s="1"/>
  <c r="Y108" i="22" s="1"/>
  <c r="L106" i="22"/>
  <c r="L107" i="22" s="1"/>
  <c r="L108" i="22" s="1"/>
  <c r="M106" i="22"/>
  <c r="N106" i="22"/>
  <c r="N107" i="22" s="1"/>
  <c r="N108" i="22" s="1"/>
  <c r="O106" i="22"/>
  <c r="O107" i="22" s="1"/>
  <c r="O108" i="22" s="1"/>
  <c r="K106" i="22"/>
  <c r="K107" i="22" s="1"/>
  <c r="K108" i="22" s="1"/>
  <c r="E106" i="22"/>
  <c r="F106" i="22"/>
  <c r="F107" i="22" s="1"/>
  <c r="F108" i="22" s="1"/>
  <c r="G106" i="22"/>
  <c r="G107" i="22" s="1"/>
  <c r="G108" i="22" s="1"/>
  <c r="H106" i="22"/>
  <c r="D106" i="22"/>
  <c r="Y106" i="21"/>
  <c r="Y107" i="21" s="1"/>
  <c r="L106" i="21"/>
  <c r="M106" i="21"/>
  <c r="N106" i="21"/>
  <c r="O106" i="21"/>
  <c r="O107" i="21" s="1"/>
  <c r="K106" i="21"/>
  <c r="K107" i="21" s="1"/>
  <c r="E106" i="21"/>
  <c r="E107" i="21" s="1"/>
  <c r="F106" i="21"/>
  <c r="F107" i="21" s="1"/>
  <c r="G106" i="21"/>
  <c r="H106" i="21"/>
  <c r="H107" i="21" s="1"/>
  <c r="D106" i="21"/>
  <c r="Y106" i="20"/>
  <c r="Y107" i="20" s="1"/>
  <c r="Y108" i="20" s="1"/>
  <c r="L106" i="20"/>
  <c r="L107" i="20" s="1"/>
  <c r="L108" i="20" s="1"/>
  <c r="M106" i="20"/>
  <c r="N106" i="20"/>
  <c r="N107" i="20" s="1"/>
  <c r="N108" i="20" s="1"/>
  <c r="O106" i="20"/>
  <c r="O107" i="20" s="1"/>
  <c r="O108" i="20" s="1"/>
  <c r="K106" i="20"/>
  <c r="Y106" i="6"/>
  <c r="Y107" i="6" s="1"/>
  <c r="Y108" i="23" l="1"/>
  <c r="O107" i="23"/>
  <c r="O108" i="23" s="1"/>
  <c r="N107" i="23"/>
  <c r="N108" i="23" s="1"/>
  <c r="M107" i="23"/>
  <c r="M108" i="23" s="1"/>
  <c r="L107" i="23"/>
  <c r="L108" i="23" s="1"/>
  <c r="K107" i="23"/>
  <c r="K108" i="23" s="1"/>
  <c r="F107" i="23"/>
  <c r="F108" i="23" s="1"/>
  <c r="E108" i="23"/>
  <c r="D108" i="23"/>
  <c r="H108" i="23"/>
  <c r="G108" i="23"/>
  <c r="D107" i="22"/>
  <c r="D108" i="22" s="1"/>
  <c r="H107" i="22"/>
  <c r="H108" i="22" s="1"/>
  <c r="E107" i="22"/>
  <c r="E108" i="22" s="1"/>
  <c r="H108" i="21"/>
  <c r="D107" i="21"/>
  <c r="D108" i="21" s="1"/>
  <c r="F108" i="21"/>
  <c r="E108" i="21"/>
  <c r="G107" i="21"/>
  <c r="G108" i="21" s="1"/>
  <c r="Y108" i="6"/>
  <c r="M107" i="22"/>
  <c r="M108" i="22" s="1"/>
  <c r="Y108" i="21"/>
  <c r="M107" i="21"/>
  <c r="M108" i="21" s="1"/>
  <c r="L107" i="21"/>
  <c r="L108" i="21" s="1"/>
  <c r="O108" i="21"/>
  <c r="N107" i="21"/>
  <c r="N108" i="21" s="1"/>
  <c r="K108" i="21"/>
  <c r="M107" i="20"/>
  <c r="M108" i="20" s="1"/>
  <c r="K107" i="20"/>
  <c r="K108" i="20" s="1"/>
  <c r="L106" i="6"/>
  <c r="L107" i="6" s="1"/>
  <c r="M106" i="6"/>
  <c r="M107" i="6" s="1"/>
  <c r="N106" i="6"/>
  <c r="N107" i="6" s="1"/>
  <c r="O106" i="6"/>
  <c r="O107" i="6" s="1"/>
  <c r="K106" i="6"/>
  <c r="L108" i="6" l="1"/>
  <c r="N108" i="6"/>
  <c r="K107" i="6"/>
  <c r="K108" i="6" s="1"/>
  <c r="M108" i="6"/>
  <c r="O108" i="6"/>
  <c r="E106" i="6" l="1"/>
  <c r="F106" i="6"/>
  <c r="G106" i="6"/>
  <c r="H106" i="6"/>
  <c r="D106" i="6"/>
  <c r="D107" i="6" l="1"/>
  <c r="D108" i="6" s="1"/>
  <c r="H107" i="6"/>
  <c r="H108" i="6" s="1"/>
  <c r="G107" i="6"/>
  <c r="G108" i="6" s="1"/>
  <c r="F107" i="6"/>
  <c r="F108" i="6" s="1"/>
  <c r="E107" i="6"/>
  <c r="E108" i="6" s="1"/>
  <c r="I9" i="24"/>
  <c r="I94" i="23" l="1"/>
  <c r="D103" i="23"/>
  <c r="E103" i="23"/>
  <c r="F103" i="23"/>
  <c r="G103" i="23"/>
  <c r="H103" i="23"/>
  <c r="D105" i="23"/>
  <c r="E105" i="23"/>
  <c r="F105" i="23"/>
  <c r="G105" i="23"/>
  <c r="H105" i="23"/>
  <c r="I80" i="23"/>
  <c r="R8" i="24" l="1"/>
  <c r="S8" i="24"/>
  <c r="T8" i="24"/>
  <c r="U8" i="24"/>
  <c r="V8" i="24"/>
  <c r="R9" i="24"/>
  <c r="S9" i="24"/>
  <c r="T9" i="24"/>
  <c r="U9" i="24"/>
  <c r="V9" i="24"/>
  <c r="R10" i="24"/>
  <c r="S10" i="24"/>
  <c r="T10" i="24"/>
  <c r="U10" i="24"/>
  <c r="V10" i="24"/>
  <c r="R11" i="24"/>
  <c r="S11" i="24"/>
  <c r="T11" i="24"/>
  <c r="U11" i="24"/>
  <c r="V11" i="24"/>
  <c r="R12" i="24"/>
  <c r="S12" i="24"/>
  <c r="T12" i="24"/>
  <c r="U12" i="24"/>
  <c r="V12" i="24"/>
  <c r="R13" i="24"/>
  <c r="S13" i="24"/>
  <c r="T13" i="24"/>
  <c r="U13" i="24"/>
  <c r="V13" i="24"/>
  <c r="R14" i="24"/>
  <c r="S14" i="24"/>
  <c r="T14" i="24"/>
  <c r="U14" i="24"/>
  <c r="V14" i="24"/>
  <c r="R15" i="24"/>
  <c r="S15" i="24"/>
  <c r="T15" i="24"/>
  <c r="U15" i="24"/>
  <c r="V15" i="24"/>
  <c r="R16" i="24"/>
  <c r="S16" i="24"/>
  <c r="T16" i="24"/>
  <c r="U16" i="24"/>
  <c r="V16" i="24"/>
  <c r="R17" i="24"/>
  <c r="S17" i="24"/>
  <c r="T17" i="24"/>
  <c r="U17" i="24"/>
  <c r="V17" i="24"/>
  <c r="R18" i="24"/>
  <c r="S18" i="24"/>
  <c r="T18" i="24"/>
  <c r="U18" i="24"/>
  <c r="V18" i="24"/>
  <c r="R19" i="24"/>
  <c r="S19" i="24"/>
  <c r="T19" i="24"/>
  <c r="U19" i="24"/>
  <c r="V19" i="24"/>
  <c r="R20" i="24"/>
  <c r="S20" i="24"/>
  <c r="T20" i="24"/>
  <c r="U20" i="24"/>
  <c r="V20" i="24"/>
  <c r="R21" i="24"/>
  <c r="S21" i="24"/>
  <c r="T21" i="24"/>
  <c r="U21" i="24"/>
  <c r="V21" i="24"/>
  <c r="R22" i="24"/>
  <c r="S22" i="24"/>
  <c r="T22" i="24"/>
  <c r="U22" i="24"/>
  <c r="V22" i="24"/>
  <c r="R23" i="24"/>
  <c r="S23" i="24"/>
  <c r="T23" i="24"/>
  <c r="U23" i="24"/>
  <c r="V23" i="24"/>
  <c r="R24" i="24"/>
  <c r="S24" i="24"/>
  <c r="T24" i="24"/>
  <c r="U24" i="24"/>
  <c r="V24" i="24"/>
  <c r="R25" i="24"/>
  <c r="S25" i="24"/>
  <c r="T25" i="24"/>
  <c r="U25" i="24"/>
  <c r="V25" i="24"/>
  <c r="R26" i="24"/>
  <c r="S26" i="24"/>
  <c r="T26" i="24"/>
  <c r="U26" i="24"/>
  <c r="V26" i="24"/>
  <c r="R27" i="24"/>
  <c r="S27" i="24"/>
  <c r="T27" i="24"/>
  <c r="U27" i="24"/>
  <c r="V27" i="24"/>
  <c r="R28" i="24"/>
  <c r="S28" i="24"/>
  <c r="T28" i="24"/>
  <c r="U28" i="24"/>
  <c r="V28" i="24"/>
  <c r="R29" i="24"/>
  <c r="S29" i="24"/>
  <c r="T29" i="24"/>
  <c r="U29" i="24"/>
  <c r="V29" i="24"/>
  <c r="R30" i="24"/>
  <c r="S30" i="24"/>
  <c r="T30" i="24"/>
  <c r="U30" i="24"/>
  <c r="V30" i="24"/>
  <c r="R31" i="24"/>
  <c r="S31" i="24"/>
  <c r="T31" i="24"/>
  <c r="U31" i="24"/>
  <c r="V31" i="24"/>
  <c r="R32" i="24"/>
  <c r="S32" i="24"/>
  <c r="T32" i="24"/>
  <c r="U32" i="24"/>
  <c r="V32" i="24"/>
  <c r="R33" i="24"/>
  <c r="S33" i="24"/>
  <c r="T33" i="24"/>
  <c r="U33" i="24"/>
  <c r="V33" i="24"/>
  <c r="R34" i="24"/>
  <c r="S34" i="24"/>
  <c r="T34" i="24"/>
  <c r="U34" i="24"/>
  <c r="V34" i="24"/>
  <c r="R35" i="24"/>
  <c r="S35" i="24"/>
  <c r="T35" i="24"/>
  <c r="U35" i="24"/>
  <c r="V35" i="24"/>
  <c r="R36" i="24"/>
  <c r="S36" i="24"/>
  <c r="T36" i="24"/>
  <c r="U36" i="24"/>
  <c r="V36" i="24"/>
  <c r="R37" i="24"/>
  <c r="S37" i="24"/>
  <c r="T37" i="24"/>
  <c r="U37" i="24"/>
  <c r="V37" i="24"/>
  <c r="R38" i="24"/>
  <c r="S38" i="24"/>
  <c r="T38" i="24"/>
  <c r="U38" i="24"/>
  <c r="V38" i="24"/>
  <c r="R39" i="24"/>
  <c r="S39" i="24"/>
  <c r="T39" i="24"/>
  <c r="U39" i="24"/>
  <c r="V39" i="24"/>
  <c r="R40" i="24"/>
  <c r="S40" i="24"/>
  <c r="T40" i="24"/>
  <c r="U40" i="24"/>
  <c r="V40" i="24"/>
  <c r="R41" i="24"/>
  <c r="S41" i="24"/>
  <c r="T41" i="24"/>
  <c r="U41" i="24"/>
  <c r="V41" i="24"/>
  <c r="R42" i="24"/>
  <c r="S42" i="24"/>
  <c r="T42" i="24"/>
  <c r="U42" i="24"/>
  <c r="V42" i="24"/>
  <c r="R43" i="24"/>
  <c r="S43" i="24"/>
  <c r="T43" i="24"/>
  <c r="U43" i="24"/>
  <c r="V43" i="24"/>
  <c r="R44" i="24"/>
  <c r="S44" i="24"/>
  <c r="T44" i="24"/>
  <c r="U44" i="24"/>
  <c r="V44" i="24"/>
  <c r="R45" i="24"/>
  <c r="S45" i="24"/>
  <c r="T45" i="24"/>
  <c r="U45" i="24"/>
  <c r="V45" i="24"/>
  <c r="R46" i="24"/>
  <c r="S46" i="24"/>
  <c r="T46" i="24"/>
  <c r="U46" i="24"/>
  <c r="V46" i="24"/>
  <c r="R47" i="24"/>
  <c r="S47" i="24"/>
  <c r="T47" i="24"/>
  <c r="U47" i="24"/>
  <c r="V47" i="24"/>
  <c r="R48" i="24"/>
  <c r="S48" i="24"/>
  <c r="T48" i="24"/>
  <c r="U48" i="24"/>
  <c r="V48" i="24"/>
  <c r="R49" i="24"/>
  <c r="S49" i="24"/>
  <c r="T49" i="24"/>
  <c r="U49" i="24"/>
  <c r="V49" i="24"/>
  <c r="R50" i="24"/>
  <c r="S50" i="24"/>
  <c r="T50" i="24"/>
  <c r="U50" i="24"/>
  <c r="V50" i="24"/>
  <c r="R51" i="24"/>
  <c r="S51" i="24"/>
  <c r="T51" i="24"/>
  <c r="U51" i="24"/>
  <c r="V51" i="24"/>
  <c r="R52" i="24"/>
  <c r="S52" i="24"/>
  <c r="T52" i="24"/>
  <c r="U52" i="24"/>
  <c r="V52" i="24"/>
  <c r="R53" i="24"/>
  <c r="S53" i="24"/>
  <c r="T53" i="24"/>
  <c r="U53" i="24"/>
  <c r="V53" i="24"/>
  <c r="R54" i="24"/>
  <c r="S54" i="24"/>
  <c r="T54" i="24"/>
  <c r="U54" i="24"/>
  <c r="V54" i="24"/>
  <c r="R55" i="24"/>
  <c r="S55" i="24"/>
  <c r="T55" i="24"/>
  <c r="U55" i="24"/>
  <c r="V55" i="24"/>
  <c r="R56" i="24"/>
  <c r="S56" i="24"/>
  <c r="T56" i="24"/>
  <c r="U56" i="24"/>
  <c r="V56" i="24"/>
  <c r="R57" i="24"/>
  <c r="S57" i="24"/>
  <c r="T57" i="24"/>
  <c r="U57" i="24"/>
  <c r="V57" i="24"/>
  <c r="R58" i="24"/>
  <c r="S58" i="24"/>
  <c r="T58" i="24"/>
  <c r="U58" i="24"/>
  <c r="V58" i="24"/>
  <c r="R59" i="24"/>
  <c r="S59" i="24"/>
  <c r="T59" i="24"/>
  <c r="U59" i="24"/>
  <c r="V59" i="24"/>
  <c r="R60" i="24"/>
  <c r="S60" i="24"/>
  <c r="T60" i="24"/>
  <c r="U60" i="24"/>
  <c r="V60" i="24"/>
  <c r="R61" i="24"/>
  <c r="S61" i="24"/>
  <c r="T61" i="24"/>
  <c r="U61" i="24"/>
  <c r="V61" i="24"/>
  <c r="R62" i="24"/>
  <c r="S62" i="24"/>
  <c r="T62" i="24"/>
  <c r="U62" i="24"/>
  <c r="V62" i="24"/>
  <c r="R63" i="24"/>
  <c r="S63" i="24"/>
  <c r="T63" i="24"/>
  <c r="U63" i="24"/>
  <c r="V63" i="24"/>
  <c r="R64" i="24"/>
  <c r="S64" i="24"/>
  <c r="T64" i="24"/>
  <c r="U64" i="24"/>
  <c r="V64" i="24"/>
  <c r="R65" i="24"/>
  <c r="S65" i="24"/>
  <c r="T65" i="24"/>
  <c r="U65" i="24"/>
  <c r="V65" i="24"/>
  <c r="R66" i="24"/>
  <c r="S66" i="24"/>
  <c r="T66" i="24"/>
  <c r="U66" i="24"/>
  <c r="V66" i="24"/>
  <c r="R67" i="24"/>
  <c r="S67" i="24"/>
  <c r="T67" i="24"/>
  <c r="U67" i="24"/>
  <c r="V67" i="24"/>
  <c r="R68" i="24"/>
  <c r="S68" i="24"/>
  <c r="T68" i="24"/>
  <c r="U68" i="24"/>
  <c r="V68" i="24"/>
  <c r="R69" i="24"/>
  <c r="S69" i="24"/>
  <c r="T69" i="24"/>
  <c r="U69" i="24"/>
  <c r="V69" i="24"/>
  <c r="R70" i="24"/>
  <c r="S70" i="24"/>
  <c r="T70" i="24"/>
  <c r="U70" i="24"/>
  <c r="V70" i="24"/>
  <c r="R71" i="24"/>
  <c r="S71" i="24"/>
  <c r="T71" i="24"/>
  <c r="U71" i="24"/>
  <c r="V71" i="24"/>
  <c r="R72" i="24"/>
  <c r="S72" i="24"/>
  <c r="T72" i="24"/>
  <c r="U72" i="24"/>
  <c r="V72" i="24"/>
  <c r="R73" i="24"/>
  <c r="S73" i="24"/>
  <c r="T73" i="24"/>
  <c r="U73" i="24"/>
  <c r="V73" i="24"/>
  <c r="R74" i="24"/>
  <c r="S74" i="24"/>
  <c r="T74" i="24"/>
  <c r="U74" i="24"/>
  <c r="V74" i="24"/>
  <c r="R75" i="24"/>
  <c r="S75" i="24"/>
  <c r="T75" i="24"/>
  <c r="U75" i="24"/>
  <c r="V75" i="24"/>
  <c r="R76" i="24"/>
  <c r="S76" i="24"/>
  <c r="T76" i="24"/>
  <c r="U76" i="24"/>
  <c r="V76" i="24"/>
  <c r="R77" i="24"/>
  <c r="S77" i="24"/>
  <c r="T77" i="24"/>
  <c r="U77" i="24"/>
  <c r="V77" i="24"/>
  <c r="R78" i="24"/>
  <c r="S78" i="24"/>
  <c r="T78" i="24"/>
  <c r="U78" i="24"/>
  <c r="V78" i="24"/>
  <c r="R79" i="24"/>
  <c r="S79" i="24"/>
  <c r="T79" i="24"/>
  <c r="U79" i="24"/>
  <c r="V79" i="24"/>
  <c r="R80" i="24"/>
  <c r="S80" i="24"/>
  <c r="T80" i="24"/>
  <c r="U80" i="24"/>
  <c r="V80" i="24"/>
  <c r="R81" i="24"/>
  <c r="S81" i="24"/>
  <c r="T81" i="24"/>
  <c r="U81" i="24"/>
  <c r="V81" i="24"/>
  <c r="R82" i="24"/>
  <c r="S82" i="24"/>
  <c r="T82" i="24"/>
  <c r="U82" i="24"/>
  <c r="V82" i="24"/>
  <c r="R83" i="24"/>
  <c r="S83" i="24"/>
  <c r="T83" i="24"/>
  <c r="U83" i="24"/>
  <c r="V83" i="24"/>
  <c r="R84" i="24"/>
  <c r="S84" i="24"/>
  <c r="T84" i="24"/>
  <c r="U84" i="24"/>
  <c r="V84" i="24"/>
  <c r="R85" i="24"/>
  <c r="S85" i="24"/>
  <c r="T85" i="24"/>
  <c r="U85" i="24"/>
  <c r="V85" i="24"/>
  <c r="R86" i="24"/>
  <c r="S86" i="24"/>
  <c r="T86" i="24"/>
  <c r="U86" i="24"/>
  <c r="V86" i="24"/>
  <c r="R87" i="24"/>
  <c r="S87" i="24"/>
  <c r="T87" i="24"/>
  <c r="U87" i="24"/>
  <c r="V87" i="24"/>
  <c r="R88" i="24"/>
  <c r="S88" i="24"/>
  <c r="T88" i="24"/>
  <c r="U88" i="24"/>
  <c r="V88" i="24"/>
  <c r="R89" i="24"/>
  <c r="S89" i="24"/>
  <c r="T89" i="24"/>
  <c r="U89" i="24"/>
  <c r="V89" i="24"/>
  <c r="R90" i="24"/>
  <c r="S90" i="24"/>
  <c r="T90" i="24"/>
  <c r="U90" i="24"/>
  <c r="V90" i="24"/>
  <c r="R91" i="24"/>
  <c r="S91" i="24"/>
  <c r="T91" i="24"/>
  <c r="U91" i="24"/>
  <c r="V91" i="24"/>
  <c r="R92" i="24"/>
  <c r="S92" i="24"/>
  <c r="T92" i="24"/>
  <c r="U92" i="24"/>
  <c r="V92" i="24"/>
  <c r="R93" i="24"/>
  <c r="S93" i="24"/>
  <c r="T93" i="24"/>
  <c r="U93" i="24"/>
  <c r="V93" i="24"/>
  <c r="R94" i="24"/>
  <c r="S94" i="24"/>
  <c r="T94" i="24"/>
  <c r="U94" i="24"/>
  <c r="V94" i="24"/>
  <c r="R95" i="24"/>
  <c r="S95" i="24"/>
  <c r="T95" i="24"/>
  <c r="U95" i="24"/>
  <c r="V95" i="24"/>
  <c r="R96" i="24"/>
  <c r="S96" i="24"/>
  <c r="T96" i="24"/>
  <c r="U96" i="24"/>
  <c r="V96" i="24"/>
  <c r="R97" i="24"/>
  <c r="S97" i="24"/>
  <c r="T97" i="24"/>
  <c r="U97" i="24"/>
  <c r="V97" i="24"/>
  <c r="R98" i="24"/>
  <c r="S98" i="24"/>
  <c r="T98" i="24"/>
  <c r="U98" i="24"/>
  <c r="V98" i="24"/>
  <c r="R99" i="24"/>
  <c r="S99" i="24"/>
  <c r="T99" i="24"/>
  <c r="U99" i="24"/>
  <c r="V99" i="24"/>
  <c r="R100" i="24"/>
  <c r="S100" i="24"/>
  <c r="T100" i="24"/>
  <c r="U100" i="24"/>
  <c r="V100" i="24"/>
  <c r="R101" i="24"/>
  <c r="S101" i="24"/>
  <c r="T101" i="24"/>
  <c r="U101" i="24"/>
  <c r="V101" i="24"/>
  <c r="R8" i="23"/>
  <c r="S8" i="23"/>
  <c r="T8" i="23"/>
  <c r="U8" i="23"/>
  <c r="V8" i="23"/>
  <c r="R9" i="23"/>
  <c r="S9" i="23"/>
  <c r="T9" i="23"/>
  <c r="U9" i="23"/>
  <c r="V9" i="23"/>
  <c r="R10" i="23"/>
  <c r="S10" i="23"/>
  <c r="T10" i="23"/>
  <c r="U10" i="23"/>
  <c r="V10" i="23"/>
  <c r="R11" i="23"/>
  <c r="S11" i="23"/>
  <c r="T11" i="23"/>
  <c r="U11" i="23"/>
  <c r="V11" i="23"/>
  <c r="R12" i="23"/>
  <c r="S12" i="23"/>
  <c r="T12" i="23"/>
  <c r="U12" i="23"/>
  <c r="V12" i="23"/>
  <c r="R13" i="23"/>
  <c r="S13" i="23"/>
  <c r="T13" i="23"/>
  <c r="U13" i="23"/>
  <c r="V13" i="23"/>
  <c r="R14" i="23"/>
  <c r="S14" i="23"/>
  <c r="T14" i="23"/>
  <c r="U14" i="23"/>
  <c r="V14" i="23"/>
  <c r="R15" i="23"/>
  <c r="S15" i="23"/>
  <c r="T15" i="23"/>
  <c r="U15" i="23"/>
  <c r="V15" i="23"/>
  <c r="R16" i="23"/>
  <c r="S16" i="23"/>
  <c r="T16" i="23"/>
  <c r="U16" i="23"/>
  <c r="V16" i="23"/>
  <c r="R17" i="23"/>
  <c r="S17" i="23"/>
  <c r="T17" i="23"/>
  <c r="U17" i="23"/>
  <c r="V17" i="23"/>
  <c r="R18" i="23"/>
  <c r="S18" i="23"/>
  <c r="T18" i="23"/>
  <c r="U18" i="23"/>
  <c r="V18" i="23"/>
  <c r="R19" i="23"/>
  <c r="S19" i="23"/>
  <c r="T19" i="23"/>
  <c r="U19" i="23"/>
  <c r="V19" i="23"/>
  <c r="R20" i="23"/>
  <c r="S20" i="23"/>
  <c r="T20" i="23"/>
  <c r="U20" i="23"/>
  <c r="V20" i="23"/>
  <c r="R21" i="23"/>
  <c r="S21" i="23"/>
  <c r="T21" i="23"/>
  <c r="U21" i="23"/>
  <c r="V21" i="23"/>
  <c r="R22" i="23"/>
  <c r="S22" i="23"/>
  <c r="T22" i="23"/>
  <c r="U22" i="23"/>
  <c r="V22" i="23"/>
  <c r="R23" i="23"/>
  <c r="S23" i="23"/>
  <c r="T23" i="23"/>
  <c r="U23" i="23"/>
  <c r="V23" i="23"/>
  <c r="R24" i="23"/>
  <c r="S24" i="23"/>
  <c r="T24" i="23"/>
  <c r="U24" i="23"/>
  <c r="V24" i="23"/>
  <c r="R25" i="23"/>
  <c r="S25" i="23"/>
  <c r="T25" i="23"/>
  <c r="U25" i="23"/>
  <c r="V25" i="23"/>
  <c r="R26" i="23"/>
  <c r="S26" i="23"/>
  <c r="T26" i="23"/>
  <c r="U26" i="23"/>
  <c r="V26" i="23"/>
  <c r="R27" i="23"/>
  <c r="S27" i="23"/>
  <c r="T27" i="23"/>
  <c r="U27" i="23"/>
  <c r="V27" i="23"/>
  <c r="R28" i="23"/>
  <c r="S28" i="23"/>
  <c r="T28" i="23"/>
  <c r="U28" i="23"/>
  <c r="V28" i="23"/>
  <c r="R29" i="23"/>
  <c r="S29" i="23"/>
  <c r="T29" i="23"/>
  <c r="U29" i="23"/>
  <c r="V29" i="23"/>
  <c r="R30" i="23"/>
  <c r="S30" i="23"/>
  <c r="T30" i="23"/>
  <c r="U30" i="23"/>
  <c r="V30" i="23"/>
  <c r="R31" i="23"/>
  <c r="S31" i="23"/>
  <c r="T31" i="23"/>
  <c r="U31" i="23"/>
  <c r="V31" i="23"/>
  <c r="R32" i="23"/>
  <c r="S32" i="23"/>
  <c r="T32" i="23"/>
  <c r="U32" i="23"/>
  <c r="V32" i="23"/>
  <c r="R33" i="23"/>
  <c r="S33" i="23"/>
  <c r="T33" i="23"/>
  <c r="U33" i="23"/>
  <c r="V33" i="23"/>
  <c r="R34" i="23"/>
  <c r="S34" i="23"/>
  <c r="T34" i="23"/>
  <c r="U34" i="23"/>
  <c r="V34" i="23"/>
  <c r="R35" i="23"/>
  <c r="S35" i="23"/>
  <c r="T35" i="23"/>
  <c r="U35" i="23"/>
  <c r="V35" i="23"/>
  <c r="R36" i="23"/>
  <c r="S36" i="23"/>
  <c r="T36" i="23"/>
  <c r="U36" i="23"/>
  <c r="V36" i="23"/>
  <c r="R37" i="23"/>
  <c r="S37" i="23"/>
  <c r="T37" i="23"/>
  <c r="U37" i="23"/>
  <c r="V37" i="23"/>
  <c r="R38" i="23"/>
  <c r="S38" i="23"/>
  <c r="T38" i="23"/>
  <c r="U38" i="23"/>
  <c r="V38" i="23"/>
  <c r="R39" i="23"/>
  <c r="S39" i="23"/>
  <c r="T39" i="23"/>
  <c r="U39" i="23"/>
  <c r="V39" i="23"/>
  <c r="R40" i="23"/>
  <c r="S40" i="23"/>
  <c r="T40" i="23"/>
  <c r="U40" i="23"/>
  <c r="V40" i="23"/>
  <c r="R41" i="23"/>
  <c r="S41" i="23"/>
  <c r="T41" i="23"/>
  <c r="U41" i="23"/>
  <c r="V41" i="23"/>
  <c r="R42" i="23"/>
  <c r="S42" i="23"/>
  <c r="T42" i="23"/>
  <c r="U42" i="23"/>
  <c r="V42" i="23"/>
  <c r="R43" i="23"/>
  <c r="S43" i="23"/>
  <c r="T43" i="23"/>
  <c r="U43" i="23"/>
  <c r="V43" i="23"/>
  <c r="R44" i="23"/>
  <c r="S44" i="23"/>
  <c r="T44" i="23"/>
  <c r="U44" i="23"/>
  <c r="V44" i="23"/>
  <c r="R45" i="23"/>
  <c r="S45" i="23"/>
  <c r="T45" i="23"/>
  <c r="U45" i="23"/>
  <c r="V45" i="23"/>
  <c r="R46" i="23"/>
  <c r="S46" i="23"/>
  <c r="T46" i="23"/>
  <c r="U46" i="23"/>
  <c r="V46" i="23"/>
  <c r="R47" i="23"/>
  <c r="S47" i="23"/>
  <c r="T47" i="23"/>
  <c r="U47" i="23"/>
  <c r="V47" i="23"/>
  <c r="R48" i="23"/>
  <c r="S48" i="23"/>
  <c r="T48" i="23"/>
  <c r="U48" i="23"/>
  <c r="V48" i="23"/>
  <c r="R49" i="23"/>
  <c r="S49" i="23"/>
  <c r="T49" i="23"/>
  <c r="U49" i="23"/>
  <c r="V49" i="23"/>
  <c r="R50" i="23"/>
  <c r="S50" i="23"/>
  <c r="T50" i="23"/>
  <c r="U50" i="23"/>
  <c r="V50" i="23"/>
  <c r="R51" i="23"/>
  <c r="S51" i="23"/>
  <c r="T51" i="23"/>
  <c r="U51" i="23"/>
  <c r="V51" i="23"/>
  <c r="R52" i="23"/>
  <c r="S52" i="23"/>
  <c r="T52" i="23"/>
  <c r="U52" i="23"/>
  <c r="V52" i="23"/>
  <c r="R53" i="23"/>
  <c r="S53" i="23"/>
  <c r="T53" i="23"/>
  <c r="U53" i="23"/>
  <c r="V53" i="23"/>
  <c r="R54" i="23"/>
  <c r="S54" i="23"/>
  <c r="T54" i="23"/>
  <c r="U54" i="23"/>
  <c r="V54" i="23"/>
  <c r="R55" i="23"/>
  <c r="S55" i="23"/>
  <c r="T55" i="23"/>
  <c r="U55" i="23"/>
  <c r="V55" i="23"/>
  <c r="R56" i="23"/>
  <c r="S56" i="23"/>
  <c r="T56" i="23"/>
  <c r="U56" i="23"/>
  <c r="V56" i="23"/>
  <c r="R57" i="23"/>
  <c r="S57" i="23"/>
  <c r="T57" i="23"/>
  <c r="U57" i="23"/>
  <c r="V57" i="23"/>
  <c r="R58" i="23"/>
  <c r="S58" i="23"/>
  <c r="T58" i="23"/>
  <c r="U58" i="23"/>
  <c r="V58" i="23"/>
  <c r="R59" i="23"/>
  <c r="S59" i="23"/>
  <c r="T59" i="23"/>
  <c r="U59" i="23"/>
  <c r="V59" i="23"/>
  <c r="R60" i="23"/>
  <c r="S60" i="23"/>
  <c r="T60" i="23"/>
  <c r="U60" i="23"/>
  <c r="V60" i="23"/>
  <c r="R61" i="23"/>
  <c r="S61" i="23"/>
  <c r="T61" i="23"/>
  <c r="U61" i="23"/>
  <c r="V61" i="23"/>
  <c r="R62" i="23"/>
  <c r="S62" i="23"/>
  <c r="T62" i="23"/>
  <c r="U62" i="23"/>
  <c r="V62" i="23"/>
  <c r="R63" i="23"/>
  <c r="S63" i="23"/>
  <c r="T63" i="23"/>
  <c r="U63" i="23"/>
  <c r="V63" i="23"/>
  <c r="R64" i="23"/>
  <c r="S64" i="23"/>
  <c r="T64" i="23"/>
  <c r="U64" i="23"/>
  <c r="V64" i="23"/>
  <c r="R65" i="23"/>
  <c r="S65" i="23"/>
  <c r="T65" i="23"/>
  <c r="U65" i="23"/>
  <c r="V65" i="23"/>
  <c r="R66" i="23"/>
  <c r="S66" i="23"/>
  <c r="T66" i="23"/>
  <c r="U66" i="23"/>
  <c r="V66" i="23"/>
  <c r="R67" i="23"/>
  <c r="S67" i="23"/>
  <c r="T67" i="23"/>
  <c r="U67" i="23"/>
  <c r="V67" i="23"/>
  <c r="R68" i="23"/>
  <c r="S68" i="23"/>
  <c r="T68" i="23"/>
  <c r="U68" i="23"/>
  <c r="V68" i="23"/>
  <c r="R69" i="23"/>
  <c r="S69" i="23"/>
  <c r="T69" i="23"/>
  <c r="U69" i="23"/>
  <c r="V69" i="23"/>
  <c r="R70" i="23"/>
  <c r="S70" i="23"/>
  <c r="T70" i="23"/>
  <c r="U70" i="23"/>
  <c r="V70" i="23"/>
  <c r="R71" i="23"/>
  <c r="S71" i="23"/>
  <c r="T71" i="23"/>
  <c r="U71" i="23"/>
  <c r="V71" i="23"/>
  <c r="R72" i="23"/>
  <c r="S72" i="23"/>
  <c r="T72" i="23"/>
  <c r="U72" i="23"/>
  <c r="V72" i="23"/>
  <c r="R73" i="23"/>
  <c r="S73" i="23"/>
  <c r="T73" i="23"/>
  <c r="U73" i="23"/>
  <c r="V73" i="23"/>
  <c r="R74" i="23"/>
  <c r="S74" i="23"/>
  <c r="T74" i="23"/>
  <c r="U74" i="23"/>
  <c r="V74" i="23"/>
  <c r="R75" i="23"/>
  <c r="S75" i="23"/>
  <c r="T75" i="23"/>
  <c r="U75" i="23"/>
  <c r="V75" i="23"/>
  <c r="R76" i="23"/>
  <c r="S76" i="23"/>
  <c r="T76" i="23"/>
  <c r="U76" i="23"/>
  <c r="V76" i="23"/>
  <c r="R77" i="23"/>
  <c r="S77" i="23"/>
  <c r="T77" i="23"/>
  <c r="U77" i="23"/>
  <c r="V77" i="23"/>
  <c r="R78" i="23"/>
  <c r="S78" i="23"/>
  <c r="T78" i="23"/>
  <c r="U78" i="23"/>
  <c r="V78" i="23"/>
  <c r="R79" i="23"/>
  <c r="S79" i="23"/>
  <c r="T79" i="23"/>
  <c r="U79" i="23"/>
  <c r="V79" i="23"/>
  <c r="R80" i="23"/>
  <c r="S80" i="23"/>
  <c r="T80" i="23"/>
  <c r="U80" i="23"/>
  <c r="V80" i="23"/>
  <c r="R81" i="23"/>
  <c r="S81" i="23"/>
  <c r="T81" i="23"/>
  <c r="U81" i="23"/>
  <c r="V81" i="23"/>
  <c r="R82" i="23"/>
  <c r="S82" i="23"/>
  <c r="T82" i="23"/>
  <c r="U82" i="23"/>
  <c r="V82" i="23"/>
  <c r="R83" i="23"/>
  <c r="S83" i="23"/>
  <c r="T83" i="23"/>
  <c r="U83" i="23"/>
  <c r="V83" i="23"/>
  <c r="R84" i="23"/>
  <c r="S84" i="23"/>
  <c r="T84" i="23"/>
  <c r="U84" i="23"/>
  <c r="V84" i="23"/>
  <c r="R85" i="23"/>
  <c r="S85" i="23"/>
  <c r="T85" i="23"/>
  <c r="U85" i="23"/>
  <c r="V85" i="23"/>
  <c r="R86" i="23"/>
  <c r="S86" i="23"/>
  <c r="T86" i="23"/>
  <c r="U86" i="23"/>
  <c r="V86" i="23"/>
  <c r="R87" i="23"/>
  <c r="S87" i="23"/>
  <c r="T87" i="23"/>
  <c r="U87" i="23"/>
  <c r="V87" i="23"/>
  <c r="R88" i="23"/>
  <c r="S88" i="23"/>
  <c r="T88" i="23"/>
  <c r="U88" i="23"/>
  <c r="V88" i="23"/>
  <c r="R89" i="23"/>
  <c r="S89" i="23"/>
  <c r="T89" i="23"/>
  <c r="U89" i="23"/>
  <c r="V89" i="23"/>
  <c r="R90" i="23"/>
  <c r="S90" i="23"/>
  <c r="T90" i="23"/>
  <c r="U90" i="23"/>
  <c r="V90" i="23"/>
  <c r="R91" i="23"/>
  <c r="S91" i="23"/>
  <c r="T91" i="23"/>
  <c r="U91" i="23"/>
  <c r="V91" i="23"/>
  <c r="R92" i="23"/>
  <c r="S92" i="23"/>
  <c r="T92" i="23"/>
  <c r="U92" i="23"/>
  <c r="V92" i="23"/>
  <c r="R93" i="23"/>
  <c r="S93" i="23"/>
  <c r="T93" i="23"/>
  <c r="U93" i="23"/>
  <c r="V93" i="23"/>
  <c r="R94" i="23"/>
  <c r="S94" i="23"/>
  <c r="T94" i="23"/>
  <c r="U94" i="23"/>
  <c r="V94" i="23"/>
  <c r="R95" i="23"/>
  <c r="S95" i="23"/>
  <c r="T95" i="23"/>
  <c r="U95" i="23"/>
  <c r="V95" i="23"/>
  <c r="R96" i="23"/>
  <c r="S96" i="23"/>
  <c r="T96" i="23"/>
  <c r="U96" i="23"/>
  <c r="V96" i="23"/>
  <c r="R97" i="23"/>
  <c r="S97" i="23"/>
  <c r="T97" i="23"/>
  <c r="U97" i="23"/>
  <c r="V97" i="23"/>
  <c r="R98" i="23"/>
  <c r="S98" i="23"/>
  <c r="T98" i="23"/>
  <c r="U98" i="23"/>
  <c r="V98" i="23"/>
  <c r="R99" i="23"/>
  <c r="S99" i="23"/>
  <c r="T99" i="23"/>
  <c r="U99" i="23"/>
  <c r="V99" i="23"/>
  <c r="R100" i="23"/>
  <c r="S100" i="23"/>
  <c r="T100" i="23"/>
  <c r="U100" i="23"/>
  <c r="V100" i="23"/>
  <c r="R101" i="23"/>
  <c r="S101" i="23"/>
  <c r="T101" i="23"/>
  <c r="U101" i="23"/>
  <c r="V101" i="23"/>
  <c r="R8" i="22"/>
  <c r="S8" i="22"/>
  <c r="T8" i="22"/>
  <c r="U8" i="22"/>
  <c r="V8" i="22"/>
  <c r="R9" i="22"/>
  <c r="S9" i="22"/>
  <c r="T9" i="22"/>
  <c r="U9" i="22"/>
  <c r="V9" i="22"/>
  <c r="R10" i="22"/>
  <c r="S10" i="22"/>
  <c r="T10" i="22"/>
  <c r="U10" i="22"/>
  <c r="V10" i="22"/>
  <c r="R11" i="22"/>
  <c r="S11" i="22"/>
  <c r="T11" i="22"/>
  <c r="U11" i="22"/>
  <c r="V11" i="22"/>
  <c r="R12" i="22"/>
  <c r="S12" i="22"/>
  <c r="T12" i="22"/>
  <c r="U12" i="22"/>
  <c r="V12" i="22"/>
  <c r="R13" i="22"/>
  <c r="S13" i="22"/>
  <c r="T13" i="22"/>
  <c r="U13" i="22"/>
  <c r="V13" i="22"/>
  <c r="R14" i="22"/>
  <c r="S14" i="22"/>
  <c r="T14" i="22"/>
  <c r="U14" i="22"/>
  <c r="V14" i="22"/>
  <c r="R15" i="22"/>
  <c r="S15" i="22"/>
  <c r="T15" i="22"/>
  <c r="U15" i="22"/>
  <c r="V15" i="22"/>
  <c r="R16" i="22"/>
  <c r="S16" i="22"/>
  <c r="T16" i="22"/>
  <c r="U16" i="22"/>
  <c r="V16" i="22"/>
  <c r="R17" i="22"/>
  <c r="S17" i="22"/>
  <c r="T17" i="22"/>
  <c r="U17" i="22"/>
  <c r="V17" i="22"/>
  <c r="R18" i="22"/>
  <c r="S18" i="22"/>
  <c r="T18" i="22"/>
  <c r="U18" i="22"/>
  <c r="V18" i="22"/>
  <c r="R19" i="22"/>
  <c r="S19" i="22"/>
  <c r="T19" i="22"/>
  <c r="U19" i="22"/>
  <c r="V19" i="22"/>
  <c r="R20" i="22"/>
  <c r="S20" i="22"/>
  <c r="T20" i="22"/>
  <c r="U20" i="22"/>
  <c r="V20" i="22"/>
  <c r="R21" i="22"/>
  <c r="S21" i="22"/>
  <c r="T21" i="22"/>
  <c r="U21" i="22"/>
  <c r="V21" i="22"/>
  <c r="R22" i="22"/>
  <c r="S22" i="22"/>
  <c r="T22" i="22"/>
  <c r="U22" i="22"/>
  <c r="V22" i="22"/>
  <c r="R23" i="22"/>
  <c r="S23" i="22"/>
  <c r="T23" i="22"/>
  <c r="U23" i="22"/>
  <c r="V23" i="22"/>
  <c r="R24" i="22"/>
  <c r="S24" i="22"/>
  <c r="T24" i="22"/>
  <c r="U24" i="22"/>
  <c r="V24" i="22"/>
  <c r="R25" i="22"/>
  <c r="S25" i="22"/>
  <c r="T25" i="22"/>
  <c r="U25" i="22"/>
  <c r="V25" i="22"/>
  <c r="R26" i="22"/>
  <c r="S26" i="22"/>
  <c r="T26" i="22"/>
  <c r="U26" i="22"/>
  <c r="V26" i="22"/>
  <c r="R27" i="22"/>
  <c r="S27" i="22"/>
  <c r="T27" i="22"/>
  <c r="U27" i="22"/>
  <c r="V27" i="22"/>
  <c r="R28" i="22"/>
  <c r="S28" i="22"/>
  <c r="T28" i="22"/>
  <c r="U28" i="22"/>
  <c r="V28" i="22"/>
  <c r="R29" i="22"/>
  <c r="S29" i="22"/>
  <c r="T29" i="22"/>
  <c r="U29" i="22"/>
  <c r="V29" i="22"/>
  <c r="R30" i="22"/>
  <c r="S30" i="22"/>
  <c r="T30" i="22"/>
  <c r="U30" i="22"/>
  <c r="V30" i="22"/>
  <c r="R31" i="22"/>
  <c r="S31" i="22"/>
  <c r="T31" i="22"/>
  <c r="U31" i="22"/>
  <c r="V31" i="22"/>
  <c r="R32" i="22"/>
  <c r="S32" i="22"/>
  <c r="T32" i="22"/>
  <c r="U32" i="22"/>
  <c r="V32" i="22"/>
  <c r="R33" i="22"/>
  <c r="S33" i="22"/>
  <c r="T33" i="22"/>
  <c r="U33" i="22"/>
  <c r="V33" i="22"/>
  <c r="R34" i="22"/>
  <c r="S34" i="22"/>
  <c r="T34" i="22"/>
  <c r="U34" i="22"/>
  <c r="V34" i="22"/>
  <c r="R35" i="22"/>
  <c r="S35" i="22"/>
  <c r="T35" i="22"/>
  <c r="U35" i="22"/>
  <c r="V35" i="22"/>
  <c r="R36" i="22"/>
  <c r="S36" i="22"/>
  <c r="T36" i="22"/>
  <c r="U36" i="22"/>
  <c r="V36" i="22"/>
  <c r="R37" i="22"/>
  <c r="S37" i="22"/>
  <c r="T37" i="22"/>
  <c r="U37" i="22"/>
  <c r="V37" i="22"/>
  <c r="R38" i="22"/>
  <c r="S38" i="22"/>
  <c r="T38" i="22"/>
  <c r="U38" i="22"/>
  <c r="V38" i="22"/>
  <c r="R39" i="22"/>
  <c r="S39" i="22"/>
  <c r="T39" i="22"/>
  <c r="U39" i="22"/>
  <c r="V39" i="22"/>
  <c r="R40" i="22"/>
  <c r="S40" i="22"/>
  <c r="T40" i="22"/>
  <c r="U40" i="22"/>
  <c r="V40" i="22"/>
  <c r="R41" i="22"/>
  <c r="S41" i="22"/>
  <c r="T41" i="22"/>
  <c r="U41" i="22"/>
  <c r="V41" i="22"/>
  <c r="R42" i="22"/>
  <c r="S42" i="22"/>
  <c r="T42" i="22"/>
  <c r="U42" i="22"/>
  <c r="V42" i="22"/>
  <c r="R43" i="22"/>
  <c r="S43" i="22"/>
  <c r="T43" i="22"/>
  <c r="U43" i="22"/>
  <c r="V43" i="22"/>
  <c r="R44" i="22"/>
  <c r="S44" i="22"/>
  <c r="T44" i="22"/>
  <c r="U44" i="22"/>
  <c r="V44" i="22"/>
  <c r="R45" i="22"/>
  <c r="S45" i="22"/>
  <c r="T45" i="22"/>
  <c r="U45" i="22"/>
  <c r="V45" i="22"/>
  <c r="R46" i="22"/>
  <c r="S46" i="22"/>
  <c r="T46" i="22"/>
  <c r="U46" i="22"/>
  <c r="V46" i="22"/>
  <c r="R47" i="22"/>
  <c r="S47" i="22"/>
  <c r="T47" i="22"/>
  <c r="U47" i="22"/>
  <c r="V47" i="22"/>
  <c r="R48" i="22"/>
  <c r="S48" i="22"/>
  <c r="T48" i="22"/>
  <c r="U48" i="22"/>
  <c r="V48" i="22"/>
  <c r="R49" i="22"/>
  <c r="S49" i="22"/>
  <c r="T49" i="22"/>
  <c r="U49" i="22"/>
  <c r="V49" i="22"/>
  <c r="R50" i="22"/>
  <c r="S50" i="22"/>
  <c r="T50" i="22"/>
  <c r="U50" i="22"/>
  <c r="V50" i="22"/>
  <c r="R51" i="22"/>
  <c r="S51" i="22"/>
  <c r="T51" i="22"/>
  <c r="U51" i="22"/>
  <c r="V51" i="22"/>
  <c r="R52" i="22"/>
  <c r="S52" i="22"/>
  <c r="T52" i="22"/>
  <c r="U52" i="22"/>
  <c r="V52" i="22"/>
  <c r="R53" i="22"/>
  <c r="S53" i="22"/>
  <c r="T53" i="22"/>
  <c r="U53" i="22"/>
  <c r="V53" i="22"/>
  <c r="R54" i="22"/>
  <c r="S54" i="22"/>
  <c r="T54" i="22"/>
  <c r="U54" i="22"/>
  <c r="V54" i="22"/>
  <c r="R55" i="22"/>
  <c r="S55" i="22"/>
  <c r="T55" i="22"/>
  <c r="U55" i="22"/>
  <c r="V55" i="22"/>
  <c r="R56" i="22"/>
  <c r="S56" i="22"/>
  <c r="T56" i="22"/>
  <c r="U56" i="22"/>
  <c r="V56" i="22"/>
  <c r="R57" i="22"/>
  <c r="S57" i="22"/>
  <c r="T57" i="22"/>
  <c r="U57" i="22"/>
  <c r="V57" i="22"/>
  <c r="R58" i="22"/>
  <c r="S58" i="22"/>
  <c r="T58" i="22"/>
  <c r="U58" i="22"/>
  <c r="V58" i="22"/>
  <c r="R59" i="22"/>
  <c r="S59" i="22"/>
  <c r="T59" i="22"/>
  <c r="U59" i="22"/>
  <c r="V59" i="22"/>
  <c r="R60" i="22"/>
  <c r="S60" i="22"/>
  <c r="T60" i="22"/>
  <c r="U60" i="22"/>
  <c r="V60" i="22"/>
  <c r="R61" i="22"/>
  <c r="S61" i="22"/>
  <c r="T61" i="22"/>
  <c r="U61" i="22"/>
  <c r="V61" i="22"/>
  <c r="R62" i="22"/>
  <c r="S62" i="22"/>
  <c r="T62" i="22"/>
  <c r="U62" i="22"/>
  <c r="V62" i="22"/>
  <c r="R63" i="22"/>
  <c r="S63" i="22"/>
  <c r="T63" i="22"/>
  <c r="U63" i="22"/>
  <c r="V63" i="22"/>
  <c r="R64" i="22"/>
  <c r="S64" i="22"/>
  <c r="T64" i="22"/>
  <c r="U64" i="22"/>
  <c r="V64" i="22"/>
  <c r="R65" i="22"/>
  <c r="S65" i="22"/>
  <c r="T65" i="22"/>
  <c r="U65" i="22"/>
  <c r="V65" i="22"/>
  <c r="R66" i="22"/>
  <c r="S66" i="22"/>
  <c r="T66" i="22"/>
  <c r="U66" i="22"/>
  <c r="V66" i="22"/>
  <c r="R67" i="22"/>
  <c r="S67" i="22"/>
  <c r="T67" i="22"/>
  <c r="U67" i="22"/>
  <c r="V67" i="22"/>
  <c r="R68" i="22"/>
  <c r="S68" i="22"/>
  <c r="T68" i="22"/>
  <c r="U68" i="22"/>
  <c r="V68" i="22"/>
  <c r="R69" i="22"/>
  <c r="S69" i="22"/>
  <c r="T69" i="22"/>
  <c r="U69" i="22"/>
  <c r="V69" i="22"/>
  <c r="R70" i="22"/>
  <c r="S70" i="22"/>
  <c r="T70" i="22"/>
  <c r="U70" i="22"/>
  <c r="V70" i="22"/>
  <c r="R71" i="22"/>
  <c r="S71" i="22"/>
  <c r="T71" i="22"/>
  <c r="U71" i="22"/>
  <c r="V71" i="22"/>
  <c r="R72" i="22"/>
  <c r="S72" i="22"/>
  <c r="T72" i="22"/>
  <c r="U72" i="22"/>
  <c r="V72" i="22"/>
  <c r="R73" i="22"/>
  <c r="S73" i="22"/>
  <c r="T73" i="22"/>
  <c r="U73" i="22"/>
  <c r="V73" i="22"/>
  <c r="R74" i="22"/>
  <c r="S74" i="22"/>
  <c r="T74" i="22"/>
  <c r="U74" i="22"/>
  <c r="V74" i="22"/>
  <c r="R75" i="22"/>
  <c r="S75" i="22"/>
  <c r="T75" i="22"/>
  <c r="U75" i="22"/>
  <c r="V75" i="22"/>
  <c r="R76" i="22"/>
  <c r="S76" i="22"/>
  <c r="T76" i="22"/>
  <c r="U76" i="22"/>
  <c r="V76" i="22"/>
  <c r="R77" i="22"/>
  <c r="S77" i="22"/>
  <c r="T77" i="22"/>
  <c r="U77" i="22"/>
  <c r="V77" i="22"/>
  <c r="R78" i="22"/>
  <c r="S78" i="22"/>
  <c r="T78" i="22"/>
  <c r="U78" i="22"/>
  <c r="V78" i="22"/>
  <c r="R79" i="22"/>
  <c r="S79" i="22"/>
  <c r="T79" i="22"/>
  <c r="U79" i="22"/>
  <c r="V79" i="22"/>
  <c r="R80" i="22"/>
  <c r="S80" i="22"/>
  <c r="T80" i="22"/>
  <c r="U80" i="22"/>
  <c r="V80" i="22"/>
  <c r="R81" i="22"/>
  <c r="S81" i="22"/>
  <c r="T81" i="22"/>
  <c r="U81" i="22"/>
  <c r="V81" i="22"/>
  <c r="R82" i="22"/>
  <c r="S82" i="22"/>
  <c r="T82" i="22"/>
  <c r="U82" i="22"/>
  <c r="V82" i="22"/>
  <c r="R83" i="22"/>
  <c r="S83" i="22"/>
  <c r="T83" i="22"/>
  <c r="U83" i="22"/>
  <c r="V83" i="22"/>
  <c r="R84" i="22"/>
  <c r="S84" i="22"/>
  <c r="T84" i="22"/>
  <c r="U84" i="22"/>
  <c r="V84" i="22"/>
  <c r="R85" i="22"/>
  <c r="S85" i="22"/>
  <c r="T85" i="22"/>
  <c r="U85" i="22"/>
  <c r="V85" i="22"/>
  <c r="R86" i="22"/>
  <c r="S86" i="22"/>
  <c r="T86" i="22"/>
  <c r="U86" i="22"/>
  <c r="V86" i="22"/>
  <c r="R87" i="22"/>
  <c r="S87" i="22"/>
  <c r="T87" i="22"/>
  <c r="U87" i="22"/>
  <c r="V87" i="22"/>
  <c r="R88" i="22"/>
  <c r="S88" i="22"/>
  <c r="T88" i="22"/>
  <c r="U88" i="22"/>
  <c r="V88" i="22"/>
  <c r="R89" i="22"/>
  <c r="S89" i="22"/>
  <c r="T89" i="22"/>
  <c r="U89" i="22"/>
  <c r="V89" i="22"/>
  <c r="R90" i="22"/>
  <c r="S90" i="22"/>
  <c r="T90" i="22"/>
  <c r="U90" i="22"/>
  <c r="V90" i="22"/>
  <c r="R91" i="22"/>
  <c r="S91" i="22"/>
  <c r="T91" i="22"/>
  <c r="U91" i="22"/>
  <c r="V91" i="22"/>
  <c r="R92" i="22"/>
  <c r="S92" i="22"/>
  <c r="T92" i="22"/>
  <c r="U92" i="22"/>
  <c r="V92" i="22"/>
  <c r="R93" i="22"/>
  <c r="S93" i="22"/>
  <c r="T93" i="22"/>
  <c r="U93" i="22"/>
  <c r="V93" i="22"/>
  <c r="R94" i="22"/>
  <c r="S94" i="22"/>
  <c r="T94" i="22"/>
  <c r="U94" i="22"/>
  <c r="V94" i="22"/>
  <c r="R95" i="22"/>
  <c r="S95" i="22"/>
  <c r="T95" i="22"/>
  <c r="U95" i="22"/>
  <c r="V95" i="22"/>
  <c r="R96" i="22"/>
  <c r="S96" i="22"/>
  <c r="T96" i="22"/>
  <c r="U96" i="22"/>
  <c r="V96" i="22"/>
  <c r="R97" i="22"/>
  <c r="S97" i="22"/>
  <c r="T97" i="22"/>
  <c r="U97" i="22"/>
  <c r="V97" i="22"/>
  <c r="R98" i="22"/>
  <c r="S98" i="22"/>
  <c r="T98" i="22"/>
  <c r="U98" i="22"/>
  <c r="V98" i="22"/>
  <c r="R99" i="22"/>
  <c r="S99" i="22"/>
  <c r="T99" i="22"/>
  <c r="U99" i="22"/>
  <c r="V99" i="22"/>
  <c r="R100" i="22"/>
  <c r="S100" i="22"/>
  <c r="T100" i="22"/>
  <c r="U100" i="22"/>
  <c r="V100" i="22"/>
  <c r="R101" i="22"/>
  <c r="S101" i="22"/>
  <c r="T101" i="22"/>
  <c r="U101" i="22"/>
  <c r="V101" i="22"/>
  <c r="V7" i="24"/>
  <c r="U7" i="24"/>
  <c r="T7" i="24"/>
  <c r="S7" i="24"/>
  <c r="R7" i="24"/>
  <c r="V7" i="23"/>
  <c r="U7" i="23"/>
  <c r="T7" i="23"/>
  <c r="S7" i="23"/>
  <c r="R7" i="23"/>
  <c r="V7" i="22"/>
  <c r="U7" i="22"/>
  <c r="T7" i="22"/>
  <c r="S7" i="22"/>
  <c r="R7" i="22"/>
  <c r="R8" i="21"/>
  <c r="S8" i="21"/>
  <c r="T8" i="21"/>
  <c r="U8" i="21"/>
  <c r="V8" i="21"/>
  <c r="R9" i="21"/>
  <c r="S9" i="21"/>
  <c r="T9" i="21"/>
  <c r="U9" i="21"/>
  <c r="V9" i="21"/>
  <c r="R10" i="21"/>
  <c r="S10" i="21"/>
  <c r="T10" i="21"/>
  <c r="U10" i="21"/>
  <c r="V10" i="21"/>
  <c r="R11" i="21"/>
  <c r="S11" i="21"/>
  <c r="T11" i="21"/>
  <c r="U11" i="21"/>
  <c r="V11" i="21"/>
  <c r="R12" i="21"/>
  <c r="S12" i="21"/>
  <c r="T12" i="21"/>
  <c r="U12" i="21"/>
  <c r="V12" i="21"/>
  <c r="R13" i="21"/>
  <c r="S13" i="21"/>
  <c r="T13" i="21"/>
  <c r="U13" i="21"/>
  <c r="V13" i="21"/>
  <c r="R14" i="21"/>
  <c r="S14" i="21"/>
  <c r="T14" i="21"/>
  <c r="U14" i="21"/>
  <c r="V14" i="21"/>
  <c r="R15" i="21"/>
  <c r="S15" i="21"/>
  <c r="T15" i="21"/>
  <c r="U15" i="21"/>
  <c r="V15" i="21"/>
  <c r="R16" i="21"/>
  <c r="S16" i="21"/>
  <c r="T16" i="21"/>
  <c r="U16" i="21"/>
  <c r="V16" i="21"/>
  <c r="R17" i="21"/>
  <c r="S17" i="21"/>
  <c r="T17" i="21"/>
  <c r="U17" i="21"/>
  <c r="V17" i="21"/>
  <c r="R18" i="21"/>
  <c r="S18" i="21"/>
  <c r="T18" i="21"/>
  <c r="U18" i="21"/>
  <c r="V18" i="21"/>
  <c r="R19" i="21"/>
  <c r="S19" i="21"/>
  <c r="T19" i="21"/>
  <c r="U19" i="21"/>
  <c r="V19" i="21"/>
  <c r="R20" i="21"/>
  <c r="S20" i="21"/>
  <c r="T20" i="21"/>
  <c r="U20" i="21"/>
  <c r="V20" i="21"/>
  <c r="R21" i="21"/>
  <c r="S21" i="21"/>
  <c r="T21" i="21"/>
  <c r="U21" i="21"/>
  <c r="V21" i="21"/>
  <c r="R22" i="21"/>
  <c r="S22" i="21"/>
  <c r="T22" i="21"/>
  <c r="U22" i="21"/>
  <c r="V22" i="21"/>
  <c r="R23" i="21"/>
  <c r="S23" i="21"/>
  <c r="T23" i="21"/>
  <c r="U23" i="21"/>
  <c r="V23" i="21"/>
  <c r="R24" i="21"/>
  <c r="S24" i="21"/>
  <c r="T24" i="21"/>
  <c r="U24" i="21"/>
  <c r="V24" i="21"/>
  <c r="R25" i="21"/>
  <c r="S25" i="21"/>
  <c r="T25" i="21"/>
  <c r="U25" i="21"/>
  <c r="V25" i="21"/>
  <c r="R26" i="21"/>
  <c r="S26" i="21"/>
  <c r="T26" i="21"/>
  <c r="U26" i="21"/>
  <c r="V26" i="21"/>
  <c r="R27" i="21"/>
  <c r="S27" i="21"/>
  <c r="T27" i="21"/>
  <c r="U27" i="21"/>
  <c r="V27" i="21"/>
  <c r="R28" i="21"/>
  <c r="S28" i="21"/>
  <c r="T28" i="21"/>
  <c r="U28" i="21"/>
  <c r="V28" i="21"/>
  <c r="R29" i="21"/>
  <c r="S29" i="21"/>
  <c r="T29" i="21"/>
  <c r="U29" i="21"/>
  <c r="V29" i="21"/>
  <c r="R30" i="21"/>
  <c r="S30" i="21"/>
  <c r="T30" i="21"/>
  <c r="U30" i="21"/>
  <c r="V30" i="21"/>
  <c r="R31" i="21"/>
  <c r="S31" i="21"/>
  <c r="T31" i="21"/>
  <c r="U31" i="21"/>
  <c r="V31" i="21"/>
  <c r="R32" i="21"/>
  <c r="S32" i="21"/>
  <c r="T32" i="21"/>
  <c r="U32" i="21"/>
  <c r="V32" i="21"/>
  <c r="R33" i="21"/>
  <c r="S33" i="21"/>
  <c r="T33" i="21"/>
  <c r="U33" i="21"/>
  <c r="V33" i="21"/>
  <c r="R34" i="21"/>
  <c r="S34" i="21"/>
  <c r="T34" i="21"/>
  <c r="U34" i="21"/>
  <c r="V34" i="21"/>
  <c r="R35" i="21"/>
  <c r="S35" i="21"/>
  <c r="T35" i="21"/>
  <c r="U35" i="21"/>
  <c r="V35" i="21"/>
  <c r="R36" i="21"/>
  <c r="S36" i="21"/>
  <c r="T36" i="21"/>
  <c r="U36" i="21"/>
  <c r="V36" i="21"/>
  <c r="R37" i="21"/>
  <c r="S37" i="21"/>
  <c r="T37" i="21"/>
  <c r="U37" i="21"/>
  <c r="V37" i="21"/>
  <c r="R38" i="21"/>
  <c r="S38" i="21"/>
  <c r="T38" i="21"/>
  <c r="U38" i="21"/>
  <c r="V38" i="21"/>
  <c r="R39" i="21"/>
  <c r="S39" i="21"/>
  <c r="T39" i="21"/>
  <c r="U39" i="21"/>
  <c r="V39" i="21"/>
  <c r="R40" i="21"/>
  <c r="S40" i="21"/>
  <c r="T40" i="21"/>
  <c r="U40" i="21"/>
  <c r="V40" i="21"/>
  <c r="R41" i="21"/>
  <c r="S41" i="21"/>
  <c r="T41" i="21"/>
  <c r="U41" i="21"/>
  <c r="V41" i="21"/>
  <c r="R42" i="21"/>
  <c r="S42" i="21"/>
  <c r="T42" i="21"/>
  <c r="U42" i="21"/>
  <c r="V42" i="21"/>
  <c r="R43" i="21"/>
  <c r="S43" i="21"/>
  <c r="T43" i="21"/>
  <c r="U43" i="21"/>
  <c r="V43" i="21"/>
  <c r="R44" i="21"/>
  <c r="S44" i="21"/>
  <c r="T44" i="21"/>
  <c r="U44" i="21"/>
  <c r="V44" i="21"/>
  <c r="R45" i="21"/>
  <c r="S45" i="21"/>
  <c r="T45" i="21"/>
  <c r="U45" i="21"/>
  <c r="V45" i="21"/>
  <c r="R46" i="21"/>
  <c r="S46" i="21"/>
  <c r="T46" i="21"/>
  <c r="U46" i="21"/>
  <c r="V46" i="21"/>
  <c r="R47" i="21"/>
  <c r="S47" i="21"/>
  <c r="T47" i="21"/>
  <c r="U47" i="21"/>
  <c r="V47" i="21"/>
  <c r="R48" i="21"/>
  <c r="S48" i="21"/>
  <c r="T48" i="21"/>
  <c r="U48" i="21"/>
  <c r="V48" i="21"/>
  <c r="R49" i="21"/>
  <c r="S49" i="21"/>
  <c r="T49" i="21"/>
  <c r="U49" i="21"/>
  <c r="V49" i="21"/>
  <c r="R50" i="21"/>
  <c r="S50" i="21"/>
  <c r="T50" i="21"/>
  <c r="U50" i="21"/>
  <c r="V50" i="21"/>
  <c r="R51" i="21"/>
  <c r="S51" i="21"/>
  <c r="T51" i="21"/>
  <c r="U51" i="21"/>
  <c r="V51" i="21"/>
  <c r="R52" i="21"/>
  <c r="S52" i="21"/>
  <c r="T52" i="21"/>
  <c r="U52" i="21"/>
  <c r="V52" i="21"/>
  <c r="R53" i="21"/>
  <c r="S53" i="21"/>
  <c r="T53" i="21"/>
  <c r="U53" i="21"/>
  <c r="V53" i="21"/>
  <c r="R54" i="21"/>
  <c r="S54" i="21"/>
  <c r="T54" i="21"/>
  <c r="U54" i="21"/>
  <c r="V54" i="21"/>
  <c r="R55" i="21"/>
  <c r="S55" i="21"/>
  <c r="T55" i="21"/>
  <c r="U55" i="21"/>
  <c r="V55" i="21"/>
  <c r="R56" i="21"/>
  <c r="S56" i="21"/>
  <c r="T56" i="21"/>
  <c r="U56" i="21"/>
  <c r="V56" i="21"/>
  <c r="R57" i="21"/>
  <c r="S57" i="21"/>
  <c r="T57" i="21"/>
  <c r="U57" i="21"/>
  <c r="V57" i="21"/>
  <c r="R58" i="21"/>
  <c r="S58" i="21"/>
  <c r="T58" i="21"/>
  <c r="U58" i="21"/>
  <c r="V58" i="21"/>
  <c r="R59" i="21"/>
  <c r="S59" i="21"/>
  <c r="T59" i="21"/>
  <c r="U59" i="21"/>
  <c r="V59" i="21"/>
  <c r="R60" i="21"/>
  <c r="S60" i="21"/>
  <c r="T60" i="21"/>
  <c r="U60" i="21"/>
  <c r="V60" i="21"/>
  <c r="R61" i="21"/>
  <c r="S61" i="21"/>
  <c r="T61" i="21"/>
  <c r="U61" i="21"/>
  <c r="V61" i="21"/>
  <c r="R62" i="21"/>
  <c r="S62" i="21"/>
  <c r="T62" i="21"/>
  <c r="U62" i="21"/>
  <c r="V62" i="21"/>
  <c r="R63" i="21"/>
  <c r="S63" i="21"/>
  <c r="T63" i="21"/>
  <c r="U63" i="21"/>
  <c r="V63" i="21"/>
  <c r="R64" i="21"/>
  <c r="S64" i="21"/>
  <c r="T64" i="21"/>
  <c r="U64" i="21"/>
  <c r="V64" i="21"/>
  <c r="R65" i="21"/>
  <c r="S65" i="21"/>
  <c r="T65" i="21"/>
  <c r="U65" i="21"/>
  <c r="V65" i="21"/>
  <c r="R66" i="21"/>
  <c r="S66" i="21"/>
  <c r="T66" i="21"/>
  <c r="U66" i="21"/>
  <c r="V66" i="21"/>
  <c r="R67" i="21"/>
  <c r="S67" i="21"/>
  <c r="T67" i="21"/>
  <c r="U67" i="21"/>
  <c r="V67" i="21"/>
  <c r="R68" i="21"/>
  <c r="S68" i="21"/>
  <c r="T68" i="21"/>
  <c r="U68" i="21"/>
  <c r="V68" i="21"/>
  <c r="R69" i="21"/>
  <c r="S69" i="21"/>
  <c r="T69" i="21"/>
  <c r="U69" i="21"/>
  <c r="V69" i="21"/>
  <c r="R70" i="21"/>
  <c r="S70" i="21"/>
  <c r="T70" i="21"/>
  <c r="U70" i="21"/>
  <c r="V70" i="21"/>
  <c r="R71" i="21"/>
  <c r="S71" i="21"/>
  <c r="T71" i="21"/>
  <c r="U71" i="21"/>
  <c r="V71" i="21"/>
  <c r="R72" i="21"/>
  <c r="S72" i="21"/>
  <c r="T72" i="21"/>
  <c r="U72" i="21"/>
  <c r="V72" i="21"/>
  <c r="R73" i="21"/>
  <c r="S73" i="21"/>
  <c r="T73" i="21"/>
  <c r="U73" i="21"/>
  <c r="V73" i="21"/>
  <c r="R74" i="21"/>
  <c r="S74" i="21"/>
  <c r="T74" i="21"/>
  <c r="U74" i="21"/>
  <c r="V74" i="21"/>
  <c r="R75" i="21"/>
  <c r="S75" i="21"/>
  <c r="T75" i="21"/>
  <c r="U75" i="21"/>
  <c r="V75" i="21"/>
  <c r="R76" i="21"/>
  <c r="S76" i="21"/>
  <c r="T76" i="21"/>
  <c r="U76" i="21"/>
  <c r="V76" i="21"/>
  <c r="R77" i="21"/>
  <c r="S77" i="21"/>
  <c r="T77" i="21"/>
  <c r="U77" i="21"/>
  <c r="V77" i="21"/>
  <c r="R78" i="21"/>
  <c r="S78" i="21"/>
  <c r="T78" i="21"/>
  <c r="U78" i="21"/>
  <c r="V78" i="21"/>
  <c r="R79" i="21"/>
  <c r="S79" i="21"/>
  <c r="T79" i="21"/>
  <c r="U79" i="21"/>
  <c r="V79" i="21"/>
  <c r="R80" i="21"/>
  <c r="S80" i="21"/>
  <c r="T80" i="21"/>
  <c r="U80" i="21"/>
  <c r="V80" i="21"/>
  <c r="R81" i="21"/>
  <c r="S81" i="21"/>
  <c r="T81" i="21"/>
  <c r="U81" i="21"/>
  <c r="V81" i="21"/>
  <c r="R82" i="21"/>
  <c r="S82" i="21"/>
  <c r="T82" i="21"/>
  <c r="U82" i="21"/>
  <c r="V82" i="21"/>
  <c r="R83" i="21"/>
  <c r="S83" i="21"/>
  <c r="T83" i="21"/>
  <c r="U83" i="21"/>
  <c r="V83" i="21"/>
  <c r="R84" i="21"/>
  <c r="S84" i="21"/>
  <c r="T84" i="21"/>
  <c r="U84" i="21"/>
  <c r="V84" i="21"/>
  <c r="R85" i="21"/>
  <c r="S85" i="21"/>
  <c r="T85" i="21"/>
  <c r="U85" i="21"/>
  <c r="V85" i="21"/>
  <c r="R86" i="21"/>
  <c r="S86" i="21"/>
  <c r="T86" i="21"/>
  <c r="U86" i="21"/>
  <c r="V86" i="21"/>
  <c r="R87" i="21"/>
  <c r="S87" i="21"/>
  <c r="T87" i="21"/>
  <c r="U87" i="21"/>
  <c r="V87" i="21"/>
  <c r="R88" i="21"/>
  <c r="S88" i="21"/>
  <c r="T88" i="21"/>
  <c r="U88" i="21"/>
  <c r="V88" i="21"/>
  <c r="R89" i="21"/>
  <c r="S89" i="21"/>
  <c r="T89" i="21"/>
  <c r="U89" i="21"/>
  <c r="V89" i="21"/>
  <c r="R90" i="21"/>
  <c r="S90" i="21"/>
  <c r="T90" i="21"/>
  <c r="U90" i="21"/>
  <c r="V90" i="21"/>
  <c r="R91" i="21"/>
  <c r="S91" i="21"/>
  <c r="T91" i="21"/>
  <c r="U91" i="21"/>
  <c r="V91" i="21"/>
  <c r="R92" i="21"/>
  <c r="S92" i="21"/>
  <c r="T92" i="21"/>
  <c r="U92" i="21"/>
  <c r="V92" i="21"/>
  <c r="R93" i="21"/>
  <c r="S93" i="21"/>
  <c r="T93" i="21"/>
  <c r="U93" i="21"/>
  <c r="V93" i="21"/>
  <c r="R94" i="21"/>
  <c r="S94" i="21"/>
  <c r="T94" i="21"/>
  <c r="U94" i="21"/>
  <c r="V94" i="21"/>
  <c r="R95" i="21"/>
  <c r="S95" i="21"/>
  <c r="T95" i="21"/>
  <c r="U95" i="21"/>
  <c r="V95" i="21"/>
  <c r="R96" i="21"/>
  <c r="S96" i="21"/>
  <c r="T96" i="21"/>
  <c r="U96" i="21"/>
  <c r="V96" i="21"/>
  <c r="R97" i="21"/>
  <c r="S97" i="21"/>
  <c r="T97" i="21"/>
  <c r="U97" i="21"/>
  <c r="V97" i="21"/>
  <c r="R98" i="21"/>
  <c r="S98" i="21"/>
  <c r="T98" i="21"/>
  <c r="U98" i="21"/>
  <c r="V98" i="21"/>
  <c r="R99" i="21"/>
  <c r="S99" i="21"/>
  <c r="T99" i="21"/>
  <c r="U99" i="21"/>
  <c r="V99" i="21"/>
  <c r="R100" i="21"/>
  <c r="S100" i="21"/>
  <c r="T100" i="21"/>
  <c r="U100" i="21"/>
  <c r="V100" i="21"/>
  <c r="R101" i="21"/>
  <c r="S101" i="21"/>
  <c r="T101" i="21"/>
  <c r="U101" i="21"/>
  <c r="V101" i="21"/>
  <c r="V7" i="21"/>
  <c r="U7" i="21"/>
  <c r="T7" i="21"/>
  <c r="S7" i="21"/>
  <c r="R7" i="21"/>
  <c r="R8" i="20"/>
  <c r="S8" i="20"/>
  <c r="T8" i="20"/>
  <c r="U8" i="20"/>
  <c r="V8" i="20"/>
  <c r="R9" i="20"/>
  <c r="S9" i="20"/>
  <c r="T9" i="20"/>
  <c r="U9" i="20"/>
  <c r="V9" i="20"/>
  <c r="R10" i="20"/>
  <c r="S10" i="20"/>
  <c r="T10" i="20"/>
  <c r="U10" i="20"/>
  <c r="V10" i="20"/>
  <c r="R11" i="20"/>
  <c r="S11" i="20"/>
  <c r="T11" i="20"/>
  <c r="U11" i="20"/>
  <c r="V11" i="20"/>
  <c r="R12" i="20"/>
  <c r="S12" i="20"/>
  <c r="T12" i="20"/>
  <c r="U12" i="20"/>
  <c r="V12" i="20"/>
  <c r="R13" i="20"/>
  <c r="S13" i="20"/>
  <c r="T13" i="20"/>
  <c r="U13" i="20"/>
  <c r="V13" i="20"/>
  <c r="R14" i="20"/>
  <c r="S14" i="20"/>
  <c r="T14" i="20"/>
  <c r="U14" i="20"/>
  <c r="V14" i="20"/>
  <c r="R15" i="20"/>
  <c r="S15" i="20"/>
  <c r="T15" i="20"/>
  <c r="U15" i="20"/>
  <c r="V15" i="20"/>
  <c r="R16" i="20"/>
  <c r="S16" i="20"/>
  <c r="T16" i="20"/>
  <c r="U16" i="20"/>
  <c r="V16" i="20"/>
  <c r="R17" i="20"/>
  <c r="S17" i="20"/>
  <c r="T17" i="20"/>
  <c r="U17" i="20"/>
  <c r="V17" i="20"/>
  <c r="R18" i="20"/>
  <c r="S18" i="20"/>
  <c r="T18" i="20"/>
  <c r="U18" i="20"/>
  <c r="V18" i="20"/>
  <c r="R19" i="20"/>
  <c r="S19" i="20"/>
  <c r="T19" i="20"/>
  <c r="U19" i="20"/>
  <c r="V19" i="20"/>
  <c r="R20" i="20"/>
  <c r="S20" i="20"/>
  <c r="T20" i="20"/>
  <c r="U20" i="20"/>
  <c r="V20" i="20"/>
  <c r="R21" i="20"/>
  <c r="S21" i="20"/>
  <c r="T21" i="20"/>
  <c r="U21" i="20"/>
  <c r="V21" i="20"/>
  <c r="R22" i="20"/>
  <c r="S22" i="20"/>
  <c r="T22" i="20"/>
  <c r="U22" i="20"/>
  <c r="V22" i="20"/>
  <c r="R23" i="20"/>
  <c r="S23" i="20"/>
  <c r="T23" i="20"/>
  <c r="U23" i="20"/>
  <c r="V23" i="20"/>
  <c r="R24" i="20"/>
  <c r="S24" i="20"/>
  <c r="T24" i="20"/>
  <c r="U24" i="20"/>
  <c r="V24" i="20"/>
  <c r="R25" i="20"/>
  <c r="S25" i="20"/>
  <c r="T25" i="20"/>
  <c r="U25" i="20"/>
  <c r="V25" i="20"/>
  <c r="R26" i="20"/>
  <c r="S26" i="20"/>
  <c r="T26" i="20"/>
  <c r="U26" i="20"/>
  <c r="V26" i="20"/>
  <c r="R27" i="20"/>
  <c r="S27" i="20"/>
  <c r="T27" i="20"/>
  <c r="U27" i="20"/>
  <c r="V27" i="20"/>
  <c r="R28" i="20"/>
  <c r="S28" i="20"/>
  <c r="T28" i="20"/>
  <c r="U28" i="20"/>
  <c r="V28" i="20"/>
  <c r="R29" i="20"/>
  <c r="S29" i="20"/>
  <c r="T29" i="20"/>
  <c r="U29" i="20"/>
  <c r="V29" i="20"/>
  <c r="R30" i="20"/>
  <c r="S30" i="20"/>
  <c r="T30" i="20"/>
  <c r="U30" i="20"/>
  <c r="V30" i="20"/>
  <c r="R31" i="20"/>
  <c r="S31" i="20"/>
  <c r="T31" i="20"/>
  <c r="U31" i="20"/>
  <c r="V31" i="20"/>
  <c r="R32" i="20"/>
  <c r="S32" i="20"/>
  <c r="T32" i="20"/>
  <c r="U32" i="20"/>
  <c r="V32" i="20"/>
  <c r="R33" i="20"/>
  <c r="S33" i="20"/>
  <c r="T33" i="20"/>
  <c r="U33" i="20"/>
  <c r="V33" i="20"/>
  <c r="R34" i="20"/>
  <c r="S34" i="20"/>
  <c r="T34" i="20"/>
  <c r="U34" i="20"/>
  <c r="V34" i="20"/>
  <c r="R35" i="20"/>
  <c r="S35" i="20"/>
  <c r="T35" i="20"/>
  <c r="U35" i="20"/>
  <c r="V35" i="20"/>
  <c r="R36" i="20"/>
  <c r="S36" i="20"/>
  <c r="T36" i="20"/>
  <c r="U36" i="20"/>
  <c r="V36" i="20"/>
  <c r="R37" i="20"/>
  <c r="S37" i="20"/>
  <c r="T37" i="20"/>
  <c r="U37" i="20"/>
  <c r="V37" i="20"/>
  <c r="R38" i="20"/>
  <c r="S38" i="20"/>
  <c r="T38" i="20"/>
  <c r="U38" i="20"/>
  <c r="V38" i="20"/>
  <c r="R39" i="20"/>
  <c r="S39" i="20"/>
  <c r="T39" i="20"/>
  <c r="U39" i="20"/>
  <c r="V39" i="20"/>
  <c r="R40" i="20"/>
  <c r="S40" i="20"/>
  <c r="T40" i="20"/>
  <c r="U40" i="20"/>
  <c r="V40" i="20"/>
  <c r="R41" i="20"/>
  <c r="S41" i="20"/>
  <c r="T41" i="20"/>
  <c r="U41" i="20"/>
  <c r="V41" i="20"/>
  <c r="R42" i="20"/>
  <c r="S42" i="20"/>
  <c r="T42" i="20"/>
  <c r="U42" i="20"/>
  <c r="V42" i="20"/>
  <c r="R43" i="20"/>
  <c r="S43" i="20"/>
  <c r="T43" i="20"/>
  <c r="U43" i="20"/>
  <c r="V43" i="20"/>
  <c r="R44" i="20"/>
  <c r="S44" i="20"/>
  <c r="T44" i="20"/>
  <c r="U44" i="20"/>
  <c r="V44" i="20"/>
  <c r="R45" i="20"/>
  <c r="S45" i="20"/>
  <c r="T45" i="20"/>
  <c r="U45" i="20"/>
  <c r="V45" i="20"/>
  <c r="R46" i="20"/>
  <c r="S46" i="20"/>
  <c r="T46" i="20"/>
  <c r="U46" i="20"/>
  <c r="V46" i="20"/>
  <c r="R47" i="20"/>
  <c r="S47" i="20"/>
  <c r="T47" i="20"/>
  <c r="U47" i="20"/>
  <c r="V47" i="20"/>
  <c r="R48" i="20"/>
  <c r="S48" i="20"/>
  <c r="T48" i="20"/>
  <c r="U48" i="20"/>
  <c r="V48" i="20"/>
  <c r="R49" i="20"/>
  <c r="S49" i="20"/>
  <c r="T49" i="20"/>
  <c r="U49" i="20"/>
  <c r="V49" i="20"/>
  <c r="R50" i="20"/>
  <c r="S50" i="20"/>
  <c r="T50" i="20"/>
  <c r="U50" i="20"/>
  <c r="V50" i="20"/>
  <c r="R51" i="20"/>
  <c r="S51" i="20"/>
  <c r="T51" i="20"/>
  <c r="U51" i="20"/>
  <c r="V51" i="20"/>
  <c r="R52" i="20"/>
  <c r="S52" i="20"/>
  <c r="T52" i="20"/>
  <c r="U52" i="20"/>
  <c r="V52" i="20"/>
  <c r="R53" i="20"/>
  <c r="S53" i="20"/>
  <c r="T53" i="20"/>
  <c r="U53" i="20"/>
  <c r="V53" i="20"/>
  <c r="R54" i="20"/>
  <c r="S54" i="20"/>
  <c r="T54" i="20"/>
  <c r="U54" i="20"/>
  <c r="V54" i="20"/>
  <c r="R55" i="20"/>
  <c r="S55" i="20"/>
  <c r="T55" i="20"/>
  <c r="U55" i="20"/>
  <c r="V55" i="20"/>
  <c r="R56" i="20"/>
  <c r="S56" i="20"/>
  <c r="T56" i="20"/>
  <c r="U56" i="20"/>
  <c r="V56" i="20"/>
  <c r="R57" i="20"/>
  <c r="S57" i="20"/>
  <c r="T57" i="20"/>
  <c r="U57" i="20"/>
  <c r="V57" i="20"/>
  <c r="R58" i="20"/>
  <c r="S58" i="20"/>
  <c r="T58" i="20"/>
  <c r="U58" i="20"/>
  <c r="V58" i="20"/>
  <c r="R59" i="20"/>
  <c r="S59" i="20"/>
  <c r="T59" i="20"/>
  <c r="U59" i="20"/>
  <c r="V59" i="20"/>
  <c r="R60" i="20"/>
  <c r="S60" i="20"/>
  <c r="T60" i="20"/>
  <c r="U60" i="20"/>
  <c r="V60" i="20"/>
  <c r="R61" i="20"/>
  <c r="S61" i="20"/>
  <c r="T61" i="20"/>
  <c r="U61" i="20"/>
  <c r="V61" i="20"/>
  <c r="R62" i="20"/>
  <c r="S62" i="20"/>
  <c r="T62" i="20"/>
  <c r="U62" i="20"/>
  <c r="V62" i="20"/>
  <c r="R63" i="20"/>
  <c r="S63" i="20"/>
  <c r="T63" i="20"/>
  <c r="U63" i="20"/>
  <c r="V63" i="20"/>
  <c r="R64" i="20"/>
  <c r="S64" i="20"/>
  <c r="T64" i="20"/>
  <c r="U64" i="20"/>
  <c r="V64" i="20"/>
  <c r="R65" i="20"/>
  <c r="S65" i="20"/>
  <c r="T65" i="20"/>
  <c r="U65" i="20"/>
  <c r="V65" i="20"/>
  <c r="R66" i="20"/>
  <c r="S66" i="20"/>
  <c r="T66" i="20"/>
  <c r="U66" i="20"/>
  <c r="V66" i="20"/>
  <c r="R67" i="20"/>
  <c r="S67" i="20"/>
  <c r="T67" i="20"/>
  <c r="U67" i="20"/>
  <c r="V67" i="20"/>
  <c r="R68" i="20"/>
  <c r="S68" i="20"/>
  <c r="T68" i="20"/>
  <c r="U68" i="20"/>
  <c r="V68" i="20"/>
  <c r="R69" i="20"/>
  <c r="S69" i="20"/>
  <c r="T69" i="20"/>
  <c r="U69" i="20"/>
  <c r="V69" i="20"/>
  <c r="R70" i="20"/>
  <c r="S70" i="20"/>
  <c r="T70" i="20"/>
  <c r="U70" i="20"/>
  <c r="V70" i="20"/>
  <c r="R71" i="20"/>
  <c r="S71" i="20"/>
  <c r="T71" i="20"/>
  <c r="U71" i="20"/>
  <c r="V71" i="20"/>
  <c r="R72" i="20"/>
  <c r="S72" i="20"/>
  <c r="T72" i="20"/>
  <c r="U72" i="20"/>
  <c r="V72" i="20"/>
  <c r="R73" i="20"/>
  <c r="S73" i="20"/>
  <c r="T73" i="20"/>
  <c r="U73" i="20"/>
  <c r="V73" i="20"/>
  <c r="R74" i="20"/>
  <c r="S74" i="20"/>
  <c r="T74" i="20"/>
  <c r="U74" i="20"/>
  <c r="V74" i="20"/>
  <c r="R75" i="20"/>
  <c r="S75" i="20"/>
  <c r="T75" i="20"/>
  <c r="U75" i="20"/>
  <c r="V75" i="20"/>
  <c r="R76" i="20"/>
  <c r="S76" i="20"/>
  <c r="T76" i="20"/>
  <c r="U76" i="20"/>
  <c r="V76" i="20"/>
  <c r="R77" i="20"/>
  <c r="S77" i="20"/>
  <c r="T77" i="20"/>
  <c r="U77" i="20"/>
  <c r="V77" i="20"/>
  <c r="R78" i="20"/>
  <c r="S78" i="20"/>
  <c r="T78" i="20"/>
  <c r="U78" i="20"/>
  <c r="V78" i="20"/>
  <c r="R79" i="20"/>
  <c r="S79" i="20"/>
  <c r="T79" i="20"/>
  <c r="U79" i="20"/>
  <c r="V79" i="20"/>
  <c r="R80" i="20"/>
  <c r="S80" i="20"/>
  <c r="T80" i="20"/>
  <c r="U80" i="20"/>
  <c r="V80" i="20"/>
  <c r="R81" i="20"/>
  <c r="S81" i="20"/>
  <c r="T81" i="20"/>
  <c r="U81" i="20"/>
  <c r="V81" i="20"/>
  <c r="R82" i="20"/>
  <c r="S82" i="20"/>
  <c r="T82" i="20"/>
  <c r="U82" i="20"/>
  <c r="V82" i="20"/>
  <c r="R83" i="20"/>
  <c r="S83" i="20"/>
  <c r="T83" i="20"/>
  <c r="U83" i="20"/>
  <c r="V83" i="20"/>
  <c r="R84" i="20"/>
  <c r="S84" i="20"/>
  <c r="T84" i="20"/>
  <c r="U84" i="20"/>
  <c r="V84" i="20"/>
  <c r="R85" i="20"/>
  <c r="S85" i="20"/>
  <c r="T85" i="20"/>
  <c r="U85" i="20"/>
  <c r="V85" i="20"/>
  <c r="R86" i="20"/>
  <c r="S86" i="20"/>
  <c r="T86" i="20"/>
  <c r="U86" i="20"/>
  <c r="V86" i="20"/>
  <c r="R87" i="20"/>
  <c r="S87" i="20"/>
  <c r="T87" i="20"/>
  <c r="U87" i="20"/>
  <c r="V87" i="20"/>
  <c r="R88" i="20"/>
  <c r="S88" i="20"/>
  <c r="T88" i="20"/>
  <c r="U88" i="20"/>
  <c r="V88" i="20"/>
  <c r="R89" i="20"/>
  <c r="S89" i="20"/>
  <c r="T89" i="20"/>
  <c r="U89" i="20"/>
  <c r="V89" i="20"/>
  <c r="R90" i="20"/>
  <c r="S90" i="20"/>
  <c r="T90" i="20"/>
  <c r="U90" i="20"/>
  <c r="V90" i="20"/>
  <c r="R91" i="20"/>
  <c r="S91" i="20"/>
  <c r="T91" i="20"/>
  <c r="U91" i="20"/>
  <c r="V91" i="20"/>
  <c r="R92" i="20"/>
  <c r="S92" i="20"/>
  <c r="T92" i="20"/>
  <c r="U92" i="20"/>
  <c r="V92" i="20"/>
  <c r="R93" i="20"/>
  <c r="S93" i="20"/>
  <c r="T93" i="20"/>
  <c r="U93" i="20"/>
  <c r="V93" i="20"/>
  <c r="R94" i="20"/>
  <c r="S94" i="20"/>
  <c r="T94" i="20"/>
  <c r="U94" i="20"/>
  <c r="V94" i="20"/>
  <c r="R95" i="20"/>
  <c r="S95" i="20"/>
  <c r="T95" i="20"/>
  <c r="U95" i="20"/>
  <c r="V95" i="20"/>
  <c r="R96" i="20"/>
  <c r="S96" i="20"/>
  <c r="T96" i="20"/>
  <c r="U96" i="20"/>
  <c r="V96" i="20"/>
  <c r="R97" i="20"/>
  <c r="S97" i="20"/>
  <c r="T97" i="20"/>
  <c r="U97" i="20"/>
  <c r="V97" i="20"/>
  <c r="R98" i="20"/>
  <c r="S98" i="20"/>
  <c r="T98" i="20"/>
  <c r="U98" i="20"/>
  <c r="V98" i="20"/>
  <c r="R99" i="20"/>
  <c r="S99" i="20"/>
  <c r="T99" i="20"/>
  <c r="U99" i="20"/>
  <c r="V99" i="20"/>
  <c r="R100" i="20"/>
  <c r="S100" i="20"/>
  <c r="T100" i="20"/>
  <c r="U100" i="20"/>
  <c r="V100" i="20"/>
  <c r="R101" i="20"/>
  <c r="S101" i="20"/>
  <c r="T101" i="20"/>
  <c r="U101" i="20"/>
  <c r="V101" i="20"/>
  <c r="V7" i="20"/>
  <c r="U7" i="20"/>
  <c r="T7" i="20"/>
  <c r="S7" i="20"/>
  <c r="R7" i="20"/>
  <c r="R8" i="6"/>
  <c r="S8" i="6"/>
  <c r="T8" i="6"/>
  <c r="U8" i="6"/>
  <c r="V8" i="6"/>
  <c r="R9" i="6"/>
  <c r="S9" i="6"/>
  <c r="T9" i="6"/>
  <c r="U9" i="6"/>
  <c r="V9" i="6"/>
  <c r="R10" i="6"/>
  <c r="S10" i="6"/>
  <c r="T10" i="6"/>
  <c r="U10" i="6"/>
  <c r="V10" i="6"/>
  <c r="R11" i="6"/>
  <c r="S11" i="6"/>
  <c r="T11" i="6"/>
  <c r="U11" i="6"/>
  <c r="V11" i="6"/>
  <c r="R12" i="6"/>
  <c r="S12" i="6"/>
  <c r="T12" i="6"/>
  <c r="U12" i="6"/>
  <c r="V12" i="6"/>
  <c r="R13" i="6"/>
  <c r="S13" i="6"/>
  <c r="T13" i="6"/>
  <c r="U13" i="6"/>
  <c r="V13" i="6"/>
  <c r="R14" i="6"/>
  <c r="S14" i="6"/>
  <c r="T14" i="6"/>
  <c r="U14" i="6"/>
  <c r="V14" i="6"/>
  <c r="R15" i="6"/>
  <c r="S15" i="6"/>
  <c r="T15" i="6"/>
  <c r="U15" i="6"/>
  <c r="V15" i="6"/>
  <c r="R16" i="6"/>
  <c r="S16" i="6"/>
  <c r="T16" i="6"/>
  <c r="U16" i="6"/>
  <c r="V16" i="6"/>
  <c r="R17" i="6"/>
  <c r="S17" i="6"/>
  <c r="T17" i="6"/>
  <c r="U17" i="6"/>
  <c r="V17" i="6"/>
  <c r="R18" i="6"/>
  <c r="S18" i="6"/>
  <c r="T18" i="6"/>
  <c r="U18" i="6"/>
  <c r="V18" i="6"/>
  <c r="R19" i="6"/>
  <c r="S19" i="6"/>
  <c r="T19" i="6"/>
  <c r="U19" i="6"/>
  <c r="V19" i="6"/>
  <c r="R20" i="6"/>
  <c r="S20" i="6"/>
  <c r="T20" i="6"/>
  <c r="U20" i="6"/>
  <c r="V20" i="6"/>
  <c r="R21" i="6"/>
  <c r="S21" i="6"/>
  <c r="T21" i="6"/>
  <c r="U21" i="6"/>
  <c r="V21" i="6"/>
  <c r="R22" i="6"/>
  <c r="S22" i="6"/>
  <c r="T22" i="6"/>
  <c r="U22" i="6"/>
  <c r="V22" i="6"/>
  <c r="R23" i="6"/>
  <c r="S23" i="6"/>
  <c r="T23" i="6"/>
  <c r="U23" i="6"/>
  <c r="V23" i="6"/>
  <c r="R24" i="6"/>
  <c r="S24" i="6"/>
  <c r="T24" i="6"/>
  <c r="U24" i="6"/>
  <c r="V24" i="6"/>
  <c r="R25" i="6"/>
  <c r="S25" i="6"/>
  <c r="T25" i="6"/>
  <c r="U25" i="6"/>
  <c r="V25" i="6"/>
  <c r="R26" i="6"/>
  <c r="S26" i="6"/>
  <c r="T26" i="6"/>
  <c r="U26" i="6"/>
  <c r="V26" i="6"/>
  <c r="R27" i="6"/>
  <c r="S27" i="6"/>
  <c r="T27" i="6"/>
  <c r="U27" i="6"/>
  <c r="V27" i="6"/>
  <c r="R28" i="6"/>
  <c r="S28" i="6"/>
  <c r="T28" i="6"/>
  <c r="U28" i="6"/>
  <c r="V28" i="6"/>
  <c r="R29" i="6"/>
  <c r="S29" i="6"/>
  <c r="T29" i="6"/>
  <c r="U29" i="6"/>
  <c r="V29" i="6"/>
  <c r="R30" i="6"/>
  <c r="S30" i="6"/>
  <c r="T30" i="6"/>
  <c r="U30" i="6"/>
  <c r="V30" i="6"/>
  <c r="R31" i="6"/>
  <c r="S31" i="6"/>
  <c r="T31" i="6"/>
  <c r="U31" i="6"/>
  <c r="V31" i="6"/>
  <c r="R32" i="6"/>
  <c r="S32" i="6"/>
  <c r="T32" i="6"/>
  <c r="U32" i="6"/>
  <c r="V32" i="6"/>
  <c r="R33" i="6"/>
  <c r="S33" i="6"/>
  <c r="T33" i="6"/>
  <c r="U33" i="6"/>
  <c r="V33" i="6"/>
  <c r="R34" i="6"/>
  <c r="S34" i="6"/>
  <c r="T34" i="6"/>
  <c r="U34" i="6"/>
  <c r="V34" i="6"/>
  <c r="R35" i="6"/>
  <c r="S35" i="6"/>
  <c r="T35" i="6"/>
  <c r="U35" i="6"/>
  <c r="V35" i="6"/>
  <c r="R36" i="6"/>
  <c r="S36" i="6"/>
  <c r="T36" i="6"/>
  <c r="U36" i="6"/>
  <c r="V36" i="6"/>
  <c r="R37" i="6"/>
  <c r="S37" i="6"/>
  <c r="T37" i="6"/>
  <c r="U37" i="6"/>
  <c r="V37" i="6"/>
  <c r="R38" i="6"/>
  <c r="S38" i="6"/>
  <c r="T38" i="6"/>
  <c r="U38" i="6"/>
  <c r="V38" i="6"/>
  <c r="R39" i="6"/>
  <c r="S39" i="6"/>
  <c r="T39" i="6"/>
  <c r="U39" i="6"/>
  <c r="V39" i="6"/>
  <c r="R40" i="6"/>
  <c r="S40" i="6"/>
  <c r="T40" i="6"/>
  <c r="U40" i="6"/>
  <c r="V40" i="6"/>
  <c r="R41" i="6"/>
  <c r="S41" i="6"/>
  <c r="T41" i="6"/>
  <c r="U41" i="6"/>
  <c r="V41" i="6"/>
  <c r="R42" i="6"/>
  <c r="S42" i="6"/>
  <c r="T42" i="6"/>
  <c r="U42" i="6"/>
  <c r="V42" i="6"/>
  <c r="R43" i="6"/>
  <c r="S43" i="6"/>
  <c r="T43" i="6"/>
  <c r="U43" i="6"/>
  <c r="V43" i="6"/>
  <c r="R44" i="6"/>
  <c r="S44" i="6"/>
  <c r="T44" i="6"/>
  <c r="U44" i="6"/>
  <c r="V44" i="6"/>
  <c r="R45" i="6"/>
  <c r="S45" i="6"/>
  <c r="T45" i="6"/>
  <c r="U45" i="6"/>
  <c r="V45" i="6"/>
  <c r="R46" i="6"/>
  <c r="S46" i="6"/>
  <c r="T46" i="6"/>
  <c r="U46" i="6"/>
  <c r="V46" i="6"/>
  <c r="R47" i="6"/>
  <c r="S47" i="6"/>
  <c r="T47" i="6"/>
  <c r="U47" i="6"/>
  <c r="V47" i="6"/>
  <c r="R48" i="6"/>
  <c r="S48" i="6"/>
  <c r="T48" i="6"/>
  <c r="U48" i="6"/>
  <c r="V48" i="6"/>
  <c r="R49" i="6"/>
  <c r="S49" i="6"/>
  <c r="T49" i="6"/>
  <c r="U49" i="6"/>
  <c r="V49" i="6"/>
  <c r="R50" i="6"/>
  <c r="S50" i="6"/>
  <c r="T50" i="6"/>
  <c r="U50" i="6"/>
  <c r="V50" i="6"/>
  <c r="R51" i="6"/>
  <c r="S51" i="6"/>
  <c r="T51" i="6"/>
  <c r="U51" i="6"/>
  <c r="V51" i="6"/>
  <c r="R52" i="6"/>
  <c r="S52" i="6"/>
  <c r="T52" i="6"/>
  <c r="U52" i="6"/>
  <c r="V52" i="6"/>
  <c r="R53" i="6"/>
  <c r="S53" i="6"/>
  <c r="T53" i="6"/>
  <c r="U53" i="6"/>
  <c r="V53" i="6"/>
  <c r="R54" i="6"/>
  <c r="S54" i="6"/>
  <c r="T54" i="6"/>
  <c r="U54" i="6"/>
  <c r="V54" i="6"/>
  <c r="R55" i="6"/>
  <c r="S55" i="6"/>
  <c r="T55" i="6"/>
  <c r="U55" i="6"/>
  <c r="V55" i="6"/>
  <c r="R56" i="6"/>
  <c r="S56" i="6"/>
  <c r="T56" i="6"/>
  <c r="U56" i="6"/>
  <c r="V56" i="6"/>
  <c r="R57" i="6"/>
  <c r="S57" i="6"/>
  <c r="T57" i="6"/>
  <c r="U57" i="6"/>
  <c r="V57" i="6"/>
  <c r="R58" i="6"/>
  <c r="S58" i="6"/>
  <c r="T58" i="6"/>
  <c r="U58" i="6"/>
  <c r="V58" i="6"/>
  <c r="R59" i="6"/>
  <c r="S59" i="6"/>
  <c r="T59" i="6"/>
  <c r="U59" i="6"/>
  <c r="V59" i="6"/>
  <c r="R60" i="6"/>
  <c r="S60" i="6"/>
  <c r="T60" i="6"/>
  <c r="U60" i="6"/>
  <c r="V60" i="6"/>
  <c r="R61" i="6"/>
  <c r="S61" i="6"/>
  <c r="T61" i="6"/>
  <c r="U61" i="6"/>
  <c r="V61" i="6"/>
  <c r="R62" i="6"/>
  <c r="S62" i="6"/>
  <c r="T62" i="6"/>
  <c r="U62" i="6"/>
  <c r="V62" i="6"/>
  <c r="R63" i="6"/>
  <c r="S63" i="6"/>
  <c r="T63" i="6"/>
  <c r="U63" i="6"/>
  <c r="V63" i="6"/>
  <c r="R64" i="6"/>
  <c r="S64" i="6"/>
  <c r="T64" i="6"/>
  <c r="U64" i="6"/>
  <c r="V64" i="6"/>
  <c r="R65" i="6"/>
  <c r="S65" i="6"/>
  <c r="T65" i="6"/>
  <c r="U65" i="6"/>
  <c r="V65" i="6"/>
  <c r="R66" i="6"/>
  <c r="S66" i="6"/>
  <c r="T66" i="6"/>
  <c r="U66" i="6"/>
  <c r="V66" i="6"/>
  <c r="R67" i="6"/>
  <c r="S67" i="6"/>
  <c r="T67" i="6"/>
  <c r="U67" i="6"/>
  <c r="V67" i="6"/>
  <c r="R68" i="6"/>
  <c r="S68" i="6"/>
  <c r="T68" i="6"/>
  <c r="U68" i="6"/>
  <c r="V68" i="6"/>
  <c r="R69" i="6"/>
  <c r="S69" i="6"/>
  <c r="T69" i="6"/>
  <c r="U69" i="6"/>
  <c r="V69" i="6"/>
  <c r="R70" i="6"/>
  <c r="S70" i="6"/>
  <c r="T70" i="6"/>
  <c r="U70" i="6"/>
  <c r="V70" i="6"/>
  <c r="R71" i="6"/>
  <c r="S71" i="6"/>
  <c r="T71" i="6"/>
  <c r="U71" i="6"/>
  <c r="V71" i="6"/>
  <c r="R72" i="6"/>
  <c r="S72" i="6"/>
  <c r="T72" i="6"/>
  <c r="U72" i="6"/>
  <c r="V72" i="6"/>
  <c r="R73" i="6"/>
  <c r="S73" i="6"/>
  <c r="T73" i="6"/>
  <c r="U73" i="6"/>
  <c r="V73" i="6"/>
  <c r="R74" i="6"/>
  <c r="S74" i="6"/>
  <c r="T74" i="6"/>
  <c r="U74" i="6"/>
  <c r="V74" i="6"/>
  <c r="R75" i="6"/>
  <c r="S75" i="6"/>
  <c r="T75" i="6"/>
  <c r="U75" i="6"/>
  <c r="V75" i="6"/>
  <c r="R76" i="6"/>
  <c r="S76" i="6"/>
  <c r="T76" i="6"/>
  <c r="U76" i="6"/>
  <c r="V76" i="6"/>
  <c r="R77" i="6"/>
  <c r="S77" i="6"/>
  <c r="T77" i="6"/>
  <c r="U77" i="6"/>
  <c r="V77" i="6"/>
  <c r="R78" i="6"/>
  <c r="S78" i="6"/>
  <c r="T78" i="6"/>
  <c r="U78" i="6"/>
  <c r="V78" i="6"/>
  <c r="R79" i="6"/>
  <c r="S79" i="6"/>
  <c r="T79" i="6"/>
  <c r="U79" i="6"/>
  <c r="V79" i="6"/>
  <c r="R80" i="6"/>
  <c r="S80" i="6"/>
  <c r="T80" i="6"/>
  <c r="U80" i="6"/>
  <c r="V80" i="6"/>
  <c r="R81" i="6"/>
  <c r="S81" i="6"/>
  <c r="T81" i="6"/>
  <c r="U81" i="6"/>
  <c r="V81" i="6"/>
  <c r="R82" i="6"/>
  <c r="S82" i="6"/>
  <c r="T82" i="6"/>
  <c r="U82" i="6"/>
  <c r="V82" i="6"/>
  <c r="R83" i="6"/>
  <c r="S83" i="6"/>
  <c r="T83" i="6"/>
  <c r="U83" i="6"/>
  <c r="V83" i="6"/>
  <c r="R84" i="6"/>
  <c r="S84" i="6"/>
  <c r="T84" i="6"/>
  <c r="U84" i="6"/>
  <c r="V84" i="6"/>
  <c r="R85" i="6"/>
  <c r="S85" i="6"/>
  <c r="T85" i="6"/>
  <c r="U85" i="6"/>
  <c r="V85" i="6"/>
  <c r="R86" i="6"/>
  <c r="S86" i="6"/>
  <c r="T86" i="6"/>
  <c r="U86" i="6"/>
  <c r="V86" i="6"/>
  <c r="R87" i="6"/>
  <c r="S87" i="6"/>
  <c r="T87" i="6"/>
  <c r="U87" i="6"/>
  <c r="V87" i="6"/>
  <c r="R88" i="6"/>
  <c r="S88" i="6"/>
  <c r="T88" i="6"/>
  <c r="U88" i="6"/>
  <c r="V88" i="6"/>
  <c r="R89" i="6"/>
  <c r="S89" i="6"/>
  <c r="T89" i="6"/>
  <c r="U89" i="6"/>
  <c r="V89" i="6"/>
  <c r="R90" i="6"/>
  <c r="S90" i="6"/>
  <c r="T90" i="6"/>
  <c r="U90" i="6"/>
  <c r="V90" i="6"/>
  <c r="R91" i="6"/>
  <c r="S91" i="6"/>
  <c r="T91" i="6"/>
  <c r="U91" i="6"/>
  <c r="V91" i="6"/>
  <c r="R92" i="6"/>
  <c r="S92" i="6"/>
  <c r="T92" i="6"/>
  <c r="U92" i="6"/>
  <c r="V92" i="6"/>
  <c r="R93" i="6"/>
  <c r="S93" i="6"/>
  <c r="T93" i="6"/>
  <c r="U93" i="6"/>
  <c r="V93" i="6"/>
  <c r="R94" i="6"/>
  <c r="S94" i="6"/>
  <c r="T94" i="6"/>
  <c r="U94" i="6"/>
  <c r="V94" i="6"/>
  <c r="R95" i="6"/>
  <c r="S95" i="6"/>
  <c r="T95" i="6"/>
  <c r="U95" i="6"/>
  <c r="V95" i="6"/>
  <c r="R96" i="6"/>
  <c r="S96" i="6"/>
  <c r="T96" i="6"/>
  <c r="U96" i="6"/>
  <c r="V96" i="6"/>
  <c r="R97" i="6"/>
  <c r="S97" i="6"/>
  <c r="T97" i="6"/>
  <c r="U97" i="6"/>
  <c r="V97" i="6"/>
  <c r="R98" i="6"/>
  <c r="S98" i="6"/>
  <c r="T98" i="6"/>
  <c r="U98" i="6"/>
  <c r="V98" i="6"/>
  <c r="R99" i="6"/>
  <c r="S99" i="6"/>
  <c r="T99" i="6"/>
  <c r="U99" i="6"/>
  <c r="V99" i="6"/>
  <c r="R100" i="6"/>
  <c r="S100" i="6"/>
  <c r="T100" i="6"/>
  <c r="U100" i="6"/>
  <c r="V100" i="6"/>
  <c r="R101" i="6"/>
  <c r="S101" i="6"/>
  <c r="T101" i="6"/>
  <c r="U101" i="6"/>
  <c r="V101" i="6"/>
  <c r="V7" i="6"/>
  <c r="U7" i="6"/>
  <c r="T7" i="6"/>
  <c r="S7" i="6"/>
  <c r="R7" i="6"/>
  <c r="R106" i="24" l="1"/>
  <c r="R107" i="24" s="1"/>
  <c r="R108" i="24" s="1"/>
  <c r="S106" i="24"/>
  <c r="T106" i="24"/>
  <c r="U106" i="24"/>
  <c r="U107" i="24" s="1"/>
  <c r="U108" i="24" s="1"/>
  <c r="V106" i="24"/>
  <c r="U106" i="23"/>
  <c r="U107" i="23" s="1"/>
  <c r="U108" i="23" s="1"/>
  <c r="T106" i="23"/>
  <c r="V106" i="23"/>
  <c r="R106" i="23"/>
  <c r="S106" i="23"/>
  <c r="R106" i="22"/>
  <c r="R107" i="22" s="1"/>
  <c r="R108" i="22" s="1"/>
  <c r="S106" i="22"/>
  <c r="S107" i="22" s="1"/>
  <c r="S108" i="22" s="1"/>
  <c r="T106" i="22"/>
  <c r="T107" i="22" s="1"/>
  <c r="T108" i="22" s="1"/>
  <c r="U106" i="22"/>
  <c r="U107" i="22" s="1"/>
  <c r="U108" i="22" s="1"/>
  <c r="V106" i="22"/>
  <c r="V107" i="22" s="1"/>
  <c r="V108" i="22" s="1"/>
  <c r="V106" i="21"/>
  <c r="V107" i="21" s="1"/>
  <c r="V108" i="21" s="1"/>
  <c r="R106" i="21"/>
  <c r="R107" i="21" s="1"/>
  <c r="R108" i="21" s="1"/>
  <c r="S106" i="21"/>
  <c r="T106" i="21"/>
  <c r="T107" i="21" s="1"/>
  <c r="T108" i="21" s="1"/>
  <c r="U106" i="21"/>
  <c r="U107" i="21" s="1"/>
  <c r="U108" i="21" s="1"/>
  <c r="V106" i="20"/>
  <c r="V107" i="20" s="1"/>
  <c r="V108" i="20" s="1"/>
  <c r="U106" i="20"/>
  <c r="U107" i="20" s="1"/>
  <c r="U108" i="20" s="1"/>
  <c r="T106" i="20"/>
  <c r="T107" i="20" s="1"/>
  <c r="T108" i="20" s="1"/>
  <c r="S106" i="20"/>
  <c r="S107" i="20" s="1"/>
  <c r="S108" i="20" s="1"/>
  <c r="R106" i="20"/>
  <c r="R107" i="20" s="1"/>
  <c r="R108" i="20" s="1"/>
  <c r="R106" i="6"/>
  <c r="R107" i="6" s="1"/>
  <c r="R108" i="6" s="1"/>
  <c r="V106" i="6"/>
  <c r="V107" i="6" s="1"/>
  <c r="V108" i="6" s="1"/>
  <c r="S106" i="6"/>
  <c r="T106" i="6"/>
  <c r="U106" i="6"/>
  <c r="O105" i="22"/>
  <c r="N105" i="22"/>
  <c r="M105" i="22"/>
  <c r="L105" i="22"/>
  <c r="K105" i="22"/>
  <c r="P104" i="22"/>
  <c r="Q104" i="22" s="1"/>
  <c r="Q105" i="22" s="1"/>
  <c r="O103" i="22"/>
  <c r="N103" i="22"/>
  <c r="M103" i="22"/>
  <c r="L103" i="22"/>
  <c r="K103" i="22"/>
  <c r="V107" i="24" l="1"/>
  <c r="V108" i="24" s="1"/>
  <c r="T107" i="24"/>
  <c r="T108" i="24" s="1"/>
  <c r="S107" i="24"/>
  <c r="S108" i="24" s="1"/>
  <c r="S107" i="23"/>
  <c r="S108" i="23" s="1"/>
  <c r="R107" i="23"/>
  <c r="R108" i="23" s="1"/>
  <c r="V107" i="23"/>
  <c r="V108" i="23" s="1"/>
  <c r="T107" i="23"/>
  <c r="T108" i="23" s="1"/>
  <c r="S107" i="21"/>
  <c r="S108" i="21" s="1"/>
  <c r="U107" i="6"/>
  <c r="U108" i="6" s="1"/>
  <c r="T107" i="6"/>
  <c r="T108" i="6" s="1"/>
  <c r="S107" i="6"/>
  <c r="S108" i="6" s="1"/>
  <c r="P105" i="22"/>
  <c r="D103" i="22"/>
  <c r="E103" i="22"/>
  <c r="F103" i="22"/>
  <c r="G103" i="22"/>
  <c r="H103" i="22"/>
  <c r="D105" i="22"/>
  <c r="E105" i="22"/>
  <c r="F105" i="22"/>
  <c r="G105" i="22"/>
  <c r="H105" i="22"/>
  <c r="E106" i="20" l="1"/>
  <c r="F106" i="20"/>
  <c r="G106" i="20"/>
  <c r="H106" i="20"/>
  <c r="D106" i="20"/>
  <c r="H107" i="20" l="1"/>
  <c r="H108" i="20" s="1"/>
  <c r="G107" i="20"/>
  <c r="G108" i="20" s="1"/>
  <c r="F107" i="20"/>
  <c r="F108" i="20" s="1"/>
  <c r="E107" i="20"/>
  <c r="E108" i="20" s="1"/>
  <c r="D107" i="20"/>
  <c r="D108" i="20" s="1"/>
  <c r="Y103" i="24" l="1"/>
  <c r="K103" i="23"/>
  <c r="L103" i="23"/>
  <c r="M103" i="23"/>
  <c r="N103" i="23"/>
  <c r="O103" i="23"/>
  <c r="R103" i="23"/>
  <c r="S103" i="23"/>
  <c r="T103" i="23"/>
  <c r="U103" i="23"/>
  <c r="V103" i="23"/>
  <c r="Y103" i="23"/>
  <c r="Y103" i="22"/>
  <c r="D9" i="2" l="1"/>
  <c r="D82" i="3" s="1"/>
  <c r="D8" i="2"/>
  <c r="D7" i="2"/>
  <c r="D6" i="2"/>
  <c r="D5" i="2"/>
  <c r="Y105" i="24"/>
  <c r="W105" i="24"/>
  <c r="O105" i="24"/>
  <c r="N105" i="24"/>
  <c r="M105" i="24"/>
  <c r="L105" i="24"/>
  <c r="K105" i="24"/>
  <c r="H105" i="24"/>
  <c r="G105" i="24"/>
  <c r="F105" i="24"/>
  <c r="E105" i="24"/>
  <c r="D105" i="24"/>
  <c r="Z104" i="24"/>
  <c r="Z105" i="24" s="1"/>
  <c r="X104" i="24"/>
  <c r="X105" i="24" s="1"/>
  <c r="V104" i="24"/>
  <c r="V105" i="24" s="1"/>
  <c r="U104" i="24"/>
  <c r="U105" i="24" s="1"/>
  <c r="T104" i="24"/>
  <c r="T105" i="24" s="1"/>
  <c r="S104" i="24"/>
  <c r="S105" i="24" s="1"/>
  <c r="R104" i="24"/>
  <c r="R105" i="24" s="1"/>
  <c r="P104" i="24"/>
  <c r="Q104" i="24" s="1"/>
  <c r="Q105" i="24" s="1"/>
  <c r="I104" i="24"/>
  <c r="I105" i="24" s="1"/>
  <c r="V103" i="24"/>
  <c r="U103" i="24"/>
  <c r="T103" i="24"/>
  <c r="S103" i="24"/>
  <c r="R103" i="24"/>
  <c r="O103" i="24"/>
  <c r="N103" i="24"/>
  <c r="M103" i="24"/>
  <c r="L103" i="24"/>
  <c r="K103" i="24"/>
  <c r="H103" i="24"/>
  <c r="G103" i="24"/>
  <c r="F103" i="24"/>
  <c r="E103" i="24"/>
  <c r="D103" i="24"/>
  <c r="Z101" i="24"/>
  <c r="P101" i="24"/>
  <c r="Q101" i="24" s="1"/>
  <c r="I101" i="24"/>
  <c r="Z100" i="24"/>
  <c r="P100" i="24"/>
  <c r="Q100" i="24" s="1"/>
  <c r="I100" i="24"/>
  <c r="J100" i="24" s="1"/>
  <c r="Z99" i="24"/>
  <c r="P99" i="24"/>
  <c r="I99" i="24"/>
  <c r="J99" i="24" s="1"/>
  <c r="Z98" i="24"/>
  <c r="P98" i="24"/>
  <c r="I98" i="24"/>
  <c r="J98" i="24" s="1"/>
  <c r="Z97" i="24"/>
  <c r="P97" i="24"/>
  <c r="Q97" i="24" s="1"/>
  <c r="I97" i="24"/>
  <c r="Z96" i="24"/>
  <c r="P96" i="24"/>
  <c r="Q96" i="24" s="1"/>
  <c r="I96" i="24"/>
  <c r="J96" i="24" s="1"/>
  <c r="Z95" i="24"/>
  <c r="P95" i="24"/>
  <c r="Q95" i="24" s="1"/>
  <c r="I95" i="24"/>
  <c r="J95" i="24" s="1"/>
  <c r="Z94" i="24"/>
  <c r="P94" i="24"/>
  <c r="Q94" i="24" s="1"/>
  <c r="I94" i="24"/>
  <c r="J94" i="24" s="1"/>
  <c r="Z93" i="24"/>
  <c r="P93" i="24"/>
  <c r="Q93" i="24" s="1"/>
  <c r="I93" i="24"/>
  <c r="J93" i="24" s="1"/>
  <c r="Z92" i="24"/>
  <c r="P92" i="24"/>
  <c r="Q92" i="24" s="1"/>
  <c r="I92" i="24"/>
  <c r="J92" i="24" s="1"/>
  <c r="Z91" i="24"/>
  <c r="P91" i="24"/>
  <c r="I91" i="24"/>
  <c r="J91" i="24" s="1"/>
  <c r="Z90" i="24"/>
  <c r="P90" i="24"/>
  <c r="I90" i="24"/>
  <c r="J90" i="24" s="1"/>
  <c r="Z89" i="24"/>
  <c r="P89" i="24"/>
  <c r="Q89" i="24" s="1"/>
  <c r="I89" i="24"/>
  <c r="J89" i="24" s="1"/>
  <c r="Z88" i="24"/>
  <c r="P88" i="24"/>
  <c r="Q88" i="24" s="1"/>
  <c r="I88" i="24"/>
  <c r="J88" i="24" s="1"/>
  <c r="Z87" i="24"/>
  <c r="P87" i="24"/>
  <c r="Q87" i="24" s="1"/>
  <c r="I87" i="24"/>
  <c r="J87" i="24" s="1"/>
  <c r="Z86" i="24"/>
  <c r="P86" i="24"/>
  <c r="Q86" i="24" s="1"/>
  <c r="I86" i="24"/>
  <c r="Z85" i="24"/>
  <c r="P85" i="24"/>
  <c r="Q85" i="24" s="1"/>
  <c r="I85" i="24"/>
  <c r="Z84" i="24"/>
  <c r="P84" i="24"/>
  <c r="Q84" i="24" s="1"/>
  <c r="I84" i="24"/>
  <c r="J84" i="24" s="1"/>
  <c r="Z83" i="24"/>
  <c r="P83" i="24"/>
  <c r="Q83" i="24" s="1"/>
  <c r="I83" i="24"/>
  <c r="J83" i="24" s="1"/>
  <c r="Z82" i="24"/>
  <c r="P82" i="24"/>
  <c r="I82" i="24"/>
  <c r="J82" i="24" s="1"/>
  <c r="Z81" i="24"/>
  <c r="P81" i="24"/>
  <c r="Q81" i="24" s="1"/>
  <c r="I81" i="24"/>
  <c r="J81" i="24" s="1"/>
  <c r="Z80" i="24"/>
  <c r="P80" i="24"/>
  <c r="Q80" i="24" s="1"/>
  <c r="I80" i="24"/>
  <c r="J80" i="24" s="1"/>
  <c r="Z79" i="24"/>
  <c r="P79" i="24"/>
  <c r="Q79" i="24" s="1"/>
  <c r="I79" i="24"/>
  <c r="Z78" i="24"/>
  <c r="P78" i="24"/>
  <c r="Q78" i="24" s="1"/>
  <c r="I78" i="24"/>
  <c r="J78" i="24" s="1"/>
  <c r="Z77" i="24"/>
  <c r="P77" i="24"/>
  <c r="Q77" i="24" s="1"/>
  <c r="I77" i="24"/>
  <c r="J77" i="24" s="1"/>
  <c r="Z76" i="24"/>
  <c r="P76" i="24"/>
  <c r="Q76" i="24" s="1"/>
  <c r="I76" i="24"/>
  <c r="J76" i="24" s="1"/>
  <c r="Z75" i="24"/>
  <c r="P75" i="24"/>
  <c r="I75" i="24"/>
  <c r="J75" i="24" s="1"/>
  <c r="Z74" i="24"/>
  <c r="P74" i="24"/>
  <c r="I74" i="24"/>
  <c r="J74" i="24" s="1"/>
  <c r="Z73" i="24"/>
  <c r="P73" i="24"/>
  <c r="Q73" i="24" s="1"/>
  <c r="I73" i="24"/>
  <c r="Z72" i="24"/>
  <c r="P72" i="24"/>
  <c r="Q72" i="24" s="1"/>
  <c r="I72" i="24"/>
  <c r="J72" i="24" s="1"/>
  <c r="Z71" i="24"/>
  <c r="P71" i="24"/>
  <c r="Q71" i="24" s="1"/>
  <c r="I71" i="24"/>
  <c r="J71" i="24" s="1"/>
  <c r="Z70" i="24"/>
  <c r="P70" i="24"/>
  <c r="Q70" i="24" s="1"/>
  <c r="I70" i="24"/>
  <c r="J70" i="24" s="1"/>
  <c r="Z69" i="24"/>
  <c r="P69" i="24"/>
  <c r="Q69" i="24" s="1"/>
  <c r="I69" i="24"/>
  <c r="Z68" i="24"/>
  <c r="P68" i="24"/>
  <c r="Q68" i="24" s="1"/>
  <c r="I68" i="24"/>
  <c r="J68" i="24" s="1"/>
  <c r="Z67" i="24"/>
  <c r="P67" i="24"/>
  <c r="I67" i="24"/>
  <c r="J67" i="24" s="1"/>
  <c r="Z66" i="24"/>
  <c r="P66" i="24"/>
  <c r="I66" i="24"/>
  <c r="J66" i="24" s="1"/>
  <c r="Z65" i="24"/>
  <c r="P65" i="24"/>
  <c r="Q65" i="24" s="1"/>
  <c r="I65" i="24"/>
  <c r="Z64" i="24"/>
  <c r="P64" i="24"/>
  <c r="Q64" i="24" s="1"/>
  <c r="I64" i="24"/>
  <c r="J64" i="24" s="1"/>
  <c r="Z63" i="24"/>
  <c r="P63" i="24"/>
  <c r="Q63" i="24" s="1"/>
  <c r="I63" i="24"/>
  <c r="Z62" i="24"/>
  <c r="P62" i="24"/>
  <c r="Q62" i="24" s="1"/>
  <c r="I62" i="24"/>
  <c r="Z61" i="24"/>
  <c r="P61" i="24"/>
  <c r="Q61" i="24" s="1"/>
  <c r="I61" i="24"/>
  <c r="J61" i="24" s="1"/>
  <c r="Z60" i="24"/>
  <c r="P60" i="24"/>
  <c r="Q60" i="24" s="1"/>
  <c r="I60" i="24"/>
  <c r="J60" i="24" s="1"/>
  <c r="Z59" i="24"/>
  <c r="P59" i="24"/>
  <c r="I59" i="24"/>
  <c r="J59" i="24" s="1"/>
  <c r="Z58" i="24"/>
  <c r="P58" i="24"/>
  <c r="I58" i="24"/>
  <c r="J58" i="24" s="1"/>
  <c r="Z57" i="24"/>
  <c r="P57" i="24"/>
  <c r="Q57" i="24" s="1"/>
  <c r="I57" i="24"/>
  <c r="Z56" i="24"/>
  <c r="P56" i="24"/>
  <c r="I56" i="24"/>
  <c r="J56" i="24" s="1"/>
  <c r="Z55" i="24"/>
  <c r="P55" i="24"/>
  <c r="Q55" i="24" s="1"/>
  <c r="I55" i="24"/>
  <c r="Z54" i="24"/>
  <c r="P54" i="24"/>
  <c r="Q54" i="24" s="1"/>
  <c r="I54" i="24"/>
  <c r="Z53" i="24"/>
  <c r="P53" i="24"/>
  <c r="Q53" i="24" s="1"/>
  <c r="I53" i="24"/>
  <c r="Z52" i="24"/>
  <c r="P52" i="24"/>
  <c r="Q52" i="24" s="1"/>
  <c r="I52" i="24"/>
  <c r="J52" i="24" s="1"/>
  <c r="Z51" i="24"/>
  <c r="P51" i="24"/>
  <c r="I51" i="24"/>
  <c r="J51" i="24" s="1"/>
  <c r="Z50" i="24"/>
  <c r="P50" i="24"/>
  <c r="Q50" i="24" s="1"/>
  <c r="I50" i="24"/>
  <c r="Z49" i="24"/>
  <c r="P49" i="24"/>
  <c r="Q49" i="24" s="1"/>
  <c r="I49" i="24"/>
  <c r="Z48" i="24"/>
  <c r="P48" i="24"/>
  <c r="I48" i="24"/>
  <c r="J48" i="24" s="1"/>
  <c r="Z47" i="24"/>
  <c r="P47" i="24"/>
  <c r="Q47" i="24" s="1"/>
  <c r="I47" i="24"/>
  <c r="J47" i="24" s="1"/>
  <c r="Z46" i="24"/>
  <c r="P46" i="24"/>
  <c r="Q46" i="24" s="1"/>
  <c r="I46" i="24"/>
  <c r="Z45" i="24"/>
  <c r="P45" i="24"/>
  <c r="Q45" i="24" s="1"/>
  <c r="I45" i="24"/>
  <c r="J45" i="24" s="1"/>
  <c r="Z44" i="24"/>
  <c r="P44" i="24"/>
  <c r="Q44" i="24" s="1"/>
  <c r="I44" i="24"/>
  <c r="J44" i="24" s="1"/>
  <c r="Z43" i="24"/>
  <c r="P43" i="24"/>
  <c r="Q43" i="24" s="1"/>
  <c r="I43" i="24"/>
  <c r="Z42" i="24"/>
  <c r="P42" i="24"/>
  <c r="I42" i="24"/>
  <c r="J42" i="24" s="1"/>
  <c r="Z41" i="24"/>
  <c r="P41" i="24"/>
  <c r="Q41" i="24" s="1"/>
  <c r="I41" i="24"/>
  <c r="Z40" i="24"/>
  <c r="P40" i="24"/>
  <c r="Q40" i="24" s="1"/>
  <c r="I40" i="24"/>
  <c r="Z39" i="24"/>
  <c r="P39" i="24"/>
  <c r="Q39" i="24" s="1"/>
  <c r="I39" i="24"/>
  <c r="Z38" i="24"/>
  <c r="P38" i="24"/>
  <c r="Q38" i="24" s="1"/>
  <c r="I38" i="24"/>
  <c r="J38" i="24" s="1"/>
  <c r="Z37" i="24"/>
  <c r="P37" i="24"/>
  <c r="Q37" i="24" s="1"/>
  <c r="I37" i="24"/>
  <c r="Z36" i="24"/>
  <c r="P36" i="24"/>
  <c r="Q36" i="24" s="1"/>
  <c r="I36" i="24"/>
  <c r="J36" i="24" s="1"/>
  <c r="Z35" i="24"/>
  <c r="P35" i="24"/>
  <c r="I35" i="24"/>
  <c r="J35" i="24" s="1"/>
  <c r="Z34" i="24"/>
  <c r="P34" i="24"/>
  <c r="Q34" i="24" s="1"/>
  <c r="I34" i="24"/>
  <c r="J34" i="24" s="1"/>
  <c r="Z33" i="24"/>
  <c r="P33" i="24"/>
  <c r="Q33" i="24" s="1"/>
  <c r="I33" i="24"/>
  <c r="J33" i="24" s="1"/>
  <c r="Z32" i="24"/>
  <c r="P32" i="24"/>
  <c r="Q32" i="24" s="1"/>
  <c r="I32" i="24"/>
  <c r="Z31" i="24"/>
  <c r="P31" i="24"/>
  <c r="Q31" i="24" s="1"/>
  <c r="I31" i="24"/>
  <c r="Z30" i="24"/>
  <c r="P30" i="24"/>
  <c r="Q30" i="24" s="1"/>
  <c r="I30" i="24"/>
  <c r="Z29" i="24"/>
  <c r="P29" i="24"/>
  <c r="Q29" i="24" s="1"/>
  <c r="I29" i="24"/>
  <c r="J29" i="24" s="1"/>
  <c r="Z28" i="24"/>
  <c r="P28" i="24"/>
  <c r="I28" i="24"/>
  <c r="J28" i="24" s="1"/>
  <c r="Z27" i="24"/>
  <c r="P27" i="24"/>
  <c r="Q27" i="24" s="1"/>
  <c r="I27" i="24"/>
  <c r="J27" i="24" s="1"/>
  <c r="Z26" i="24"/>
  <c r="P26" i="24"/>
  <c r="Q26" i="24" s="1"/>
  <c r="I26" i="24"/>
  <c r="Z25" i="24"/>
  <c r="P25" i="24"/>
  <c r="Q25" i="24" s="1"/>
  <c r="I25" i="24"/>
  <c r="Z24" i="24"/>
  <c r="P24" i="24"/>
  <c r="Q24" i="24" s="1"/>
  <c r="I24" i="24"/>
  <c r="J24" i="24" s="1"/>
  <c r="Z23" i="24"/>
  <c r="P23" i="24"/>
  <c r="I23" i="24"/>
  <c r="J23" i="24" s="1"/>
  <c r="Z22" i="24"/>
  <c r="P22" i="24"/>
  <c r="Q22" i="24" s="1"/>
  <c r="I22" i="24"/>
  <c r="J22" i="24" s="1"/>
  <c r="Z21" i="24"/>
  <c r="P21" i="24"/>
  <c r="Q21" i="24" s="1"/>
  <c r="I21" i="24"/>
  <c r="J21" i="24" s="1"/>
  <c r="Z20" i="24"/>
  <c r="P20" i="24"/>
  <c r="I20" i="24"/>
  <c r="J20" i="24" s="1"/>
  <c r="Z19" i="24"/>
  <c r="P19" i="24"/>
  <c r="Q19" i="24" s="1"/>
  <c r="I19" i="24"/>
  <c r="Z18" i="24"/>
  <c r="P18" i="24"/>
  <c r="Q18" i="24" s="1"/>
  <c r="I18" i="24"/>
  <c r="Z17" i="24"/>
  <c r="P17" i="24"/>
  <c r="Q17" i="24" s="1"/>
  <c r="I17" i="24"/>
  <c r="Z16" i="24"/>
  <c r="P16" i="24"/>
  <c r="Q16" i="24" s="1"/>
  <c r="I16" i="24"/>
  <c r="Z15" i="24"/>
  <c r="P15" i="24"/>
  <c r="I15" i="24"/>
  <c r="J15" i="24" s="1"/>
  <c r="Z14" i="24"/>
  <c r="P14" i="24"/>
  <c r="Q14" i="24" s="1"/>
  <c r="I14" i="24"/>
  <c r="J14" i="24" s="1"/>
  <c r="Z13" i="24"/>
  <c r="P13" i="24"/>
  <c r="Q13" i="24" s="1"/>
  <c r="I13" i="24"/>
  <c r="J13" i="24" s="1"/>
  <c r="Z12" i="24"/>
  <c r="P12" i="24"/>
  <c r="I12" i="24"/>
  <c r="J12" i="24" s="1"/>
  <c r="Z11" i="24"/>
  <c r="P11" i="24"/>
  <c r="Q11" i="24" s="1"/>
  <c r="I11" i="24"/>
  <c r="J11" i="24" s="1"/>
  <c r="Z10" i="24"/>
  <c r="P10" i="24"/>
  <c r="Q10" i="24" s="1"/>
  <c r="I10" i="24"/>
  <c r="Z9" i="24"/>
  <c r="P9" i="24"/>
  <c r="Q9" i="24" s="1"/>
  <c r="Z8" i="24"/>
  <c r="P8" i="24"/>
  <c r="Q8" i="24" s="1"/>
  <c r="I8" i="24"/>
  <c r="J8" i="24" s="1"/>
  <c r="Z7" i="24"/>
  <c r="P7" i="24"/>
  <c r="I7" i="24"/>
  <c r="Y105" i="23"/>
  <c r="W105" i="23"/>
  <c r="O105" i="23"/>
  <c r="N105" i="23"/>
  <c r="M105" i="23"/>
  <c r="L105" i="23"/>
  <c r="K105" i="23"/>
  <c r="Z104" i="23"/>
  <c r="Z105" i="23" s="1"/>
  <c r="X104" i="23"/>
  <c r="X105" i="23" s="1"/>
  <c r="V104" i="23"/>
  <c r="V105" i="23" s="1"/>
  <c r="U104" i="23"/>
  <c r="U105" i="23" s="1"/>
  <c r="T104" i="23"/>
  <c r="T105" i="23" s="1"/>
  <c r="S104" i="23"/>
  <c r="S105" i="23" s="1"/>
  <c r="R104" i="23"/>
  <c r="R105" i="23" s="1"/>
  <c r="P104" i="23"/>
  <c r="Q104" i="23" s="1"/>
  <c r="Q105" i="23" s="1"/>
  <c r="I104" i="23"/>
  <c r="J104" i="23" s="1"/>
  <c r="J105" i="23" s="1"/>
  <c r="Z101" i="23"/>
  <c r="P101" i="23"/>
  <c r="Q101" i="23" s="1"/>
  <c r="I101" i="23"/>
  <c r="Z100" i="23"/>
  <c r="P100" i="23"/>
  <c r="Q100" i="23" s="1"/>
  <c r="I100" i="23"/>
  <c r="Z99" i="23"/>
  <c r="P99" i="23"/>
  <c r="Q99" i="23" s="1"/>
  <c r="I99" i="23"/>
  <c r="Z98" i="23"/>
  <c r="P98" i="23"/>
  <c r="I98" i="23"/>
  <c r="J98" i="23" s="1"/>
  <c r="Z97" i="23"/>
  <c r="P97" i="23"/>
  <c r="Q97" i="23" s="1"/>
  <c r="I97" i="23"/>
  <c r="Z96" i="23"/>
  <c r="P96" i="23"/>
  <c r="Q96" i="23" s="1"/>
  <c r="I96" i="23"/>
  <c r="J96" i="23" s="1"/>
  <c r="Z95" i="23"/>
  <c r="P95" i="23"/>
  <c r="Q95" i="23" s="1"/>
  <c r="I95" i="23"/>
  <c r="J95" i="23" s="1"/>
  <c r="Z94" i="23"/>
  <c r="P94" i="23"/>
  <c r="Q94" i="23" s="1"/>
  <c r="J94" i="23"/>
  <c r="Z93" i="23"/>
  <c r="P93" i="23"/>
  <c r="Q93" i="23" s="1"/>
  <c r="I93" i="23"/>
  <c r="Z92" i="23"/>
  <c r="P92" i="23"/>
  <c r="Q92" i="23" s="1"/>
  <c r="I92" i="23"/>
  <c r="Z91" i="23"/>
  <c r="P91" i="23"/>
  <c r="Q91" i="23" s="1"/>
  <c r="I91" i="23"/>
  <c r="Z90" i="23"/>
  <c r="P90" i="23"/>
  <c r="I90" i="23"/>
  <c r="J90" i="23" s="1"/>
  <c r="Z89" i="23"/>
  <c r="P89" i="23"/>
  <c r="Q89" i="23" s="1"/>
  <c r="I89" i="23"/>
  <c r="Z88" i="23"/>
  <c r="P88" i="23"/>
  <c r="I88" i="23"/>
  <c r="J88" i="23" s="1"/>
  <c r="Z87" i="23"/>
  <c r="P87" i="23"/>
  <c r="Q87" i="23" s="1"/>
  <c r="I87" i="23"/>
  <c r="J87" i="23" s="1"/>
  <c r="Z86" i="23"/>
  <c r="P86" i="23"/>
  <c r="Q86" i="23" s="1"/>
  <c r="I86" i="23"/>
  <c r="Z85" i="23"/>
  <c r="P85" i="23"/>
  <c r="Q85" i="23" s="1"/>
  <c r="I85" i="23"/>
  <c r="Z84" i="23"/>
  <c r="P84" i="23"/>
  <c r="Q84" i="23" s="1"/>
  <c r="I84" i="23"/>
  <c r="Z83" i="23"/>
  <c r="P83" i="23"/>
  <c r="Q83" i="23" s="1"/>
  <c r="I83" i="23"/>
  <c r="J83" i="23" s="1"/>
  <c r="Z82" i="23"/>
  <c r="P82" i="23"/>
  <c r="I82" i="23"/>
  <c r="J82" i="23" s="1"/>
  <c r="Z81" i="23"/>
  <c r="P81" i="23"/>
  <c r="Q81" i="23" s="1"/>
  <c r="I81" i="23"/>
  <c r="Z80" i="23"/>
  <c r="P80" i="23"/>
  <c r="Q80" i="23" s="1"/>
  <c r="J80" i="23"/>
  <c r="Z79" i="23"/>
  <c r="P79" i="23"/>
  <c r="Q79" i="23" s="1"/>
  <c r="I79" i="23"/>
  <c r="J79" i="23" s="1"/>
  <c r="Z78" i="23"/>
  <c r="P78" i="23"/>
  <c r="Q78" i="23" s="1"/>
  <c r="I78" i="23"/>
  <c r="Z77" i="23"/>
  <c r="P77" i="23"/>
  <c r="Q77" i="23" s="1"/>
  <c r="I77" i="23"/>
  <c r="Z76" i="23"/>
  <c r="P76" i="23"/>
  <c r="Q76" i="23" s="1"/>
  <c r="I76" i="23"/>
  <c r="J76" i="23" s="1"/>
  <c r="Z75" i="23"/>
  <c r="P75" i="23"/>
  <c r="Q75" i="23" s="1"/>
  <c r="I75" i="23"/>
  <c r="J75" i="23" s="1"/>
  <c r="Z74" i="23"/>
  <c r="P74" i="23"/>
  <c r="I74" i="23"/>
  <c r="J74" i="23" s="1"/>
  <c r="Z73" i="23"/>
  <c r="P73" i="23"/>
  <c r="Q73" i="23" s="1"/>
  <c r="I73" i="23"/>
  <c r="J73" i="23" s="1"/>
  <c r="Z72" i="23"/>
  <c r="P72" i="23"/>
  <c r="Q72" i="23" s="1"/>
  <c r="I72" i="23"/>
  <c r="J72" i="23" s="1"/>
  <c r="Z71" i="23"/>
  <c r="P71" i="23"/>
  <c r="Q71" i="23" s="1"/>
  <c r="I71" i="23"/>
  <c r="J71" i="23" s="1"/>
  <c r="Z70" i="23"/>
  <c r="P70" i="23"/>
  <c r="Q70" i="23" s="1"/>
  <c r="I70" i="23"/>
  <c r="J70" i="23" s="1"/>
  <c r="Z69" i="23"/>
  <c r="P69" i="23"/>
  <c r="Q69" i="23" s="1"/>
  <c r="I69" i="23"/>
  <c r="Z68" i="23"/>
  <c r="P68" i="23"/>
  <c r="Q68" i="23" s="1"/>
  <c r="I68" i="23"/>
  <c r="J68" i="23" s="1"/>
  <c r="Z67" i="23"/>
  <c r="P67" i="23"/>
  <c r="I67" i="23"/>
  <c r="J67" i="23" s="1"/>
  <c r="Z66" i="23"/>
  <c r="P66" i="23"/>
  <c r="Q66" i="23" s="1"/>
  <c r="I66" i="23"/>
  <c r="Z65" i="23"/>
  <c r="P65" i="23"/>
  <c r="Q65" i="23" s="1"/>
  <c r="I65" i="23"/>
  <c r="J65" i="23" s="1"/>
  <c r="Z64" i="23"/>
  <c r="P64" i="23"/>
  <c r="Q64" i="23" s="1"/>
  <c r="I64" i="23"/>
  <c r="Z63" i="23"/>
  <c r="P63" i="23"/>
  <c r="Q63" i="23" s="1"/>
  <c r="I63" i="23"/>
  <c r="Z62" i="23"/>
  <c r="P62" i="23"/>
  <c r="Q62" i="23" s="1"/>
  <c r="I62" i="23"/>
  <c r="Z61" i="23"/>
  <c r="P61" i="23"/>
  <c r="Q61" i="23" s="1"/>
  <c r="I61" i="23"/>
  <c r="Z60" i="23"/>
  <c r="P60" i="23"/>
  <c r="Q60" i="23" s="1"/>
  <c r="I60" i="23"/>
  <c r="J60" i="23" s="1"/>
  <c r="Z59" i="23"/>
  <c r="P59" i="23"/>
  <c r="I59" i="23"/>
  <c r="J59" i="23" s="1"/>
  <c r="Z58" i="23"/>
  <c r="P58" i="23"/>
  <c r="Q58" i="23" s="1"/>
  <c r="I58" i="23"/>
  <c r="J58" i="23" s="1"/>
  <c r="Z57" i="23"/>
  <c r="P57" i="23"/>
  <c r="Q57" i="23" s="1"/>
  <c r="I57" i="23"/>
  <c r="J57" i="23" s="1"/>
  <c r="Z56" i="23"/>
  <c r="P56" i="23"/>
  <c r="Q56" i="23" s="1"/>
  <c r="I56" i="23"/>
  <c r="Z55" i="23"/>
  <c r="P55" i="23"/>
  <c r="Q55" i="23" s="1"/>
  <c r="I55" i="23"/>
  <c r="J55" i="23" s="1"/>
  <c r="Z54" i="23"/>
  <c r="P54" i="23"/>
  <c r="Q54" i="23" s="1"/>
  <c r="I54" i="23"/>
  <c r="Z53" i="23"/>
  <c r="P53" i="23"/>
  <c r="Q53" i="23" s="1"/>
  <c r="I53" i="23"/>
  <c r="J53" i="23" s="1"/>
  <c r="Z52" i="23"/>
  <c r="P52" i="23"/>
  <c r="Q52" i="23" s="1"/>
  <c r="I52" i="23"/>
  <c r="J52" i="23" s="1"/>
  <c r="Z51" i="23"/>
  <c r="P51" i="23"/>
  <c r="Q51" i="23" s="1"/>
  <c r="I51" i="23"/>
  <c r="Z50" i="23"/>
  <c r="P50" i="23"/>
  <c r="Q50" i="23" s="1"/>
  <c r="I50" i="23"/>
  <c r="Z49" i="23"/>
  <c r="P49" i="23"/>
  <c r="I49" i="23"/>
  <c r="J49" i="23" s="1"/>
  <c r="Z48" i="23"/>
  <c r="P48" i="23"/>
  <c r="Q48" i="23" s="1"/>
  <c r="I48" i="23"/>
  <c r="Z47" i="23"/>
  <c r="P47" i="23"/>
  <c r="Q47" i="23" s="1"/>
  <c r="I47" i="23"/>
  <c r="Z46" i="23"/>
  <c r="P46" i="23"/>
  <c r="Q46" i="23" s="1"/>
  <c r="I46" i="23"/>
  <c r="Z45" i="23"/>
  <c r="P45" i="23"/>
  <c r="Q45" i="23" s="1"/>
  <c r="I45" i="23"/>
  <c r="Z44" i="23"/>
  <c r="P44" i="23"/>
  <c r="Q44" i="23" s="1"/>
  <c r="I44" i="23"/>
  <c r="J44" i="23" s="1"/>
  <c r="Z43" i="23"/>
  <c r="P43" i="23"/>
  <c r="I43" i="23"/>
  <c r="J43" i="23" s="1"/>
  <c r="Z42" i="23"/>
  <c r="P42" i="23"/>
  <c r="Q42" i="23" s="1"/>
  <c r="I42" i="23"/>
  <c r="J42" i="23" s="1"/>
  <c r="Z41" i="23"/>
  <c r="P41" i="23"/>
  <c r="Q41" i="23" s="1"/>
  <c r="I41" i="23"/>
  <c r="J41" i="23" s="1"/>
  <c r="Z40" i="23"/>
  <c r="P40" i="23"/>
  <c r="Q40" i="23" s="1"/>
  <c r="I40" i="23"/>
  <c r="J40" i="23" s="1"/>
  <c r="Z39" i="23"/>
  <c r="P39" i="23"/>
  <c r="Q39" i="23" s="1"/>
  <c r="I39" i="23"/>
  <c r="J39" i="23" s="1"/>
  <c r="Z38" i="23"/>
  <c r="P38" i="23"/>
  <c r="Q38" i="23" s="1"/>
  <c r="I38" i="23"/>
  <c r="Z37" i="23"/>
  <c r="P37" i="23"/>
  <c r="I37" i="23"/>
  <c r="J37" i="23" s="1"/>
  <c r="Z36" i="23"/>
  <c r="P36" i="23"/>
  <c r="Q36" i="23" s="1"/>
  <c r="I36" i="23"/>
  <c r="J36" i="23" s="1"/>
  <c r="Z35" i="23"/>
  <c r="P35" i="23"/>
  <c r="Q35" i="23" s="1"/>
  <c r="I35" i="23"/>
  <c r="J35" i="23" s="1"/>
  <c r="Z34" i="23"/>
  <c r="P34" i="23"/>
  <c r="Q34" i="23" s="1"/>
  <c r="I34" i="23"/>
  <c r="Z33" i="23"/>
  <c r="P33" i="23"/>
  <c r="I33" i="23"/>
  <c r="J33" i="23" s="1"/>
  <c r="Z32" i="23"/>
  <c r="P32" i="23"/>
  <c r="Q32" i="23" s="1"/>
  <c r="I32" i="23"/>
  <c r="Z31" i="23"/>
  <c r="P31" i="23"/>
  <c r="Q31" i="23" s="1"/>
  <c r="I31" i="23"/>
  <c r="Z30" i="23"/>
  <c r="P30" i="23"/>
  <c r="Q30" i="23" s="1"/>
  <c r="I30" i="23"/>
  <c r="J30" i="23" s="1"/>
  <c r="Z29" i="23"/>
  <c r="P29" i="23"/>
  <c r="Q29" i="23" s="1"/>
  <c r="I29" i="23"/>
  <c r="Z28" i="23"/>
  <c r="P28" i="23"/>
  <c r="Q28" i="23" s="1"/>
  <c r="I28" i="23"/>
  <c r="J28" i="23" s="1"/>
  <c r="Z27" i="23"/>
  <c r="P27" i="23"/>
  <c r="Q27" i="23" s="1"/>
  <c r="I27" i="23"/>
  <c r="Z26" i="23"/>
  <c r="P26" i="23"/>
  <c r="Q26" i="23" s="1"/>
  <c r="I26" i="23"/>
  <c r="J26" i="23" s="1"/>
  <c r="Z25" i="23"/>
  <c r="P25" i="23"/>
  <c r="Q25" i="23" s="1"/>
  <c r="I25" i="23"/>
  <c r="J25" i="23" s="1"/>
  <c r="Z24" i="23"/>
  <c r="P24" i="23"/>
  <c r="I24" i="23"/>
  <c r="J24" i="23" s="1"/>
  <c r="Z23" i="23"/>
  <c r="P23" i="23"/>
  <c r="Q23" i="23" s="1"/>
  <c r="I23" i="23"/>
  <c r="J23" i="23" s="1"/>
  <c r="Z22" i="23"/>
  <c r="P22" i="23"/>
  <c r="Q22" i="23" s="1"/>
  <c r="I22" i="23"/>
  <c r="Z21" i="23"/>
  <c r="P21" i="23"/>
  <c r="I21" i="23"/>
  <c r="J21" i="23" s="1"/>
  <c r="Z20" i="23"/>
  <c r="P20" i="23"/>
  <c r="Q20" i="23" s="1"/>
  <c r="I20" i="23"/>
  <c r="Z19" i="23"/>
  <c r="P19" i="23"/>
  <c r="Q19" i="23" s="1"/>
  <c r="I19" i="23"/>
  <c r="Z18" i="23"/>
  <c r="P18" i="23"/>
  <c r="Q18" i="23" s="1"/>
  <c r="I18" i="23"/>
  <c r="Z17" i="23"/>
  <c r="P17" i="23"/>
  <c r="Q17" i="23" s="1"/>
  <c r="I17" i="23"/>
  <c r="J17" i="23" s="1"/>
  <c r="Z16" i="23"/>
  <c r="P16" i="23"/>
  <c r="I16" i="23"/>
  <c r="J16" i="23" s="1"/>
  <c r="Z15" i="23"/>
  <c r="P15" i="23"/>
  <c r="Q15" i="23" s="1"/>
  <c r="I15" i="23"/>
  <c r="Z14" i="23"/>
  <c r="P14" i="23"/>
  <c r="Q14" i="23" s="1"/>
  <c r="I14" i="23"/>
  <c r="Z13" i="23"/>
  <c r="P13" i="23"/>
  <c r="I13" i="23"/>
  <c r="J13" i="23" s="1"/>
  <c r="Z12" i="23"/>
  <c r="P12" i="23"/>
  <c r="Q12" i="23" s="1"/>
  <c r="I12" i="23"/>
  <c r="Z11" i="23"/>
  <c r="P11" i="23"/>
  <c r="Q11" i="23" s="1"/>
  <c r="I11" i="23"/>
  <c r="Z10" i="23"/>
  <c r="P10" i="23"/>
  <c r="Q10" i="23" s="1"/>
  <c r="I10" i="23"/>
  <c r="Z9" i="23"/>
  <c r="P9" i="23"/>
  <c r="Q9" i="23" s="1"/>
  <c r="I9" i="23"/>
  <c r="J9" i="23" s="1"/>
  <c r="Z8" i="23"/>
  <c r="P8" i="23"/>
  <c r="I8" i="23"/>
  <c r="J8" i="23" s="1"/>
  <c r="Z7" i="23"/>
  <c r="P7" i="23"/>
  <c r="I7" i="23"/>
  <c r="Y105" i="22"/>
  <c r="W105" i="22"/>
  <c r="Z104" i="22"/>
  <c r="Z105" i="22" s="1"/>
  <c r="X104" i="22"/>
  <c r="X105" i="22" s="1"/>
  <c r="V104" i="22"/>
  <c r="V105" i="22" s="1"/>
  <c r="U104" i="22"/>
  <c r="U105" i="22" s="1"/>
  <c r="T104" i="22"/>
  <c r="T105" i="22" s="1"/>
  <c r="S104" i="22"/>
  <c r="S105" i="22" s="1"/>
  <c r="R104" i="22"/>
  <c r="R105" i="22" s="1"/>
  <c r="I104" i="22"/>
  <c r="J104" i="22" s="1"/>
  <c r="J105" i="22" s="1"/>
  <c r="V103" i="22"/>
  <c r="U103" i="22"/>
  <c r="T103" i="22"/>
  <c r="S103" i="22"/>
  <c r="R103" i="22"/>
  <c r="Z101" i="22"/>
  <c r="P101" i="22"/>
  <c r="Q101" i="22" s="1"/>
  <c r="I101" i="22"/>
  <c r="Z100" i="22"/>
  <c r="P100" i="22"/>
  <c r="Q100" i="22" s="1"/>
  <c r="I100" i="22"/>
  <c r="J100" i="22" s="1"/>
  <c r="Z99" i="22"/>
  <c r="P99" i="22"/>
  <c r="Q99" i="22" s="1"/>
  <c r="I99" i="22"/>
  <c r="Z98" i="22"/>
  <c r="P98" i="22"/>
  <c r="Q98" i="22" s="1"/>
  <c r="I98" i="22"/>
  <c r="J98" i="22" s="1"/>
  <c r="Z97" i="22"/>
  <c r="P97" i="22"/>
  <c r="Q97" i="22" s="1"/>
  <c r="I97" i="22"/>
  <c r="J97" i="22" s="1"/>
  <c r="Z96" i="22"/>
  <c r="P96" i="22"/>
  <c r="Q96" i="22" s="1"/>
  <c r="Z95" i="22"/>
  <c r="P95" i="22"/>
  <c r="Q95" i="22" s="1"/>
  <c r="I95" i="22"/>
  <c r="J95" i="22" s="1"/>
  <c r="Z94" i="22"/>
  <c r="P94" i="22"/>
  <c r="Q94" i="22" s="1"/>
  <c r="I94" i="22"/>
  <c r="J94" i="22" s="1"/>
  <c r="Z93" i="22"/>
  <c r="P93" i="22"/>
  <c r="Q93" i="22" s="1"/>
  <c r="I93" i="22"/>
  <c r="Z92" i="22"/>
  <c r="P92" i="22"/>
  <c r="Q92" i="22" s="1"/>
  <c r="I92" i="22"/>
  <c r="Z91" i="22"/>
  <c r="P91" i="22"/>
  <c r="Q91" i="22" s="1"/>
  <c r="I91" i="22"/>
  <c r="Z90" i="22"/>
  <c r="P90" i="22"/>
  <c r="Q90" i="22" s="1"/>
  <c r="I90" i="22"/>
  <c r="J90" i="22" s="1"/>
  <c r="Z89" i="22"/>
  <c r="P89" i="22"/>
  <c r="Q89" i="22" s="1"/>
  <c r="I89" i="22"/>
  <c r="Z88" i="22"/>
  <c r="P88" i="22"/>
  <c r="I88" i="22"/>
  <c r="Z87" i="22"/>
  <c r="P87" i="22"/>
  <c r="Q87" i="22" s="1"/>
  <c r="I87" i="22"/>
  <c r="J87" i="22" s="1"/>
  <c r="Z86" i="22"/>
  <c r="P86" i="22"/>
  <c r="Q86" i="22" s="1"/>
  <c r="I86" i="22"/>
  <c r="Z85" i="22"/>
  <c r="P85" i="22"/>
  <c r="Q85" i="22" s="1"/>
  <c r="I85" i="22"/>
  <c r="Z84" i="22"/>
  <c r="P84" i="22"/>
  <c r="Q84" i="22" s="1"/>
  <c r="I84" i="22"/>
  <c r="Z83" i="22"/>
  <c r="P83" i="22"/>
  <c r="Q83" i="22" s="1"/>
  <c r="I83" i="22"/>
  <c r="Z82" i="22"/>
  <c r="P82" i="22"/>
  <c r="Q82" i="22" s="1"/>
  <c r="I82" i="22"/>
  <c r="J82" i="22" s="1"/>
  <c r="Z81" i="22"/>
  <c r="P81" i="22"/>
  <c r="Q81" i="22" s="1"/>
  <c r="I81" i="22"/>
  <c r="J81" i="22" s="1"/>
  <c r="Z80" i="22"/>
  <c r="P80" i="22"/>
  <c r="Q80" i="22" s="1"/>
  <c r="I80" i="22"/>
  <c r="Z79" i="22"/>
  <c r="P79" i="22"/>
  <c r="Q79" i="22" s="1"/>
  <c r="I79" i="22"/>
  <c r="J79" i="22" s="1"/>
  <c r="Z78" i="22"/>
  <c r="P78" i="22"/>
  <c r="Q78" i="22" s="1"/>
  <c r="I78" i="22"/>
  <c r="J78" i="22" s="1"/>
  <c r="Z77" i="22"/>
  <c r="P77" i="22"/>
  <c r="Q77" i="22" s="1"/>
  <c r="I77" i="22"/>
  <c r="Z76" i="22"/>
  <c r="P76" i="22"/>
  <c r="Q76" i="22" s="1"/>
  <c r="I76" i="22"/>
  <c r="Z75" i="22"/>
  <c r="P75" i="22"/>
  <c r="Q75" i="22" s="1"/>
  <c r="I75" i="22"/>
  <c r="Z74" i="22"/>
  <c r="P74" i="22"/>
  <c r="Q74" i="22" s="1"/>
  <c r="I74" i="22"/>
  <c r="J74" i="22" s="1"/>
  <c r="Z73" i="22"/>
  <c r="P73" i="22"/>
  <c r="Q73" i="22" s="1"/>
  <c r="I73" i="22"/>
  <c r="Z72" i="22"/>
  <c r="P72" i="22"/>
  <c r="Q72" i="22" s="1"/>
  <c r="I72" i="22"/>
  <c r="Z71" i="22"/>
  <c r="P71" i="22"/>
  <c r="Q71" i="22" s="1"/>
  <c r="I71" i="22"/>
  <c r="J71" i="22" s="1"/>
  <c r="Z70" i="22"/>
  <c r="P70" i="22"/>
  <c r="Q70" i="22" s="1"/>
  <c r="I70" i="22"/>
  <c r="J70" i="22" s="1"/>
  <c r="Z69" i="22"/>
  <c r="P69" i="22"/>
  <c r="Q69" i="22" s="1"/>
  <c r="I69" i="22"/>
  <c r="Z68" i="22"/>
  <c r="P68" i="22"/>
  <c r="Q68" i="22" s="1"/>
  <c r="I68" i="22"/>
  <c r="J68" i="22" s="1"/>
  <c r="Z67" i="22"/>
  <c r="P67" i="22"/>
  <c r="Q67" i="22" s="1"/>
  <c r="I67" i="22"/>
  <c r="Z66" i="22"/>
  <c r="P66" i="22"/>
  <c r="Q66" i="22" s="1"/>
  <c r="I66" i="22"/>
  <c r="J66" i="22" s="1"/>
  <c r="Z65" i="22"/>
  <c r="P65" i="22"/>
  <c r="Q65" i="22" s="1"/>
  <c r="I65" i="22"/>
  <c r="J65" i="22" s="1"/>
  <c r="Z64" i="22"/>
  <c r="P64" i="22"/>
  <c r="Q64" i="22" s="1"/>
  <c r="I64" i="22"/>
  <c r="Z63" i="22"/>
  <c r="P63" i="22"/>
  <c r="Q63" i="22" s="1"/>
  <c r="I63" i="22"/>
  <c r="J63" i="22" s="1"/>
  <c r="Z62" i="22"/>
  <c r="P62" i="22"/>
  <c r="Q62" i="22" s="1"/>
  <c r="I62" i="22"/>
  <c r="Z61" i="22"/>
  <c r="P61" i="22"/>
  <c r="Q61" i="22" s="1"/>
  <c r="I61" i="22"/>
  <c r="Z60" i="22"/>
  <c r="P60" i="22"/>
  <c r="Q60" i="22" s="1"/>
  <c r="I60" i="22"/>
  <c r="Z59" i="22"/>
  <c r="P59" i="22"/>
  <c r="Q59" i="22" s="1"/>
  <c r="I59" i="22"/>
  <c r="J59" i="22" s="1"/>
  <c r="Z58" i="22"/>
  <c r="P58" i="22"/>
  <c r="Q58" i="22" s="1"/>
  <c r="I58" i="22"/>
  <c r="J58" i="22" s="1"/>
  <c r="Z57" i="22"/>
  <c r="P57" i="22"/>
  <c r="Q57" i="22" s="1"/>
  <c r="I57" i="22"/>
  <c r="Z56" i="22"/>
  <c r="P56" i="22"/>
  <c r="Q56" i="22" s="1"/>
  <c r="I56" i="22"/>
  <c r="J56" i="22" s="1"/>
  <c r="Z55" i="22"/>
  <c r="P55" i="22"/>
  <c r="Q55" i="22" s="1"/>
  <c r="I55" i="22"/>
  <c r="J55" i="22" s="1"/>
  <c r="Z54" i="22"/>
  <c r="P54" i="22"/>
  <c r="Q54" i="22" s="1"/>
  <c r="I54" i="22"/>
  <c r="J54" i="22" s="1"/>
  <c r="Z53" i="22"/>
  <c r="P53" i="22"/>
  <c r="Q53" i="22" s="1"/>
  <c r="I53" i="22"/>
  <c r="Z52" i="22"/>
  <c r="P52" i="22"/>
  <c r="Q52" i="22" s="1"/>
  <c r="I52" i="22"/>
  <c r="Z51" i="22"/>
  <c r="P51" i="22"/>
  <c r="I51" i="22"/>
  <c r="J51" i="22" s="1"/>
  <c r="Z50" i="22"/>
  <c r="P50" i="22"/>
  <c r="I50" i="22"/>
  <c r="J50" i="22" s="1"/>
  <c r="Z49" i="22"/>
  <c r="P49" i="22"/>
  <c r="Q49" i="22" s="1"/>
  <c r="I49" i="22"/>
  <c r="Z48" i="22"/>
  <c r="P48" i="22"/>
  <c r="Q48" i="22" s="1"/>
  <c r="I48" i="22"/>
  <c r="Z47" i="22"/>
  <c r="P47" i="22"/>
  <c r="Q47" i="22" s="1"/>
  <c r="I47" i="22"/>
  <c r="J47" i="22" s="1"/>
  <c r="Z46" i="22"/>
  <c r="P46" i="22"/>
  <c r="Q46" i="22" s="1"/>
  <c r="I46" i="22"/>
  <c r="Z45" i="22"/>
  <c r="P45" i="22"/>
  <c r="Q45" i="22" s="1"/>
  <c r="I45" i="22"/>
  <c r="Z44" i="22"/>
  <c r="P44" i="22"/>
  <c r="Q44" i="22" s="1"/>
  <c r="I44" i="22"/>
  <c r="J44" i="22" s="1"/>
  <c r="Z43" i="22"/>
  <c r="P43" i="22"/>
  <c r="Q43" i="22" s="1"/>
  <c r="I43" i="22"/>
  <c r="J43" i="22" s="1"/>
  <c r="Z42" i="22"/>
  <c r="P42" i="22"/>
  <c r="I42" i="22"/>
  <c r="J42" i="22" s="1"/>
  <c r="Z41" i="22"/>
  <c r="P41" i="22"/>
  <c r="Q41" i="22" s="1"/>
  <c r="I41" i="22"/>
  <c r="J41" i="22" s="1"/>
  <c r="Z40" i="22"/>
  <c r="P40" i="22"/>
  <c r="Q40" i="22" s="1"/>
  <c r="I40" i="22"/>
  <c r="J40" i="22" s="1"/>
  <c r="Z39" i="22"/>
  <c r="P39" i="22"/>
  <c r="Q39" i="22" s="1"/>
  <c r="I39" i="22"/>
  <c r="Z38" i="22"/>
  <c r="P38" i="22"/>
  <c r="Q38" i="22" s="1"/>
  <c r="I38" i="22"/>
  <c r="Z37" i="22"/>
  <c r="P37" i="22"/>
  <c r="Q37" i="22" s="1"/>
  <c r="I37" i="22"/>
  <c r="Z36" i="22"/>
  <c r="P36" i="22"/>
  <c r="Q36" i="22" s="1"/>
  <c r="I36" i="22"/>
  <c r="Z35" i="22"/>
  <c r="P35" i="22"/>
  <c r="Q35" i="22" s="1"/>
  <c r="I35" i="22"/>
  <c r="J35" i="22" s="1"/>
  <c r="Z34" i="22"/>
  <c r="P34" i="22"/>
  <c r="J34" i="22"/>
  <c r="Z33" i="22"/>
  <c r="P33" i="22"/>
  <c r="J33" i="22"/>
  <c r="Z32" i="22"/>
  <c r="P32" i="22"/>
  <c r="Q32" i="22" s="1"/>
  <c r="I32" i="22"/>
  <c r="Z31" i="22"/>
  <c r="P31" i="22"/>
  <c r="Q31" i="22" s="1"/>
  <c r="I31" i="22"/>
  <c r="Z30" i="22"/>
  <c r="P30" i="22"/>
  <c r="Q30" i="22" s="1"/>
  <c r="I30" i="22"/>
  <c r="J30" i="22" s="1"/>
  <c r="Z29" i="22"/>
  <c r="P29" i="22"/>
  <c r="Q29" i="22" s="1"/>
  <c r="I29" i="22"/>
  <c r="J29" i="22" s="1"/>
  <c r="Z28" i="22"/>
  <c r="P28" i="22"/>
  <c r="Q28" i="22" s="1"/>
  <c r="I28" i="22"/>
  <c r="Z27" i="22"/>
  <c r="P27" i="22"/>
  <c r="Q27" i="22" s="1"/>
  <c r="I27" i="22"/>
  <c r="Z26" i="22"/>
  <c r="P26" i="22"/>
  <c r="Q26" i="22" s="1"/>
  <c r="I26" i="22"/>
  <c r="J26" i="22" s="1"/>
  <c r="Z25" i="22"/>
  <c r="P25" i="22"/>
  <c r="Q25" i="22" s="1"/>
  <c r="I25" i="22"/>
  <c r="J25" i="22" s="1"/>
  <c r="Z24" i="22"/>
  <c r="P24" i="22"/>
  <c r="Q24" i="22" s="1"/>
  <c r="I24" i="22"/>
  <c r="Z23" i="22"/>
  <c r="P23" i="22"/>
  <c r="Q23" i="22" s="1"/>
  <c r="I23" i="22"/>
  <c r="Z22" i="22"/>
  <c r="P22" i="22"/>
  <c r="I22" i="22"/>
  <c r="J22" i="22" s="1"/>
  <c r="Z21" i="22"/>
  <c r="P21" i="22"/>
  <c r="Q21" i="22" s="1"/>
  <c r="I21" i="22"/>
  <c r="Z20" i="22"/>
  <c r="P20" i="22"/>
  <c r="Q20" i="22" s="1"/>
  <c r="I20" i="22"/>
  <c r="Z19" i="22"/>
  <c r="P19" i="22"/>
  <c r="Q19" i="22" s="1"/>
  <c r="I19" i="22"/>
  <c r="J19" i="22" s="1"/>
  <c r="Z18" i="22"/>
  <c r="P18" i="22"/>
  <c r="Q18" i="22" s="1"/>
  <c r="I18" i="22"/>
  <c r="J18" i="22" s="1"/>
  <c r="Z17" i="22"/>
  <c r="P17" i="22"/>
  <c r="Q17" i="22" s="1"/>
  <c r="I17" i="22"/>
  <c r="Z16" i="22"/>
  <c r="P16" i="22"/>
  <c r="Q16" i="22" s="1"/>
  <c r="I16" i="22"/>
  <c r="Z15" i="22"/>
  <c r="P15" i="22"/>
  <c r="Q15" i="22" s="1"/>
  <c r="Z14" i="22"/>
  <c r="P14" i="22"/>
  <c r="I14" i="22"/>
  <c r="J14" i="22" s="1"/>
  <c r="Z13" i="22"/>
  <c r="P13" i="22"/>
  <c r="Q13" i="22" s="1"/>
  <c r="I13" i="22"/>
  <c r="J13" i="22" s="1"/>
  <c r="Z12" i="22"/>
  <c r="P12" i="22"/>
  <c r="Q12" i="22" s="1"/>
  <c r="I12" i="22"/>
  <c r="Z11" i="22"/>
  <c r="P11" i="22"/>
  <c r="Q11" i="22" s="1"/>
  <c r="I11" i="22"/>
  <c r="J11" i="22" s="1"/>
  <c r="Z10" i="22"/>
  <c r="P10" i="22"/>
  <c r="Q10" i="22" s="1"/>
  <c r="I10" i="22"/>
  <c r="J10" i="22" s="1"/>
  <c r="Z9" i="22"/>
  <c r="P9" i="22"/>
  <c r="Q9" i="22" s="1"/>
  <c r="I9" i="22"/>
  <c r="J9" i="22" s="1"/>
  <c r="Z8" i="22"/>
  <c r="P8" i="22"/>
  <c r="Q8" i="22" s="1"/>
  <c r="I8" i="22"/>
  <c r="J8" i="22" s="1"/>
  <c r="Z7" i="22"/>
  <c r="P7" i="22"/>
  <c r="I7" i="22"/>
  <c r="Y105" i="21"/>
  <c r="W105" i="21"/>
  <c r="O105" i="21"/>
  <c r="N105" i="21"/>
  <c r="M105" i="21"/>
  <c r="L105" i="21"/>
  <c r="K105" i="21"/>
  <c r="H105" i="21"/>
  <c r="G105" i="21"/>
  <c r="F105" i="21"/>
  <c r="E105" i="21"/>
  <c r="D105" i="21"/>
  <c r="Z104" i="21"/>
  <c r="Z105" i="21" s="1"/>
  <c r="X104" i="21"/>
  <c r="X105" i="21" s="1"/>
  <c r="V104" i="21"/>
  <c r="V105" i="21" s="1"/>
  <c r="U104" i="21"/>
  <c r="U105" i="21" s="1"/>
  <c r="T104" i="21"/>
  <c r="T105" i="21" s="1"/>
  <c r="S104" i="21"/>
  <c r="S105" i="21" s="1"/>
  <c r="R104" i="21"/>
  <c r="R105" i="21" s="1"/>
  <c r="P104" i="21"/>
  <c r="P105" i="21" s="1"/>
  <c r="I104" i="21"/>
  <c r="J104" i="21" s="1"/>
  <c r="J105" i="21" s="1"/>
  <c r="Y103" i="21"/>
  <c r="V103" i="21"/>
  <c r="U103" i="21"/>
  <c r="T103" i="21"/>
  <c r="S103" i="21"/>
  <c r="R103" i="21"/>
  <c r="O103" i="21"/>
  <c r="N103" i="21"/>
  <c r="M103" i="21"/>
  <c r="L103" i="21"/>
  <c r="K103" i="21"/>
  <c r="H103" i="21"/>
  <c r="G103" i="21"/>
  <c r="F103" i="21"/>
  <c r="E103" i="21"/>
  <c r="D103" i="21"/>
  <c r="Z101" i="21"/>
  <c r="P101" i="21"/>
  <c r="Q101" i="21" s="1"/>
  <c r="I101" i="21"/>
  <c r="J101" i="21" s="1"/>
  <c r="Z100" i="21"/>
  <c r="P100" i="21"/>
  <c r="Q100" i="21" s="1"/>
  <c r="I100" i="21"/>
  <c r="Z99" i="21"/>
  <c r="P99" i="21"/>
  <c r="I99" i="21"/>
  <c r="J99" i="21" s="1"/>
  <c r="Z98" i="21"/>
  <c r="P98" i="21"/>
  <c r="Q98" i="21" s="1"/>
  <c r="I98" i="21"/>
  <c r="J98" i="21" s="1"/>
  <c r="Z97" i="21"/>
  <c r="P97" i="21"/>
  <c r="Q97" i="21" s="1"/>
  <c r="I97" i="21"/>
  <c r="J97" i="21" s="1"/>
  <c r="Z96" i="21"/>
  <c r="P96" i="21"/>
  <c r="Q96" i="21" s="1"/>
  <c r="I96" i="21"/>
  <c r="Z95" i="21"/>
  <c r="P95" i="21"/>
  <c r="Q95" i="21" s="1"/>
  <c r="I95" i="21"/>
  <c r="Z94" i="21"/>
  <c r="P94" i="21"/>
  <c r="Q94" i="21" s="1"/>
  <c r="I94" i="21"/>
  <c r="J94" i="21" s="1"/>
  <c r="Z93" i="21"/>
  <c r="P93" i="21"/>
  <c r="Q93" i="21" s="1"/>
  <c r="I93" i="21"/>
  <c r="Z92" i="21"/>
  <c r="P92" i="21"/>
  <c r="Q92" i="21" s="1"/>
  <c r="I92" i="21"/>
  <c r="Z91" i="21"/>
  <c r="P91" i="21"/>
  <c r="I91" i="21"/>
  <c r="J91" i="21" s="1"/>
  <c r="Z90" i="21"/>
  <c r="P90" i="21"/>
  <c r="Q90" i="21" s="1"/>
  <c r="I90" i="21"/>
  <c r="Z89" i="21"/>
  <c r="P89" i="21"/>
  <c r="Q89" i="21" s="1"/>
  <c r="I89" i="21"/>
  <c r="J89" i="21" s="1"/>
  <c r="Z88" i="21"/>
  <c r="P88" i="21"/>
  <c r="Q88" i="21" s="1"/>
  <c r="I88" i="21"/>
  <c r="Z87" i="21"/>
  <c r="P87" i="21"/>
  <c r="Q87" i="21" s="1"/>
  <c r="I87" i="21"/>
  <c r="J87" i="21" s="1"/>
  <c r="Z86" i="21"/>
  <c r="P86" i="21"/>
  <c r="Q86" i="21" s="1"/>
  <c r="I86" i="21"/>
  <c r="Z85" i="21"/>
  <c r="P85" i="21"/>
  <c r="Q85" i="21" s="1"/>
  <c r="I85" i="21"/>
  <c r="Z84" i="21"/>
  <c r="P84" i="21"/>
  <c r="Q84" i="21" s="1"/>
  <c r="I84" i="21"/>
  <c r="Z83" i="21"/>
  <c r="P83" i="21"/>
  <c r="Q83" i="21" s="1"/>
  <c r="I83" i="21"/>
  <c r="Z82" i="21"/>
  <c r="P82" i="21"/>
  <c r="Q82" i="21" s="1"/>
  <c r="I82" i="21"/>
  <c r="J82" i="21" s="1"/>
  <c r="Z81" i="21"/>
  <c r="P81" i="21"/>
  <c r="Q81" i="21" s="1"/>
  <c r="I81" i="21"/>
  <c r="J81" i="21" s="1"/>
  <c r="Z80" i="21"/>
  <c r="P80" i="21"/>
  <c r="Q80" i="21" s="1"/>
  <c r="I80" i="21"/>
  <c r="J80" i="21" s="1"/>
  <c r="Z79" i="21"/>
  <c r="P79" i="21"/>
  <c r="Q79" i="21" s="1"/>
  <c r="I79" i="21"/>
  <c r="J79" i="21" s="1"/>
  <c r="Z78" i="21"/>
  <c r="P78" i="21"/>
  <c r="Q78" i="21" s="1"/>
  <c r="I78" i="21"/>
  <c r="J78" i="21" s="1"/>
  <c r="Z77" i="21"/>
  <c r="P77" i="21"/>
  <c r="Q77" i="21" s="1"/>
  <c r="I77" i="21"/>
  <c r="J77" i="21" s="1"/>
  <c r="Z76" i="21"/>
  <c r="P76" i="21"/>
  <c r="Q76" i="21" s="1"/>
  <c r="I76" i="21"/>
  <c r="Z75" i="21"/>
  <c r="P75" i="21"/>
  <c r="Q75" i="21" s="1"/>
  <c r="I75" i="21"/>
  <c r="J75" i="21" s="1"/>
  <c r="Z74" i="21"/>
  <c r="P74" i="21"/>
  <c r="Q74" i="21" s="1"/>
  <c r="I74" i="21"/>
  <c r="J74" i="21" s="1"/>
  <c r="Z73" i="21"/>
  <c r="P73" i="21"/>
  <c r="Q73" i="21" s="1"/>
  <c r="I73" i="21"/>
  <c r="J73" i="21" s="1"/>
  <c r="Z72" i="21"/>
  <c r="P72" i="21"/>
  <c r="Q72" i="21" s="1"/>
  <c r="I72" i="21"/>
  <c r="J72" i="21" s="1"/>
  <c r="Z71" i="21"/>
  <c r="P71" i="21"/>
  <c r="Q71" i="21" s="1"/>
  <c r="I71" i="21"/>
  <c r="J71" i="21" s="1"/>
  <c r="Z70" i="21"/>
  <c r="P70" i="21"/>
  <c r="Q70" i="21" s="1"/>
  <c r="I70" i="21"/>
  <c r="J70" i="21" s="1"/>
  <c r="Z69" i="21"/>
  <c r="P69" i="21"/>
  <c r="Q69" i="21" s="1"/>
  <c r="I69" i="21"/>
  <c r="Z68" i="21"/>
  <c r="P68" i="21"/>
  <c r="Q68" i="21" s="1"/>
  <c r="I68" i="21"/>
  <c r="Z67" i="21"/>
  <c r="P67" i="21"/>
  <c r="Q67" i="21" s="1"/>
  <c r="I67" i="21"/>
  <c r="J67" i="21" s="1"/>
  <c r="Z66" i="21"/>
  <c r="P66" i="21"/>
  <c r="Q66" i="21" s="1"/>
  <c r="I66" i="21"/>
  <c r="Z65" i="21"/>
  <c r="P65" i="21"/>
  <c r="Q65" i="21" s="1"/>
  <c r="I65" i="21"/>
  <c r="J65" i="21" s="1"/>
  <c r="Z64" i="21"/>
  <c r="P64" i="21"/>
  <c r="Q64" i="21" s="1"/>
  <c r="I64" i="21"/>
  <c r="J64" i="21" s="1"/>
  <c r="Z63" i="21"/>
  <c r="P63" i="21"/>
  <c r="Q63" i="21" s="1"/>
  <c r="I63" i="21"/>
  <c r="J63" i="21" s="1"/>
  <c r="Z62" i="21"/>
  <c r="P62" i="21"/>
  <c r="Q62" i="21" s="1"/>
  <c r="I62" i="21"/>
  <c r="J62" i="21" s="1"/>
  <c r="Z61" i="21"/>
  <c r="P61" i="21"/>
  <c r="Q61" i="21" s="1"/>
  <c r="I61" i="21"/>
  <c r="J61" i="21" s="1"/>
  <c r="Z60" i="21"/>
  <c r="P60" i="21"/>
  <c r="Q60" i="21" s="1"/>
  <c r="I60" i="21"/>
  <c r="Z59" i="21"/>
  <c r="P59" i="21"/>
  <c r="Q59" i="21" s="1"/>
  <c r="I59" i="21"/>
  <c r="J59" i="21" s="1"/>
  <c r="Z58" i="21"/>
  <c r="P58" i="21"/>
  <c r="Q58" i="21" s="1"/>
  <c r="I58" i="21"/>
  <c r="J58" i="21" s="1"/>
  <c r="Z57" i="21"/>
  <c r="P57" i="21"/>
  <c r="Q57" i="21" s="1"/>
  <c r="I57" i="21"/>
  <c r="J57" i="21" s="1"/>
  <c r="Z56" i="21"/>
  <c r="P56" i="21"/>
  <c r="Q56" i="21" s="1"/>
  <c r="I56" i="21"/>
  <c r="J56" i="21" s="1"/>
  <c r="Z55" i="21"/>
  <c r="P55" i="21"/>
  <c r="Q55" i="21" s="1"/>
  <c r="I55" i="21"/>
  <c r="J55" i="21" s="1"/>
  <c r="Z54" i="21"/>
  <c r="P54" i="21"/>
  <c r="Q54" i="21" s="1"/>
  <c r="I54" i="21"/>
  <c r="Z53" i="21"/>
  <c r="P53" i="21"/>
  <c r="Q53" i="21" s="1"/>
  <c r="I53" i="21"/>
  <c r="J53" i="21" s="1"/>
  <c r="Z52" i="21"/>
  <c r="P52" i="21"/>
  <c r="Q52" i="21" s="1"/>
  <c r="I52" i="21"/>
  <c r="Z51" i="21"/>
  <c r="P51" i="21"/>
  <c r="Q51" i="21" s="1"/>
  <c r="I51" i="21"/>
  <c r="Z50" i="21"/>
  <c r="P50" i="21"/>
  <c r="Q50" i="21" s="1"/>
  <c r="I50" i="21"/>
  <c r="J50" i="21" s="1"/>
  <c r="Z49" i="21"/>
  <c r="P49" i="21"/>
  <c r="Q49" i="21" s="1"/>
  <c r="I49" i="21"/>
  <c r="J49" i="21" s="1"/>
  <c r="Z48" i="21"/>
  <c r="P48" i="21"/>
  <c r="I48" i="21"/>
  <c r="J48" i="21" s="1"/>
  <c r="Z47" i="21"/>
  <c r="P47" i="21"/>
  <c r="Q47" i="21" s="1"/>
  <c r="I47" i="21"/>
  <c r="J47" i="21" s="1"/>
  <c r="Z46" i="21"/>
  <c r="P46" i="21"/>
  <c r="Q46" i="21" s="1"/>
  <c r="I46" i="21"/>
  <c r="J46" i="21" s="1"/>
  <c r="Z45" i="21"/>
  <c r="P45" i="21"/>
  <c r="Q45" i="21" s="1"/>
  <c r="I45" i="21"/>
  <c r="J45" i="21" s="1"/>
  <c r="Z44" i="21"/>
  <c r="P44" i="21"/>
  <c r="Q44" i="21" s="1"/>
  <c r="I44" i="21"/>
  <c r="Z43" i="21"/>
  <c r="P43" i="21"/>
  <c r="Q43" i="21" s="1"/>
  <c r="I43" i="21"/>
  <c r="Z42" i="21"/>
  <c r="P42" i="21"/>
  <c r="Q42" i="21" s="1"/>
  <c r="I42" i="21"/>
  <c r="Z41" i="21"/>
  <c r="P41" i="21"/>
  <c r="Q41" i="21" s="1"/>
  <c r="I41" i="21"/>
  <c r="J41" i="21" s="1"/>
  <c r="Z40" i="21"/>
  <c r="P40" i="21"/>
  <c r="I40" i="21"/>
  <c r="J40" i="21" s="1"/>
  <c r="Z39" i="21"/>
  <c r="P39" i="21"/>
  <c r="Q39" i="21" s="1"/>
  <c r="I39" i="21"/>
  <c r="Z38" i="21"/>
  <c r="P38" i="21"/>
  <c r="Q38" i="21" s="1"/>
  <c r="I38" i="21"/>
  <c r="Z37" i="21"/>
  <c r="P37" i="21"/>
  <c r="Q37" i="21" s="1"/>
  <c r="I37" i="21"/>
  <c r="Z36" i="21"/>
  <c r="P36" i="21"/>
  <c r="Q36" i="21" s="1"/>
  <c r="I36" i="21"/>
  <c r="Z35" i="21"/>
  <c r="P35" i="21"/>
  <c r="Q35" i="21" s="1"/>
  <c r="I35" i="21"/>
  <c r="J35" i="21" s="1"/>
  <c r="Z34" i="21"/>
  <c r="P34" i="21"/>
  <c r="Q34" i="21" s="1"/>
  <c r="I34" i="21"/>
  <c r="Z33" i="21"/>
  <c r="P33" i="21"/>
  <c r="Q33" i="21" s="1"/>
  <c r="I33" i="21"/>
  <c r="J33" i="21" s="1"/>
  <c r="Z32" i="21"/>
  <c r="P32" i="21"/>
  <c r="Q32" i="21" s="1"/>
  <c r="I32" i="21"/>
  <c r="J32" i="21" s="1"/>
  <c r="Z31" i="21"/>
  <c r="P31" i="21"/>
  <c r="Q31" i="21" s="1"/>
  <c r="I31" i="21"/>
  <c r="J31" i="21" s="1"/>
  <c r="Z30" i="21"/>
  <c r="P30" i="21"/>
  <c r="Q30" i="21" s="1"/>
  <c r="I30" i="21"/>
  <c r="Z29" i="21"/>
  <c r="P29" i="21"/>
  <c r="Q29" i="21" s="1"/>
  <c r="I29" i="21"/>
  <c r="J29" i="21" s="1"/>
  <c r="Z28" i="21"/>
  <c r="P28" i="21"/>
  <c r="Q28" i="21" s="1"/>
  <c r="I28" i="21"/>
  <c r="Z27" i="21"/>
  <c r="P27" i="21"/>
  <c r="Q27" i="21" s="1"/>
  <c r="I27" i="21"/>
  <c r="Z26" i="21"/>
  <c r="P26" i="21"/>
  <c r="Q26" i="21" s="1"/>
  <c r="I26" i="21"/>
  <c r="J26" i="21" s="1"/>
  <c r="Z25" i="21"/>
  <c r="P25" i="21"/>
  <c r="I25" i="21"/>
  <c r="J25" i="21" s="1"/>
  <c r="Z24" i="21"/>
  <c r="P24" i="21"/>
  <c r="I24" i="21"/>
  <c r="J24" i="21" s="1"/>
  <c r="Z23" i="21"/>
  <c r="P23" i="21"/>
  <c r="Q23" i="21" s="1"/>
  <c r="I23" i="21"/>
  <c r="Z22" i="21"/>
  <c r="P22" i="21"/>
  <c r="I22" i="21"/>
  <c r="J22" i="21" s="1"/>
  <c r="Z21" i="21"/>
  <c r="P21" i="21"/>
  <c r="Q21" i="21" s="1"/>
  <c r="I21" i="21"/>
  <c r="J21" i="21" s="1"/>
  <c r="Z20" i="21"/>
  <c r="P20" i="21"/>
  <c r="Q20" i="21" s="1"/>
  <c r="I20" i="21"/>
  <c r="Z19" i="21"/>
  <c r="P19" i="21"/>
  <c r="Q19" i="21" s="1"/>
  <c r="I19" i="21"/>
  <c r="J19" i="21" s="1"/>
  <c r="Z18" i="21"/>
  <c r="P18" i="21"/>
  <c r="Q18" i="21" s="1"/>
  <c r="I18" i="21"/>
  <c r="J18" i="21" s="1"/>
  <c r="Z17" i="21"/>
  <c r="P17" i="21"/>
  <c r="I17" i="21"/>
  <c r="J17" i="21" s="1"/>
  <c r="Z16" i="21"/>
  <c r="P16" i="21"/>
  <c r="I16" i="21"/>
  <c r="J16" i="21" s="1"/>
  <c r="Z15" i="21"/>
  <c r="P15" i="21"/>
  <c r="Q15" i="21" s="1"/>
  <c r="I15" i="21"/>
  <c r="Z14" i="21"/>
  <c r="P14" i="21"/>
  <c r="I14" i="21"/>
  <c r="J14" i="21" s="1"/>
  <c r="Z13" i="21"/>
  <c r="P13" i="21"/>
  <c r="Q13" i="21" s="1"/>
  <c r="I13" i="21"/>
  <c r="J13" i="21" s="1"/>
  <c r="Z12" i="21"/>
  <c r="P12" i="21"/>
  <c r="Q12" i="21" s="1"/>
  <c r="I12" i="21"/>
  <c r="Z11" i="21"/>
  <c r="P11" i="21"/>
  <c r="Q11" i="21" s="1"/>
  <c r="I11" i="21"/>
  <c r="J11" i="21" s="1"/>
  <c r="Z10" i="21"/>
  <c r="P10" i="21"/>
  <c r="Q10" i="21" s="1"/>
  <c r="I10" i="21"/>
  <c r="J10" i="21" s="1"/>
  <c r="Z9" i="21"/>
  <c r="P9" i="21"/>
  <c r="I9" i="21"/>
  <c r="J9" i="21" s="1"/>
  <c r="Z8" i="21"/>
  <c r="P8" i="21"/>
  <c r="I8" i="21"/>
  <c r="J8" i="21" s="1"/>
  <c r="Z7" i="21"/>
  <c r="P7" i="21"/>
  <c r="I7" i="21"/>
  <c r="Y105" i="20"/>
  <c r="W105" i="20"/>
  <c r="O105" i="20"/>
  <c r="N105" i="20"/>
  <c r="M105" i="20"/>
  <c r="L105" i="20"/>
  <c r="K105" i="20"/>
  <c r="H105" i="20"/>
  <c r="G105" i="20"/>
  <c r="F105" i="20"/>
  <c r="E105" i="20"/>
  <c r="D105" i="20"/>
  <c r="Z104" i="20"/>
  <c r="Z105" i="20" s="1"/>
  <c r="X104" i="20"/>
  <c r="X105" i="20" s="1"/>
  <c r="V104" i="20"/>
  <c r="V105" i="20" s="1"/>
  <c r="U104" i="20"/>
  <c r="U105" i="20" s="1"/>
  <c r="T104" i="20"/>
  <c r="T105" i="20" s="1"/>
  <c r="S104" i="20"/>
  <c r="S105" i="20" s="1"/>
  <c r="R104" i="20"/>
  <c r="R105" i="20" s="1"/>
  <c r="P104" i="20"/>
  <c r="Q104" i="20" s="1"/>
  <c r="Q105" i="20" s="1"/>
  <c r="I104" i="20"/>
  <c r="J104" i="20" s="1"/>
  <c r="J105" i="20" s="1"/>
  <c r="Y103" i="20"/>
  <c r="V103" i="20"/>
  <c r="U103" i="20"/>
  <c r="T103" i="20"/>
  <c r="S103" i="20"/>
  <c r="R103" i="20"/>
  <c r="O103" i="20"/>
  <c r="N103" i="20"/>
  <c r="M103" i="20"/>
  <c r="L103" i="20"/>
  <c r="K103" i="20"/>
  <c r="H103" i="20"/>
  <c r="G103" i="20"/>
  <c r="F103" i="20"/>
  <c r="E103" i="20"/>
  <c r="D103" i="20"/>
  <c r="Z101" i="20"/>
  <c r="P101" i="20"/>
  <c r="Q101" i="20" s="1"/>
  <c r="I101" i="20"/>
  <c r="Z100" i="20"/>
  <c r="P100" i="20"/>
  <c r="Q100" i="20" s="1"/>
  <c r="I100" i="20"/>
  <c r="J100" i="20" s="1"/>
  <c r="Z99" i="20"/>
  <c r="P99" i="20"/>
  <c r="Q99" i="20" s="1"/>
  <c r="I99" i="20"/>
  <c r="Z98" i="20"/>
  <c r="P98" i="20"/>
  <c r="Q98" i="20" s="1"/>
  <c r="I98" i="20"/>
  <c r="Z97" i="20"/>
  <c r="P97" i="20"/>
  <c r="Q97" i="20" s="1"/>
  <c r="I97" i="20"/>
  <c r="J97" i="20" s="1"/>
  <c r="Z96" i="20"/>
  <c r="P96" i="20"/>
  <c r="Q96" i="20" s="1"/>
  <c r="I96" i="20"/>
  <c r="J96" i="20" s="1"/>
  <c r="Z95" i="20"/>
  <c r="P95" i="20"/>
  <c r="Q95" i="20" s="1"/>
  <c r="I95" i="20"/>
  <c r="J95" i="20" s="1"/>
  <c r="Z94" i="20"/>
  <c r="P94" i="20"/>
  <c r="Q94" i="20" s="1"/>
  <c r="I94" i="20"/>
  <c r="J94" i="20" s="1"/>
  <c r="Z93" i="20"/>
  <c r="P93" i="20"/>
  <c r="Q93" i="20" s="1"/>
  <c r="I93" i="20"/>
  <c r="J93" i="20" s="1"/>
  <c r="Z92" i="20"/>
  <c r="P92" i="20"/>
  <c r="Q92" i="20" s="1"/>
  <c r="I92" i="20"/>
  <c r="Z91" i="20"/>
  <c r="P91" i="20"/>
  <c r="Q91" i="20" s="1"/>
  <c r="I91" i="20"/>
  <c r="Z90" i="20"/>
  <c r="P90" i="20"/>
  <c r="Q90" i="20" s="1"/>
  <c r="I90" i="20"/>
  <c r="J90" i="20" s="1"/>
  <c r="Z89" i="20"/>
  <c r="P89" i="20"/>
  <c r="Q89" i="20" s="1"/>
  <c r="I89" i="20"/>
  <c r="J89" i="20" s="1"/>
  <c r="Z88" i="20"/>
  <c r="P88" i="20"/>
  <c r="I88" i="20"/>
  <c r="J88" i="20" s="1"/>
  <c r="Z87" i="20"/>
  <c r="P87" i="20"/>
  <c r="Q87" i="20" s="1"/>
  <c r="I87" i="20"/>
  <c r="J87" i="20" s="1"/>
  <c r="Z86" i="20"/>
  <c r="P86" i="20"/>
  <c r="Q86" i="20" s="1"/>
  <c r="I86" i="20"/>
  <c r="J86" i="20" s="1"/>
  <c r="Z85" i="20"/>
  <c r="P85" i="20"/>
  <c r="Q85" i="20" s="1"/>
  <c r="I85" i="20"/>
  <c r="J85" i="20" s="1"/>
  <c r="Z84" i="20"/>
  <c r="P84" i="20"/>
  <c r="Q84" i="20" s="1"/>
  <c r="I84" i="20"/>
  <c r="Z83" i="20"/>
  <c r="P83" i="20"/>
  <c r="Q83" i="20" s="1"/>
  <c r="I83" i="20"/>
  <c r="Z82" i="20"/>
  <c r="P82" i="20"/>
  <c r="Q82" i="20" s="1"/>
  <c r="I82" i="20"/>
  <c r="Z81" i="20"/>
  <c r="P81" i="20"/>
  <c r="Q81" i="20" s="1"/>
  <c r="I81" i="20"/>
  <c r="J81" i="20" s="1"/>
  <c r="Z80" i="20"/>
  <c r="P80" i="20"/>
  <c r="Q80" i="20" s="1"/>
  <c r="I80" i="20"/>
  <c r="Z79" i="20"/>
  <c r="P79" i="20"/>
  <c r="Q79" i="20" s="1"/>
  <c r="I79" i="20"/>
  <c r="J79" i="20" s="1"/>
  <c r="Z78" i="20"/>
  <c r="P78" i="20"/>
  <c r="Q78" i="20" s="1"/>
  <c r="I78" i="20"/>
  <c r="J78" i="20" s="1"/>
  <c r="Z77" i="20"/>
  <c r="P77" i="20"/>
  <c r="Q77" i="20" s="1"/>
  <c r="I77" i="20"/>
  <c r="J77" i="20" s="1"/>
  <c r="Z76" i="20"/>
  <c r="P76" i="20"/>
  <c r="Q76" i="20" s="1"/>
  <c r="I76" i="20"/>
  <c r="Z75" i="20"/>
  <c r="P75" i="20"/>
  <c r="Q75" i="20" s="1"/>
  <c r="I75" i="20"/>
  <c r="Z74" i="20"/>
  <c r="P74" i="20"/>
  <c r="Q74" i="20" s="1"/>
  <c r="I74" i="20"/>
  <c r="Z73" i="20"/>
  <c r="P73" i="20"/>
  <c r="Q73" i="20" s="1"/>
  <c r="I73" i="20"/>
  <c r="J73" i="20" s="1"/>
  <c r="Z72" i="20"/>
  <c r="P72" i="20"/>
  <c r="Q72" i="20" s="1"/>
  <c r="I72" i="20"/>
  <c r="J72" i="20" s="1"/>
  <c r="Z71" i="20"/>
  <c r="P71" i="20"/>
  <c r="I71" i="20"/>
  <c r="J71" i="20" s="1"/>
  <c r="Z70" i="20"/>
  <c r="P70" i="20"/>
  <c r="Q70" i="20" s="1"/>
  <c r="I70" i="20"/>
  <c r="J70" i="20" s="1"/>
  <c r="Z69" i="20"/>
  <c r="P69" i="20"/>
  <c r="Q69" i="20" s="1"/>
  <c r="I69" i="20"/>
  <c r="Z68" i="20"/>
  <c r="P68" i="20"/>
  <c r="Q68" i="20" s="1"/>
  <c r="I68" i="20"/>
  <c r="J68" i="20" s="1"/>
  <c r="Z67" i="20"/>
  <c r="P67" i="20"/>
  <c r="Q67" i="20" s="1"/>
  <c r="I67" i="20"/>
  <c r="Z66" i="20"/>
  <c r="P66" i="20"/>
  <c r="Q66" i="20" s="1"/>
  <c r="I66" i="20"/>
  <c r="Z65" i="20"/>
  <c r="P65" i="20"/>
  <c r="Q65" i="20" s="1"/>
  <c r="I65" i="20"/>
  <c r="J65" i="20" s="1"/>
  <c r="Z64" i="20"/>
  <c r="P64" i="20"/>
  <c r="I64" i="20"/>
  <c r="J64" i="20" s="1"/>
  <c r="Z63" i="20"/>
  <c r="P63" i="20"/>
  <c r="Q63" i="20" s="1"/>
  <c r="I63" i="20"/>
  <c r="J63" i="20" s="1"/>
  <c r="Z62" i="20"/>
  <c r="P62" i="20"/>
  <c r="Q62" i="20" s="1"/>
  <c r="I62" i="20"/>
  <c r="J62" i="20" s="1"/>
  <c r="Z61" i="20"/>
  <c r="P61" i="20"/>
  <c r="Q61" i="20" s="1"/>
  <c r="I61" i="20"/>
  <c r="Z60" i="20"/>
  <c r="P60" i="20"/>
  <c r="Q60" i="20" s="1"/>
  <c r="I60" i="20"/>
  <c r="Z59" i="20"/>
  <c r="P59" i="20"/>
  <c r="Q59" i="20" s="1"/>
  <c r="I59" i="20"/>
  <c r="Z58" i="20"/>
  <c r="P58" i="20"/>
  <c r="Q58" i="20" s="1"/>
  <c r="I58" i="20"/>
  <c r="Z57" i="20"/>
  <c r="P57" i="20"/>
  <c r="Q57" i="20" s="1"/>
  <c r="I57" i="20"/>
  <c r="J57" i="20" s="1"/>
  <c r="Z56" i="20"/>
  <c r="P56" i="20"/>
  <c r="I56" i="20"/>
  <c r="J56" i="20" s="1"/>
  <c r="Z55" i="20"/>
  <c r="P55" i="20"/>
  <c r="Q55" i="20" s="1"/>
  <c r="I55" i="20"/>
  <c r="Z54" i="20"/>
  <c r="P54" i="20"/>
  <c r="Q54" i="20" s="1"/>
  <c r="I54" i="20"/>
  <c r="J54" i="20" s="1"/>
  <c r="Z53" i="20"/>
  <c r="P53" i="20"/>
  <c r="Q53" i="20" s="1"/>
  <c r="I53" i="20"/>
  <c r="J53" i="20" s="1"/>
  <c r="Z52" i="20"/>
  <c r="P52" i="20"/>
  <c r="Q52" i="20" s="1"/>
  <c r="I52" i="20"/>
  <c r="Z51" i="20"/>
  <c r="P51" i="20"/>
  <c r="Q51" i="20" s="1"/>
  <c r="I51" i="20"/>
  <c r="Z50" i="20"/>
  <c r="P50" i="20"/>
  <c r="Q50" i="20" s="1"/>
  <c r="I50" i="20"/>
  <c r="Z49" i="20"/>
  <c r="P49" i="20"/>
  <c r="Q49" i="20" s="1"/>
  <c r="I49" i="20"/>
  <c r="J49" i="20" s="1"/>
  <c r="Z48" i="20"/>
  <c r="P48" i="20"/>
  <c r="I48" i="20"/>
  <c r="J48" i="20" s="1"/>
  <c r="Z47" i="20"/>
  <c r="P47" i="20"/>
  <c r="Q47" i="20" s="1"/>
  <c r="I47" i="20"/>
  <c r="Z46" i="20"/>
  <c r="P46" i="20"/>
  <c r="Q46" i="20" s="1"/>
  <c r="I46" i="20"/>
  <c r="J46" i="20" s="1"/>
  <c r="Z45" i="20"/>
  <c r="P45" i="20"/>
  <c r="Q45" i="20" s="1"/>
  <c r="I45" i="20"/>
  <c r="J45" i="20" s="1"/>
  <c r="Z44" i="20"/>
  <c r="P44" i="20"/>
  <c r="Q44" i="20" s="1"/>
  <c r="I44" i="20"/>
  <c r="Z43" i="20"/>
  <c r="P43" i="20"/>
  <c r="Q43" i="20" s="1"/>
  <c r="I43" i="20"/>
  <c r="Z42" i="20"/>
  <c r="P42" i="20"/>
  <c r="Q42" i="20" s="1"/>
  <c r="I42" i="20"/>
  <c r="Z41" i="20"/>
  <c r="P41" i="20"/>
  <c r="Q41" i="20" s="1"/>
  <c r="I41" i="20"/>
  <c r="J41" i="20" s="1"/>
  <c r="Z40" i="20"/>
  <c r="P40" i="20"/>
  <c r="Q40" i="20" s="1"/>
  <c r="I40" i="20"/>
  <c r="Z39" i="20"/>
  <c r="P39" i="20"/>
  <c r="I39" i="20"/>
  <c r="J39" i="20" s="1"/>
  <c r="Z38" i="20"/>
  <c r="P38" i="20"/>
  <c r="Q38" i="20" s="1"/>
  <c r="I38" i="20"/>
  <c r="Z37" i="20"/>
  <c r="P37" i="20"/>
  <c r="Q37" i="20" s="1"/>
  <c r="I37" i="20"/>
  <c r="Z36" i="20"/>
  <c r="P36" i="20"/>
  <c r="Q36" i="20" s="1"/>
  <c r="I36" i="20"/>
  <c r="Z35" i="20"/>
  <c r="P35" i="20"/>
  <c r="Q35" i="20" s="1"/>
  <c r="I35" i="20"/>
  <c r="J35" i="20" s="1"/>
  <c r="Z34" i="20"/>
  <c r="P34" i="20"/>
  <c r="I34" i="20"/>
  <c r="J34" i="20" s="1"/>
  <c r="Z33" i="20"/>
  <c r="P33" i="20"/>
  <c r="Q33" i="20" s="1"/>
  <c r="I33" i="20"/>
  <c r="J33" i="20" s="1"/>
  <c r="Z32" i="20"/>
  <c r="P32" i="20"/>
  <c r="Q32" i="20" s="1"/>
  <c r="I32" i="20"/>
  <c r="Z31" i="20"/>
  <c r="P31" i="20"/>
  <c r="Q31" i="20" s="1"/>
  <c r="I31" i="20"/>
  <c r="Z30" i="20"/>
  <c r="P30" i="20"/>
  <c r="Q30" i="20" s="1"/>
  <c r="I30" i="20"/>
  <c r="J30" i="20" s="1"/>
  <c r="Z29" i="20"/>
  <c r="P29" i="20"/>
  <c r="Q29" i="20" s="1"/>
  <c r="I29" i="20"/>
  <c r="J29" i="20" s="1"/>
  <c r="Z28" i="20"/>
  <c r="P28" i="20"/>
  <c r="Q28" i="20" s="1"/>
  <c r="I28" i="20"/>
  <c r="J28" i="20" s="1"/>
  <c r="Z27" i="20"/>
  <c r="P27" i="20"/>
  <c r="I27" i="20"/>
  <c r="J27" i="20" s="1"/>
  <c r="Z26" i="20"/>
  <c r="P26" i="20"/>
  <c r="Q26" i="20" s="1"/>
  <c r="I26" i="20"/>
  <c r="J26" i="20" s="1"/>
  <c r="Z25" i="20"/>
  <c r="P25" i="20"/>
  <c r="Q25" i="20" s="1"/>
  <c r="I25" i="20"/>
  <c r="J25" i="20" s="1"/>
  <c r="Z24" i="20"/>
  <c r="P24" i="20"/>
  <c r="Q24" i="20" s="1"/>
  <c r="I24" i="20"/>
  <c r="Z23" i="20"/>
  <c r="P23" i="20"/>
  <c r="Q23" i="20" s="1"/>
  <c r="I23" i="20"/>
  <c r="Z22" i="20"/>
  <c r="P22" i="20"/>
  <c r="Q22" i="20" s="1"/>
  <c r="I22" i="20"/>
  <c r="J22" i="20" s="1"/>
  <c r="Z21" i="20"/>
  <c r="P21" i="20"/>
  <c r="Q21" i="20" s="1"/>
  <c r="I21" i="20"/>
  <c r="J21" i="20" s="1"/>
  <c r="Z20" i="20"/>
  <c r="P20" i="20"/>
  <c r="I20" i="20"/>
  <c r="J20" i="20" s="1"/>
  <c r="Z19" i="20"/>
  <c r="P19" i="20"/>
  <c r="I19" i="20"/>
  <c r="J19" i="20" s="1"/>
  <c r="Z18" i="20"/>
  <c r="P18" i="20"/>
  <c r="Q18" i="20" s="1"/>
  <c r="I18" i="20"/>
  <c r="J18" i="20" s="1"/>
  <c r="Z17" i="20"/>
  <c r="P17" i="20"/>
  <c r="Q17" i="20" s="1"/>
  <c r="I17" i="20"/>
  <c r="J17" i="20" s="1"/>
  <c r="Z16" i="20"/>
  <c r="P16" i="20"/>
  <c r="Q16" i="20" s="1"/>
  <c r="I16" i="20"/>
  <c r="Z15" i="20"/>
  <c r="P15" i="20"/>
  <c r="Q15" i="20" s="1"/>
  <c r="I15" i="20"/>
  <c r="Z14" i="20"/>
  <c r="P14" i="20"/>
  <c r="Q14" i="20" s="1"/>
  <c r="I14" i="20"/>
  <c r="J14" i="20" s="1"/>
  <c r="Z13" i="20"/>
  <c r="P13" i="20"/>
  <c r="Q13" i="20" s="1"/>
  <c r="I13" i="20"/>
  <c r="J13" i="20" s="1"/>
  <c r="Z12" i="20"/>
  <c r="P12" i="20"/>
  <c r="Q12" i="20" s="1"/>
  <c r="I12" i="20"/>
  <c r="J12" i="20" s="1"/>
  <c r="Z11" i="20"/>
  <c r="P11" i="20"/>
  <c r="I11" i="20"/>
  <c r="J11" i="20" s="1"/>
  <c r="Z10" i="20"/>
  <c r="P10" i="20"/>
  <c r="Q10" i="20" s="1"/>
  <c r="I10" i="20"/>
  <c r="J10" i="20" s="1"/>
  <c r="Z9" i="20"/>
  <c r="Q9" i="20"/>
  <c r="J9" i="20"/>
  <c r="Z8" i="20"/>
  <c r="P8" i="20"/>
  <c r="Q8" i="20" s="1"/>
  <c r="I8" i="20"/>
  <c r="Z7" i="20"/>
  <c r="P7" i="20"/>
  <c r="I7" i="20"/>
  <c r="Z8" i="6"/>
  <c r="Z9" i="6"/>
  <c r="Z10" i="6"/>
  <c r="Z11" i="6"/>
  <c r="Z12" i="6"/>
  <c r="Z13" i="6"/>
  <c r="Z14" i="6"/>
  <c r="Z15" i="6"/>
  <c r="Z16" i="6"/>
  <c r="Z17" i="6"/>
  <c r="Z18" i="6"/>
  <c r="Z19" i="6"/>
  <c r="Z20" i="6"/>
  <c r="Z21" i="6"/>
  <c r="Z22" i="6"/>
  <c r="Z23" i="6"/>
  <c r="Z24" i="6"/>
  <c r="Z25" i="6"/>
  <c r="Z26" i="6"/>
  <c r="Z27" i="6"/>
  <c r="Z28" i="6"/>
  <c r="Z29" i="6"/>
  <c r="Z30" i="6"/>
  <c r="Z31" i="6"/>
  <c r="Z32" i="6"/>
  <c r="Z33" i="6"/>
  <c r="Z34" i="6"/>
  <c r="Z35" i="6"/>
  <c r="Z36" i="6"/>
  <c r="Z37" i="6"/>
  <c r="Z38" i="6"/>
  <c r="Z39" i="6"/>
  <c r="Z40" i="6"/>
  <c r="Z41" i="6"/>
  <c r="Z42" i="6"/>
  <c r="Z43" i="6"/>
  <c r="Z44" i="6"/>
  <c r="Z45" i="6"/>
  <c r="Z46" i="6"/>
  <c r="Z47" i="6"/>
  <c r="Z48" i="6"/>
  <c r="Z49" i="6"/>
  <c r="Z50" i="6"/>
  <c r="Z51" i="6"/>
  <c r="Z52" i="6"/>
  <c r="Z53" i="6"/>
  <c r="Z54" i="6"/>
  <c r="Z55" i="6"/>
  <c r="Z56" i="6"/>
  <c r="Z57" i="6"/>
  <c r="Z58" i="6"/>
  <c r="Z59" i="6"/>
  <c r="Z60" i="6"/>
  <c r="Z61" i="6"/>
  <c r="Z62" i="6"/>
  <c r="Z63" i="6"/>
  <c r="Z64" i="6"/>
  <c r="Z65" i="6"/>
  <c r="Z66" i="6"/>
  <c r="Z67" i="6"/>
  <c r="Z68" i="6"/>
  <c r="Z69" i="6"/>
  <c r="Z70" i="6"/>
  <c r="Z71" i="6"/>
  <c r="Z72" i="6"/>
  <c r="Z73" i="6"/>
  <c r="Z74" i="6"/>
  <c r="Z75" i="6"/>
  <c r="Z76" i="6"/>
  <c r="Z77" i="6"/>
  <c r="Z78" i="6"/>
  <c r="Z79" i="6"/>
  <c r="Z80" i="6"/>
  <c r="Z81" i="6"/>
  <c r="Z82" i="6"/>
  <c r="Z83" i="6"/>
  <c r="Z84" i="6"/>
  <c r="Z85" i="6"/>
  <c r="Z86" i="6"/>
  <c r="Z87" i="6"/>
  <c r="Z88" i="6"/>
  <c r="Z89" i="6"/>
  <c r="Z90" i="6"/>
  <c r="Z91" i="6"/>
  <c r="Z92" i="6"/>
  <c r="Z93" i="6"/>
  <c r="Z94" i="6"/>
  <c r="Z95" i="6"/>
  <c r="Z96" i="6"/>
  <c r="Z97" i="6"/>
  <c r="Z98" i="6"/>
  <c r="Z99" i="6"/>
  <c r="Z100" i="6"/>
  <c r="Z101" i="6"/>
  <c r="Z7" i="6"/>
  <c r="V103" i="6"/>
  <c r="S103" i="6"/>
  <c r="T103" i="6"/>
  <c r="U103" i="6"/>
  <c r="R103" i="6"/>
  <c r="P8" i="6"/>
  <c r="Q8" i="6" s="1"/>
  <c r="P9" i="6"/>
  <c r="Q9" i="6" s="1"/>
  <c r="P10" i="6"/>
  <c r="Q10" i="6" s="1"/>
  <c r="P11" i="6"/>
  <c r="Q11" i="6" s="1"/>
  <c r="P12" i="6"/>
  <c r="Q12" i="6" s="1"/>
  <c r="P13" i="6"/>
  <c r="Q13" i="6" s="1"/>
  <c r="P14" i="6"/>
  <c r="Q14" i="6" s="1"/>
  <c r="P15" i="6"/>
  <c r="Q15" i="6" s="1"/>
  <c r="P16" i="6"/>
  <c r="Q16" i="6" s="1"/>
  <c r="P17" i="6"/>
  <c r="Q17" i="6" s="1"/>
  <c r="P18" i="6"/>
  <c r="Q18" i="6" s="1"/>
  <c r="P19" i="6"/>
  <c r="Q19" i="6" s="1"/>
  <c r="P20" i="6"/>
  <c r="Q20" i="6" s="1"/>
  <c r="P21" i="6"/>
  <c r="Q21" i="6" s="1"/>
  <c r="P22" i="6"/>
  <c r="Q22" i="6" s="1"/>
  <c r="P23" i="6"/>
  <c r="Q23" i="6" s="1"/>
  <c r="P24" i="6"/>
  <c r="Q24" i="6" s="1"/>
  <c r="P25" i="6"/>
  <c r="Q25" i="6" s="1"/>
  <c r="P26" i="6"/>
  <c r="Q26" i="6" s="1"/>
  <c r="P27" i="6"/>
  <c r="Q27" i="6" s="1"/>
  <c r="P28" i="6"/>
  <c r="Q28" i="6" s="1"/>
  <c r="P29" i="6"/>
  <c r="Q29" i="6" s="1"/>
  <c r="P30" i="6"/>
  <c r="Q30" i="6" s="1"/>
  <c r="P31" i="6"/>
  <c r="Q31" i="6" s="1"/>
  <c r="P32" i="6"/>
  <c r="Q32" i="6" s="1"/>
  <c r="P33" i="6"/>
  <c r="Q33" i="6" s="1"/>
  <c r="P34" i="6"/>
  <c r="Q34" i="6" s="1"/>
  <c r="P35" i="6"/>
  <c r="Q35" i="6" s="1"/>
  <c r="P36" i="6"/>
  <c r="Q36" i="6" s="1"/>
  <c r="P37" i="6"/>
  <c r="Q37" i="6" s="1"/>
  <c r="P38" i="6"/>
  <c r="Q38" i="6" s="1"/>
  <c r="P39" i="6"/>
  <c r="Q39" i="6" s="1"/>
  <c r="P40" i="6"/>
  <c r="Q40" i="6" s="1"/>
  <c r="P41" i="6"/>
  <c r="Q41" i="6" s="1"/>
  <c r="P42" i="6"/>
  <c r="Q42" i="6" s="1"/>
  <c r="P43" i="6"/>
  <c r="Q43" i="6" s="1"/>
  <c r="P44" i="6"/>
  <c r="Q44" i="6" s="1"/>
  <c r="P45" i="6"/>
  <c r="Q45" i="6" s="1"/>
  <c r="P46" i="6"/>
  <c r="Q46" i="6" s="1"/>
  <c r="P47" i="6"/>
  <c r="Q47" i="6" s="1"/>
  <c r="P48" i="6"/>
  <c r="Q48" i="6" s="1"/>
  <c r="P49" i="6"/>
  <c r="Q49" i="6" s="1"/>
  <c r="P50" i="6"/>
  <c r="Q50" i="6" s="1"/>
  <c r="P51" i="6"/>
  <c r="Q51" i="6" s="1"/>
  <c r="P52" i="6"/>
  <c r="Q52" i="6" s="1"/>
  <c r="P53" i="6"/>
  <c r="Q53" i="6" s="1"/>
  <c r="P54" i="6"/>
  <c r="Q55" i="6"/>
  <c r="P56" i="6"/>
  <c r="P57" i="6"/>
  <c r="Q57" i="6" s="1"/>
  <c r="P58" i="6"/>
  <c r="Q58" i="6" s="1"/>
  <c r="P59" i="6"/>
  <c r="Q59" i="6" s="1"/>
  <c r="P60" i="6"/>
  <c r="Q60" i="6" s="1"/>
  <c r="P61" i="6"/>
  <c r="Q61" i="6" s="1"/>
  <c r="P62" i="6"/>
  <c r="Q62" i="6" s="1"/>
  <c r="P63" i="6"/>
  <c r="Q63" i="6" s="1"/>
  <c r="P64" i="6"/>
  <c r="Q64" i="6" s="1"/>
  <c r="P65" i="6"/>
  <c r="Q65" i="6" s="1"/>
  <c r="P66" i="6"/>
  <c r="Q66" i="6" s="1"/>
  <c r="P67" i="6"/>
  <c r="Q67" i="6" s="1"/>
  <c r="P68" i="6"/>
  <c r="Q68" i="6" s="1"/>
  <c r="P69" i="6"/>
  <c r="Q69" i="6" s="1"/>
  <c r="P70" i="6"/>
  <c r="P71" i="6"/>
  <c r="Q71" i="6" s="1"/>
  <c r="P72" i="6"/>
  <c r="Q72" i="6" s="1"/>
  <c r="P73" i="6"/>
  <c r="Q73" i="6" s="1"/>
  <c r="P74" i="6"/>
  <c r="Q74" i="6" s="1"/>
  <c r="P75" i="6"/>
  <c r="Q75" i="6" s="1"/>
  <c r="P76" i="6"/>
  <c r="Q76" i="6" s="1"/>
  <c r="P77" i="6"/>
  <c r="Q77" i="6" s="1"/>
  <c r="P78" i="6"/>
  <c r="Q78" i="6" s="1"/>
  <c r="P79" i="6"/>
  <c r="Q79" i="6" s="1"/>
  <c r="P80" i="6"/>
  <c r="Q80" i="6" s="1"/>
  <c r="P81" i="6"/>
  <c r="Q81" i="6" s="1"/>
  <c r="P82" i="6"/>
  <c r="Q82" i="6" s="1"/>
  <c r="P83" i="6"/>
  <c r="Q83" i="6" s="1"/>
  <c r="P84" i="6"/>
  <c r="Q84" i="6" s="1"/>
  <c r="P85" i="6"/>
  <c r="Q85" i="6" s="1"/>
  <c r="P86" i="6"/>
  <c r="Q86" i="6" s="1"/>
  <c r="P87" i="6"/>
  <c r="Q87" i="6" s="1"/>
  <c r="P88" i="6"/>
  <c r="Q88" i="6" s="1"/>
  <c r="Q89" i="6"/>
  <c r="Q90" i="6"/>
  <c r="P91" i="6"/>
  <c r="Q91" i="6" s="1"/>
  <c r="P92" i="6"/>
  <c r="Q92" i="6" s="1"/>
  <c r="P93" i="6"/>
  <c r="Q93" i="6" s="1"/>
  <c r="P94" i="6"/>
  <c r="Q94" i="6" s="1"/>
  <c r="P95" i="6"/>
  <c r="Q95" i="6" s="1"/>
  <c r="P96" i="6"/>
  <c r="Q96" i="6" s="1"/>
  <c r="P97" i="6"/>
  <c r="Q97" i="6" s="1"/>
  <c r="P98" i="6"/>
  <c r="Q98" i="6" s="1"/>
  <c r="P99" i="6"/>
  <c r="Q99" i="6" s="1"/>
  <c r="P100" i="6"/>
  <c r="Q100" i="6" s="1"/>
  <c r="P101" i="6"/>
  <c r="Q101" i="6" s="1"/>
  <c r="P7" i="6"/>
  <c r="L103" i="6"/>
  <c r="M103" i="6"/>
  <c r="N103" i="6"/>
  <c r="O103" i="6"/>
  <c r="K103" i="6"/>
  <c r="E103" i="6"/>
  <c r="F103" i="6"/>
  <c r="G103" i="6"/>
  <c r="H103" i="6"/>
  <c r="D103" i="6"/>
  <c r="I8" i="6"/>
  <c r="J8" i="6" s="1"/>
  <c r="I9" i="6"/>
  <c r="I10" i="6"/>
  <c r="J10" i="6" s="1"/>
  <c r="I11" i="6"/>
  <c r="J11" i="6" s="1"/>
  <c r="I12" i="6"/>
  <c r="J12" i="6" s="1"/>
  <c r="I13" i="6"/>
  <c r="I14" i="6"/>
  <c r="J14" i="6" s="1"/>
  <c r="I15" i="6"/>
  <c r="J15" i="6" s="1"/>
  <c r="I16" i="6"/>
  <c r="J16" i="6" s="1"/>
  <c r="I17" i="6"/>
  <c r="I18" i="6"/>
  <c r="I19" i="6"/>
  <c r="J19" i="6" s="1"/>
  <c r="I20" i="6"/>
  <c r="J20" i="6" s="1"/>
  <c r="I21" i="6"/>
  <c r="I22" i="6"/>
  <c r="I23" i="6"/>
  <c r="J23" i="6" s="1"/>
  <c r="I24" i="6"/>
  <c r="J24" i="6" s="1"/>
  <c r="J26" i="6"/>
  <c r="J27" i="6"/>
  <c r="I28" i="6"/>
  <c r="J28" i="6" s="1"/>
  <c r="I30" i="6"/>
  <c r="J30" i="6" s="1"/>
  <c r="I31" i="6"/>
  <c r="J31" i="6" s="1"/>
  <c r="I32" i="6"/>
  <c r="J32" i="6" s="1"/>
  <c r="I33" i="6"/>
  <c r="J33" i="6" s="1"/>
  <c r="I34" i="6"/>
  <c r="I35" i="6"/>
  <c r="J35" i="6" s="1"/>
  <c r="I36" i="6"/>
  <c r="J36" i="6" s="1"/>
  <c r="I37" i="6"/>
  <c r="I38" i="6"/>
  <c r="I39" i="6"/>
  <c r="J39" i="6" s="1"/>
  <c r="I40" i="6"/>
  <c r="J40" i="6" s="1"/>
  <c r="I41" i="6"/>
  <c r="I42" i="6"/>
  <c r="I43" i="6"/>
  <c r="J43" i="6" s="1"/>
  <c r="I44" i="6"/>
  <c r="J44" i="6" s="1"/>
  <c r="I45" i="6"/>
  <c r="I46" i="6"/>
  <c r="I47" i="6"/>
  <c r="J47" i="6" s="1"/>
  <c r="J48" i="6"/>
  <c r="I49" i="6"/>
  <c r="J49" i="6" s="1"/>
  <c r="I50" i="6"/>
  <c r="J50" i="6" s="1"/>
  <c r="I51" i="6"/>
  <c r="J51" i="6" s="1"/>
  <c r="I52" i="6"/>
  <c r="J52" i="6" s="1"/>
  <c r="I53" i="6"/>
  <c r="J53" i="6" s="1"/>
  <c r="I54" i="6"/>
  <c r="J54" i="6" s="1"/>
  <c r="I55" i="6"/>
  <c r="J55" i="6" s="1"/>
  <c r="I56" i="6"/>
  <c r="J56" i="6" s="1"/>
  <c r="I57" i="6"/>
  <c r="I58" i="6"/>
  <c r="J58" i="6" s="1"/>
  <c r="I59" i="6"/>
  <c r="J59" i="6" s="1"/>
  <c r="I60" i="6"/>
  <c r="J60" i="6" s="1"/>
  <c r="I61" i="6"/>
  <c r="I62" i="6"/>
  <c r="J62" i="6" s="1"/>
  <c r="I63" i="6"/>
  <c r="J63" i="6" s="1"/>
  <c r="J64" i="6"/>
  <c r="I65" i="6"/>
  <c r="J65" i="6" s="1"/>
  <c r="I66" i="6"/>
  <c r="J66" i="6" s="1"/>
  <c r="I67" i="6"/>
  <c r="J67" i="6" s="1"/>
  <c r="I68" i="6"/>
  <c r="J68" i="6" s="1"/>
  <c r="I69" i="6"/>
  <c r="J69" i="6" s="1"/>
  <c r="I70" i="6"/>
  <c r="J70" i="6" s="1"/>
  <c r="I71" i="6"/>
  <c r="J71" i="6" s="1"/>
  <c r="I72" i="6"/>
  <c r="J72" i="6" s="1"/>
  <c r="I73" i="6"/>
  <c r="I74" i="6"/>
  <c r="J75" i="6"/>
  <c r="I77" i="6"/>
  <c r="I78" i="6"/>
  <c r="I79" i="6"/>
  <c r="J79" i="6" s="1"/>
  <c r="I80" i="6"/>
  <c r="J80" i="6" s="1"/>
  <c r="I81" i="6"/>
  <c r="J81" i="6" s="1"/>
  <c r="I83" i="6"/>
  <c r="J83" i="6" s="1"/>
  <c r="I84" i="6"/>
  <c r="J84" i="6" s="1"/>
  <c r="I85" i="6"/>
  <c r="I86" i="6"/>
  <c r="I87" i="6"/>
  <c r="J87" i="6" s="1"/>
  <c r="I88" i="6"/>
  <c r="J88" i="6" s="1"/>
  <c r="I89" i="6"/>
  <c r="I90" i="6"/>
  <c r="J90" i="6" s="1"/>
  <c r="I91" i="6"/>
  <c r="J91" i="6" s="1"/>
  <c r="I92" i="6"/>
  <c r="J92" i="6" s="1"/>
  <c r="I93" i="6"/>
  <c r="I94" i="6"/>
  <c r="J94" i="6" s="1"/>
  <c r="I95" i="6"/>
  <c r="J95" i="6" s="1"/>
  <c r="I96" i="6"/>
  <c r="J96" i="6" s="1"/>
  <c r="I97" i="6"/>
  <c r="J97" i="6" s="1"/>
  <c r="I98" i="6"/>
  <c r="I99" i="6"/>
  <c r="J99" i="6" s="1"/>
  <c r="I100" i="6"/>
  <c r="J100" i="6" s="1"/>
  <c r="I101" i="6"/>
  <c r="J101" i="6" s="1"/>
  <c r="I7" i="6"/>
  <c r="W62" i="23" l="1"/>
  <c r="X62" i="23" s="1"/>
  <c r="W76" i="22"/>
  <c r="X76" i="22" s="1"/>
  <c r="I106" i="23"/>
  <c r="I107" i="23" s="1"/>
  <c r="I108" i="23" s="1"/>
  <c r="I106" i="22"/>
  <c r="I107" i="22" s="1"/>
  <c r="I108" i="22" s="1"/>
  <c r="W89" i="22"/>
  <c r="X89" i="22" s="1"/>
  <c r="I106" i="21"/>
  <c r="I107" i="21" s="1"/>
  <c r="I108" i="21" s="1"/>
  <c r="W56" i="24"/>
  <c r="X56" i="24" s="1"/>
  <c r="Z106" i="24"/>
  <c r="P106" i="24"/>
  <c r="P107" i="24" s="1"/>
  <c r="P108" i="24" s="1"/>
  <c r="W28" i="24"/>
  <c r="X28" i="24" s="1"/>
  <c r="J7" i="24"/>
  <c r="I106" i="24"/>
  <c r="Z106" i="23"/>
  <c r="Q7" i="23"/>
  <c r="P106" i="23"/>
  <c r="W67" i="23"/>
  <c r="X67" i="23" s="1"/>
  <c r="Z106" i="22"/>
  <c r="Z107" i="22" s="1"/>
  <c r="Z108" i="22" s="1"/>
  <c r="Q7" i="22"/>
  <c r="P106" i="22"/>
  <c r="W80" i="22"/>
  <c r="X80" i="22" s="1"/>
  <c r="Z106" i="21"/>
  <c r="Q7" i="21"/>
  <c r="P106" i="21"/>
  <c r="Z106" i="20"/>
  <c r="Z107" i="20" s="1"/>
  <c r="Z108" i="20" s="1"/>
  <c r="Q7" i="20"/>
  <c r="P106" i="20"/>
  <c r="Z106" i="6"/>
  <c r="Q7" i="6"/>
  <c r="P106" i="6"/>
  <c r="J7" i="6"/>
  <c r="I106" i="6"/>
  <c r="I106" i="20"/>
  <c r="W50" i="20"/>
  <c r="X50" i="20" s="1"/>
  <c r="W32" i="23"/>
  <c r="X32" i="23" s="1"/>
  <c r="W62" i="22"/>
  <c r="X62" i="22" s="1"/>
  <c r="W65" i="24"/>
  <c r="X65" i="24" s="1"/>
  <c r="W91" i="24"/>
  <c r="X91" i="24" s="1"/>
  <c r="W15" i="22"/>
  <c r="X15" i="22" s="1"/>
  <c r="W97" i="23"/>
  <c r="X97" i="23" s="1"/>
  <c r="W97" i="24"/>
  <c r="X97" i="24" s="1"/>
  <c r="W101" i="24"/>
  <c r="X101" i="24" s="1"/>
  <c r="W73" i="24"/>
  <c r="X73" i="24" s="1"/>
  <c r="W85" i="24"/>
  <c r="X85" i="24" s="1"/>
  <c r="W57" i="24"/>
  <c r="X57" i="24" s="1"/>
  <c r="W55" i="24"/>
  <c r="X55" i="24" s="1"/>
  <c r="Q56" i="24"/>
  <c r="W62" i="24"/>
  <c r="X62" i="24" s="1"/>
  <c r="W53" i="24"/>
  <c r="X53" i="24" s="1"/>
  <c r="W50" i="24"/>
  <c r="X50" i="24" s="1"/>
  <c r="W43" i="24"/>
  <c r="X43" i="24" s="1"/>
  <c r="W41" i="24"/>
  <c r="X41" i="24" s="1"/>
  <c r="W39" i="24"/>
  <c r="X39" i="24" s="1"/>
  <c r="W37" i="24"/>
  <c r="X37" i="24" s="1"/>
  <c r="W32" i="24"/>
  <c r="X32" i="24" s="1"/>
  <c r="W31" i="24"/>
  <c r="X31" i="24" s="1"/>
  <c r="W30" i="24"/>
  <c r="X30" i="24" s="1"/>
  <c r="Q28" i="24"/>
  <c r="W19" i="24"/>
  <c r="X19" i="24" s="1"/>
  <c r="W18" i="24"/>
  <c r="X18" i="24" s="1"/>
  <c r="W17" i="24"/>
  <c r="X17" i="24" s="1"/>
  <c r="W16" i="24"/>
  <c r="X16" i="24" s="1"/>
  <c r="W93" i="24"/>
  <c r="X93" i="24" s="1"/>
  <c r="W99" i="24"/>
  <c r="X99" i="24" s="1"/>
  <c r="W89" i="24"/>
  <c r="X89" i="24" s="1"/>
  <c r="W75" i="24"/>
  <c r="X75" i="24" s="1"/>
  <c r="W77" i="24"/>
  <c r="X77" i="24" s="1"/>
  <c r="W80" i="24"/>
  <c r="X80" i="24" s="1"/>
  <c r="W67" i="24"/>
  <c r="X67" i="24" s="1"/>
  <c r="J65" i="24"/>
  <c r="W64" i="24"/>
  <c r="X64" i="24" s="1"/>
  <c r="J57" i="24"/>
  <c r="J50" i="24"/>
  <c r="W48" i="24"/>
  <c r="X48" i="24" s="1"/>
  <c r="W35" i="24"/>
  <c r="X35" i="24" s="1"/>
  <c r="W34" i="24"/>
  <c r="X34" i="24" s="1"/>
  <c r="W23" i="24"/>
  <c r="X23" i="24" s="1"/>
  <c r="W22" i="24"/>
  <c r="X22" i="24" s="1"/>
  <c r="W13" i="24"/>
  <c r="X13" i="24" s="1"/>
  <c r="W12" i="24"/>
  <c r="X12" i="24" s="1"/>
  <c r="W7" i="24"/>
  <c r="W99" i="23"/>
  <c r="X99" i="23" s="1"/>
  <c r="W91" i="23"/>
  <c r="X91" i="23" s="1"/>
  <c r="W93" i="23"/>
  <c r="X93" i="23" s="1"/>
  <c r="W86" i="23"/>
  <c r="X86" i="23" s="1"/>
  <c r="W81" i="23"/>
  <c r="X81" i="23" s="1"/>
  <c r="W78" i="23"/>
  <c r="X78" i="23" s="1"/>
  <c r="W69" i="23"/>
  <c r="X69" i="23" s="1"/>
  <c r="Q67" i="23"/>
  <c r="W48" i="23"/>
  <c r="X48" i="23" s="1"/>
  <c r="W46" i="23"/>
  <c r="X46" i="23" s="1"/>
  <c r="W56" i="23"/>
  <c r="X56" i="23" s="1"/>
  <c r="W38" i="23"/>
  <c r="X38" i="23" s="1"/>
  <c r="W15" i="23"/>
  <c r="X15" i="23" s="1"/>
  <c r="W22" i="23"/>
  <c r="X22" i="23" s="1"/>
  <c r="W20" i="23"/>
  <c r="X20" i="23" s="1"/>
  <c r="W12" i="23"/>
  <c r="X12" i="23" s="1"/>
  <c r="W7" i="23"/>
  <c r="W90" i="23"/>
  <c r="X90" i="23" s="1"/>
  <c r="W73" i="23"/>
  <c r="X73" i="23" s="1"/>
  <c r="W65" i="23"/>
  <c r="X65" i="23" s="1"/>
  <c r="W75" i="23"/>
  <c r="X75" i="23" s="1"/>
  <c r="W43" i="23"/>
  <c r="X43" i="23" s="1"/>
  <c r="W37" i="23"/>
  <c r="X37" i="23" s="1"/>
  <c r="J46" i="23"/>
  <c r="W16" i="23"/>
  <c r="X16" i="23" s="1"/>
  <c r="W96" i="22"/>
  <c r="X96" i="22" s="1"/>
  <c r="Q88" i="22"/>
  <c r="P103" i="22"/>
  <c r="W84" i="22"/>
  <c r="X84" i="22" s="1"/>
  <c r="W73" i="22"/>
  <c r="X73" i="22" s="1"/>
  <c r="W64" i="22"/>
  <c r="X64" i="22" s="1"/>
  <c r="W92" i="22"/>
  <c r="X92" i="22" s="1"/>
  <c r="W97" i="22"/>
  <c r="X97" i="22" s="1"/>
  <c r="W70" i="22"/>
  <c r="X70" i="22" s="1"/>
  <c r="W72" i="22"/>
  <c r="X72" i="22" s="1"/>
  <c r="W81" i="22"/>
  <c r="X81" i="22" s="1"/>
  <c r="W86" i="22"/>
  <c r="X86" i="22" s="1"/>
  <c r="W57" i="22"/>
  <c r="X57" i="22" s="1"/>
  <c r="W52" i="22"/>
  <c r="X52" i="22" s="1"/>
  <c r="W49" i="22"/>
  <c r="X49" i="22" s="1"/>
  <c r="W39" i="22"/>
  <c r="X39" i="22" s="1"/>
  <c r="W36" i="22"/>
  <c r="X36" i="22" s="1"/>
  <c r="W32" i="22"/>
  <c r="X32" i="22" s="1"/>
  <c r="W31" i="22"/>
  <c r="X31" i="22" s="1"/>
  <c r="W28" i="22"/>
  <c r="X28" i="22" s="1"/>
  <c r="W27" i="22"/>
  <c r="X27" i="22" s="1"/>
  <c r="W23" i="22"/>
  <c r="X23" i="22" s="1"/>
  <c r="W21" i="22"/>
  <c r="X21" i="22" s="1"/>
  <c r="W16" i="22"/>
  <c r="X16" i="22" s="1"/>
  <c r="W17" i="22"/>
  <c r="X17" i="22" s="1"/>
  <c r="W19" i="22"/>
  <c r="X19" i="22" s="1"/>
  <c r="W38" i="22"/>
  <c r="X38" i="22" s="1"/>
  <c r="W12" i="22"/>
  <c r="X12" i="22" s="1"/>
  <c r="W24" i="22"/>
  <c r="X24" i="22" s="1"/>
  <c r="W46" i="22"/>
  <c r="X46" i="22" s="1"/>
  <c r="W60" i="22"/>
  <c r="X60" i="22" s="1"/>
  <c r="W7" i="22"/>
  <c r="J89" i="22"/>
  <c r="J86" i="22"/>
  <c r="J73" i="22"/>
  <c r="W71" i="22"/>
  <c r="X71" i="22" s="1"/>
  <c r="W87" i="22"/>
  <c r="X87" i="22" s="1"/>
  <c r="J57" i="22"/>
  <c r="W51" i="22"/>
  <c r="X51" i="22" s="1"/>
  <c r="W50" i="22"/>
  <c r="X50" i="22" s="1"/>
  <c r="J60" i="22"/>
  <c r="J46" i="22"/>
  <c r="W42" i="22"/>
  <c r="X42" i="22" s="1"/>
  <c r="W35" i="22"/>
  <c r="X35" i="22" s="1"/>
  <c r="W33" i="22"/>
  <c r="X33" i="22" s="1"/>
  <c r="J21" i="22"/>
  <c r="W34" i="22"/>
  <c r="X34" i="22" s="1"/>
  <c r="J36" i="22"/>
  <c r="J24" i="22"/>
  <c r="W30" i="22"/>
  <c r="X30" i="22" s="1"/>
  <c r="J17" i="22"/>
  <c r="J16" i="22"/>
  <c r="J15" i="22"/>
  <c r="W9" i="22"/>
  <c r="X9" i="22" s="1"/>
  <c r="J7" i="22"/>
  <c r="W93" i="21"/>
  <c r="X93" i="21" s="1"/>
  <c r="W90" i="21"/>
  <c r="X90" i="21" s="1"/>
  <c r="W88" i="21"/>
  <c r="X88" i="21" s="1"/>
  <c r="W95" i="21"/>
  <c r="X95" i="21" s="1"/>
  <c r="W96" i="21"/>
  <c r="X96" i="21" s="1"/>
  <c r="W86" i="21"/>
  <c r="X86" i="21" s="1"/>
  <c r="W82" i="21"/>
  <c r="X82" i="21" s="1"/>
  <c r="W66" i="21"/>
  <c r="X66" i="21" s="1"/>
  <c r="W51" i="21"/>
  <c r="X51" i="21" s="1"/>
  <c r="W42" i="21"/>
  <c r="X42" i="21" s="1"/>
  <c r="W34" i="21"/>
  <c r="X34" i="21" s="1"/>
  <c r="W32" i="21"/>
  <c r="X32" i="21" s="1"/>
  <c r="W39" i="21"/>
  <c r="X39" i="21" s="1"/>
  <c r="W37" i="21"/>
  <c r="X37" i="21" s="1"/>
  <c r="W43" i="21"/>
  <c r="X43" i="21" s="1"/>
  <c r="W97" i="21"/>
  <c r="X97" i="21" s="1"/>
  <c r="J93" i="21"/>
  <c r="J88" i="21"/>
  <c r="W72" i="21"/>
  <c r="X72" i="21" s="1"/>
  <c r="W61" i="21"/>
  <c r="X61" i="21" s="1"/>
  <c r="W49" i="21"/>
  <c r="X49" i="21" s="1"/>
  <c r="W53" i="21"/>
  <c r="X53" i="21" s="1"/>
  <c r="W48" i="21"/>
  <c r="X48" i="21" s="1"/>
  <c r="W56" i="21"/>
  <c r="X56" i="21" s="1"/>
  <c r="W40" i="21"/>
  <c r="X40" i="21" s="1"/>
  <c r="J42" i="21"/>
  <c r="W41" i="21"/>
  <c r="X41" i="21" s="1"/>
  <c r="W29" i="21"/>
  <c r="X29" i="21" s="1"/>
  <c r="W22" i="21"/>
  <c r="X22" i="21" s="1"/>
  <c r="W24" i="21"/>
  <c r="X24" i="21" s="1"/>
  <c r="W16" i="21"/>
  <c r="X16" i="21" s="1"/>
  <c r="W14" i="21"/>
  <c r="X14" i="21" s="1"/>
  <c r="W8" i="21"/>
  <c r="X8" i="21" s="1"/>
  <c r="W98" i="20"/>
  <c r="X98" i="20" s="1"/>
  <c r="W82" i="20"/>
  <c r="X82" i="20" s="1"/>
  <c r="W60" i="20"/>
  <c r="X60" i="20" s="1"/>
  <c r="W66" i="20"/>
  <c r="X66" i="20" s="1"/>
  <c r="W76" i="20"/>
  <c r="X76" i="20" s="1"/>
  <c r="W101" i="20"/>
  <c r="X101" i="20" s="1"/>
  <c r="W74" i="20"/>
  <c r="X74" i="20" s="1"/>
  <c r="W84" i="20"/>
  <c r="X84" i="20" s="1"/>
  <c r="W58" i="20"/>
  <c r="X58" i="20" s="1"/>
  <c r="W80" i="20"/>
  <c r="X80" i="20" s="1"/>
  <c r="W38" i="20"/>
  <c r="X38" i="20" s="1"/>
  <c r="W37" i="20"/>
  <c r="X37" i="20" s="1"/>
  <c r="W36" i="20"/>
  <c r="X36" i="20" s="1"/>
  <c r="W23" i="20"/>
  <c r="X23" i="20" s="1"/>
  <c r="W15" i="20"/>
  <c r="X15" i="20" s="1"/>
  <c r="W32" i="20"/>
  <c r="X32" i="20" s="1"/>
  <c r="W44" i="20"/>
  <c r="X44" i="20" s="1"/>
  <c r="W47" i="20"/>
  <c r="X47" i="20" s="1"/>
  <c r="W8" i="20"/>
  <c r="X8" i="20" s="1"/>
  <c r="W40" i="20"/>
  <c r="X40" i="20" s="1"/>
  <c r="W42" i="20"/>
  <c r="X42" i="20" s="1"/>
  <c r="W52" i="20"/>
  <c r="X52" i="20" s="1"/>
  <c r="W55" i="20"/>
  <c r="X55" i="20" s="1"/>
  <c r="W24" i="20"/>
  <c r="X24" i="20" s="1"/>
  <c r="W7" i="20"/>
  <c r="X7" i="20" s="1"/>
  <c r="W90" i="20"/>
  <c r="X90" i="20" s="1"/>
  <c r="W87" i="20"/>
  <c r="X87" i="20" s="1"/>
  <c r="J82" i="20"/>
  <c r="W79" i="20"/>
  <c r="X79" i="20" s="1"/>
  <c r="J74" i="20"/>
  <c r="W81" i="20"/>
  <c r="X81" i="20" s="1"/>
  <c r="W88" i="20"/>
  <c r="X88" i="20" s="1"/>
  <c r="J80" i="20"/>
  <c r="W72" i="20"/>
  <c r="X72" i="20" s="1"/>
  <c r="W64" i="20"/>
  <c r="X64" i="20" s="1"/>
  <c r="W57" i="20"/>
  <c r="X57" i="20" s="1"/>
  <c r="J58" i="20"/>
  <c r="J50" i="20"/>
  <c r="W48" i="20"/>
  <c r="X48" i="20" s="1"/>
  <c r="W49" i="20"/>
  <c r="X49" i="20" s="1"/>
  <c r="W56" i="20"/>
  <c r="X56" i="20" s="1"/>
  <c r="J42" i="20"/>
  <c r="W34" i="20"/>
  <c r="X34" i="20" s="1"/>
  <c r="J23" i="20"/>
  <c r="J8" i="20"/>
  <c r="W17" i="20"/>
  <c r="X17" i="20" s="1"/>
  <c r="J24" i="20"/>
  <c r="W18" i="20"/>
  <c r="X18" i="20" s="1"/>
  <c r="W27" i="20"/>
  <c r="X27" i="20" s="1"/>
  <c r="J7" i="20"/>
  <c r="W86" i="6"/>
  <c r="X86" i="6" s="1"/>
  <c r="W85" i="6"/>
  <c r="X85" i="6" s="1"/>
  <c r="W78" i="6"/>
  <c r="X78" i="6" s="1"/>
  <c r="W77" i="6"/>
  <c r="X77" i="6" s="1"/>
  <c r="W73" i="6"/>
  <c r="X73" i="6" s="1"/>
  <c r="W46" i="6"/>
  <c r="X46" i="6" s="1"/>
  <c r="W41" i="6"/>
  <c r="X41" i="6" s="1"/>
  <c r="W34" i="6"/>
  <c r="X34" i="6" s="1"/>
  <c r="W18" i="6"/>
  <c r="X18" i="6" s="1"/>
  <c r="W17" i="6"/>
  <c r="X17" i="6" s="1"/>
  <c r="W37" i="6"/>
  <c r="X37" i="6" s="1"/>
  <c r="W22" i="6"/>
  <c r="X22" i="6" s="1"/>
  <c r="W9" i="24"/>
  <c r="X9" i="24" s="1"/>
  <c r="W11" i="24"/>
  <c r="X11" i="24" s="1"/>
  <c r="W14" i="24"/>
  <c r="X14" i="24" s="1"/>
  <c r="W20" i="24"/>
  <c r="X20" i="24" s="1"/>
  <c r="W24" i="24"/>
  <c r="X24" i="24" s="1"/>
  <c r="W26" i="24"/>
  <c r="X26" i="24" s="1"/>
  <c r="W29" i="24"/>
  <c r="X29" i="24" s="1"/>
  <c r="W36" i="24"/>
  <c r="X36" i="24" s="1"/>
  <c r="W42" i="24"/>
  <c r="X42" i="24" s="1"/>
  <c r="J55" i="24"/>
  <c r="J62" i="24"/>
  <c r="W69" i="24"/>
  <c r="X69" i="24" s="1"/>
  <c r="W71" i="24"/>
  <c r="X71" i="24" s="1"/>
  <c r="W72" i="24"/>
  <c r="X72" i="24" s="1"/>
  <c r="J85" i="24"/>
  <c r="W95" i="24"/>
  <c r="X95" i="24" s="1"/>
  <c r="W96" i="24"/>
  <c r="X96" i="24" s="1"/>
  <c r="W33" i="24"/>
  <c r="X33" i="24" s="1"/>
  <c r="W46" i="24"/>
  <c r="X46" i="24" s="1"/>
  <c r="W51" i="24"/>
  <c r="X51" i="24" s="1"/>
  <c r="Z103" i="24"/>
  <c r="J19" i="24"/>
  <c r="J30" i="24"/>
  <c r="J32" i="24"/>
  <c r="J41" i="24"/>
  <c r="J43" i="24"/>
  <c r="W54" i="24"/>
  <c r="X54" i="24" s="1"/>
  <c r="W63" i="24"/>
  <c r="X63" i="24" s="1"/>
  <c r="J73" i="24"/>
  <c r="W79" i="24"/>
  <c r="X79" i="24" s="1"/>
  <c r="W86" i="24"/>
  <c r="X86" i="24" s="1"/>
  <c r="J97" i="24"/>
  <c r="J104" i="24"/>
  <c r="J105" i="24" s="1"/>
  <c r="W8" i="24"/>
  <c r="X8" i="24" s="1"/>
  <c r="W10" i="24"/>
  <c r="X10" i="24" s="1"/>
  <c r="W15" i="24"/>
  <c r="X15" i="24" s="1"/>
  <c r="W25" i="24"/>
  <c r="X25" i="24" s="1"/>
  <c r="W27" i="24"/>
  <c r="X27" i="24" s="1"/>
  <c r="W45" i="24"/>
  <c r="X45" i="24" s="1"/>
  <c r="J54" i="24"/>
  <c r="W59" i="24"/>
  <c r="X59" i="24" s="1"/>
  <c r="J63" i="24"/>
  <c r="W70" i="24"/>
  <c r="X70" i="24" s="1"/>
  <c r="J79" i="24"/>
  <c r="J86" i="24"/>
  <c r="W100" i="24"/>
  <c r="X100" i="24" s="1"/>
  <c r="W21" i="24"/>
  <c r="X21" i="24" s="1"/>
  <c r="W49" i="24"/>
  <c r="X49" i="24" s="1"/>
  <c r="W61" i="24"/>
  <c r="X61" i="24" s="1"/>
  <c r="W81" i="24"/>
  <c r="X81" i="24" s="1"/>
  <c r="W84" i="24"/>
  <c r="X84" i="24" s="1"/>
  <c r="W40" i="24"/>
  <c r="X40" i="24" s="1"/>
  <c r="J16" i="24"/>
  <c r="W83" i="24"/>
  <c r="X83" i="24" s="1"/>
  <c r="Q99" i="24"/>
  <c r="J101" i="24"/>
  <c r="J15" i="23"/>
  <c r="W23" i="23"/>
  <c r="X23" i="23" s="1"/>
  <c r="W26" i="23"/>
  <c r="X26" i="23" s="1"/>
  <c r="W31" i="23"/>
  <c r="X31" i="23" s="1"/>
  <c r="W40" i="23"/>
  <c r="X40" i="23" s="1"/>
  <c r="W61" i="23"/>
  <c r="X61" i="23" s="1"/>
  <c r="W89" i="23"/>
  <c r="X89" i="23" s="1"/>
  <c r="J91" i="23"/>
  <c r="J97" i="23"/>
  <c r="J7" i="23"/>
  <c r="J78" i="23"/>
  <c r="W21" i="23"/>
  <c r="X21" i="23" s="1"/>
  <c r="W42" i="23"/>
  <c r="X42" i="23" s="1"/>
  <c r="W51" i="23"/>
  <c r="X51" i="23" s="1"/>
  <c r="W83" i="23"/>
  <c r="X83" i="23" s="1"/>
  <c r="W85" i="23"/>
  <c r="X85" i="23" s="1"/>
  <c r="W14" i="23"/>
  <c r="X14" i="23" s="1"/>
  <c r="W10" i="23"/>
  <c r="X10" i="23" s="1"/>
  <c r="W18" i="23"/>
  <c r="X18" i="23" s="1"/>
  <c r="J62" i="23"/>
  <c r="J81" i="23"/>
  <c r="J10" i="23"/>
  <c r="J18" i="23"/>
  <c r="W30" i="23"/>
  <c r="X30" i="23" s="1"/>
  <c r="W35" i="23"/>
  <c r="X35" i="23" s="1"/>
  <c r="W49" i="23"/>
  <c r="X49" i="23" s="1"/>
  <c r="W88" i="23"/>
  <c r="X88" i="23" s="1"/>
  <c r="W8" i="22"/>
  <c r="X8" i="22" s="1"/>
  <c r="J23" i="22"/>
  <c r="W25" i="22"/>
  <c r="X25" i="22" s="1"/>
  <c r="J32" i="22"/>
  <c r="Q51" i="22"/>
  <c r="W58" i="22"/>
  <c r="X58" i="22" s="1"/>
  <c r="W68" i="22"/>
  <c r="X68" i="22" s="1"/>
  <c r="J72" i="22"/>
  <c r="W90" i="22"/>
  <c r="X90" i="22" s="1"/>
  <c r="J92" i="22"/>
  <c r="W94" i="22"/>
  <c r="X94" i="22" s="1"/>
  <c r="W100" i="22"/>
  <c r="X100" i="22" s="1"/>
  <c r="W44" i="22"/>
  <c r="X44" i="22" s="1"/>
  <c r="Z103" i="22"/>
  <c r="W20" i="22"/>
  <c r="X20" i="22" s="1"/>
  <c r="J31" i="22"/>
  <c r="J38" i="22"/>
  <c r="W41" i="22"/>
  <c r="X41" i="22" s="1"/>
  <c r="Q50" i="22"/>
  <c r="J62" i="22"/>
  <c r="J64" i="22"/>
  <c r="W82" i="22"/>
  <c r="X82" i="22" s="1"/>
  <c r="J84" i="22"/>
  <c r="J96" i="22"/>
  <c r="W14" i="22"/>
  <c r="X14" i="22" s="1"/>
  <c r="W79" i="22"/>
  <c r="X79" i="22" s="1"/>
  <c r="W88" i="22"/>
  <c r="X88" i="22" s="1"/>
  <c r="W11" i="22"/>
  <c r="X11" i="22" s="1"/>
  <c r="W13" i="22"/>
  <c r="X13" i="22" s="1"/>
  <c r="W22" i="22"/>
  <c r="X22" i="22" s="1"/>
  <c r="J49" i="22"/>
  <c r="J52" i="22"/>
  <c r="W54" i="22"/>
  <c r="X54" i="22" s="1"/>
  <c r="W56" i="22"/>
  <c r="X56" i="22" s="1"/>
  <c r="W74" i="22"/>
  <c r="X74" i="22" s="1"/>
  <c r="J76" i="22"/>
  <c r="W78" i="22"/>
  <c r="X78" i="22" s="1"/>
  <c r="J88" i="22"/>
  <c r="Q42" i="22"/>
  <c r="W59" i="22"/>
  <c r="X59" i="22" s="1"/>
  <c r="W66" i="22"/>
  <c r="X66" i="22" s="1"/>
  <c r="J80" i="22"/>
  <c r="W98" i="22"/>
  <c r="X98" i="22" s="1"/>
  <c r="J27" i="22"/>
  <c r="W95" i="22"/>
  <c r="X95" i="22" s="1"/>
  <c r="W9" i="21"/>
  <c r="X9" i="21" s="1"/>
  <c r="W19" i="21"/>
  <c r="X19" i="21" s="1"/>
  <c r="W25" i="21"/>
  <c r="X25" i="21" s="1"/>
  <c r="W33" i="21"/>
  <c r="X33" i="21" s="1"/>
  <c r="J37" i="21"/>
  <c r="J39" i="21"/>
  <c r="W62" i="21"/>
  <c r="X62" i="21" s="1"/>
  <c r="W67" i="21"/>
  <c r="X67" i="21" s="1"/>
  <c r="W69" i="21"/>
  <c r="X69" i="21" s="1"/>
  <c r="W71" i="21"/>
  <c r="X71" i="21" s="1"/>
  <c r="W85" i="21"/>
  <c r="X85" i="21" s="1"/>
  <c r="J90" i="21"/>
  <c r="Q104" i="21"/>
  <c r="Q105" i="21" s="1"/>
  <c r="W12" i="21"/>
  <c r="X12" i="21" s="1"/>
  <c r="W20" i="21"/>
  <c r="X20" i="21" s="1"/>
  <c r="W30" i="21"/>
  <c r="X30" i="21" s="1"/>
  <c r="W74" i="21"/>
  <c r="X74" i="21" s="1"/>
  <c r="W81" i="21"/>
  <c r="X81" i="21" s="1"/>
  <c r="W98" i="21"/>
  <c r="X98" i="21" s="1"/>
  <c r="Q8" i="21"/>
  <c r="J34" i="21"/>
  <c r="J43" i="21"/>
  <c r="W50" i="21"/>
  <c r="X50" i="21" s="1"/>
  <c r="J66" i="21"/>
  <c r="J96" i="21"/>
  <c r="Q16" i="21"/>
  <c r="Q24" i="21"/>
  <c r="I103" i="21"/>
  <c r="W13" i="21"/>
  <c r="X13" i="21" s="1"/>
  <c r="W15" i="21"/>
  <c r="X15" i="21" s="1"/>
  <c r="W21" i="21"/>
  <c r="X21" i="21" s="1"/>
  <c r="W23" i="21"/>
  <c r="X23" i="21" s="1"/>
  <c r="W38" i="21"/>
  <c r="X38" i="21" s="1"/>
  <c r="W54" i="21"/>
  <c r="X54" i="21" s="1"/>
  <c r="W64" i="21"/>
  <c r="X64" i="21" s="1"/>
  <c r="W73" i="21"/>
  <c r="X73" i="21" s="1"/>
  <c r="W80" i="21"/>
  <c r="X80" i="21" s="1"/>
  <c r="J86" i="21"/>
  <c r="W101" i="21"/>
  <c r="X101" i="21" s="1"/>
  <c r="P103" i="21"/>
  <c r="W27" i="21"/>
  <c r="X27" i="21" s="1"/>
  <c r="W45" i="21"/>
  <c r="X45" i="21" s="1"/>
  <c r="W79" i="21"/>
  <c r="X79" i="21" s="1"/>
  <c r="W89" i="21"/>
  <c r="X89" i="21" s="1"/>
  <c r="W11" i="21"/>
  <c r="X11" i="21" s="1"/>
  <c r="W17" i="21"/>
  <c r="X17" i="21" s="1"/>
  <c r="J51" i="21"/>
  <c r="W58" i="21"/>
  <c r="X58" i="21" s="1"/>
  <c r="W77" i="21"/>
  <c r="X77" i="21" s="1"/>
  <c r="J95" i="21"/>
  <c r="W9" i="20"/>
  <c r="J15" i="20"/>
  <c r="J32" i="20"/>
  <c r="W39" i="20"/>
  <c r="X39" i="20" s="1"/>
  <c r="W77" i="20"/>
  <c r="X77" i="20" s="1"/>
  <c r="W92" i="20"/>
  <c r="X92" i="20" s="1"/>
  <c r="W95" i="20"/>
  <c r="X95" i="20" s="1"/>
  <c r="I105" i="20"/>
  <c r="W11" i="20"/>
  <c r="X11" i="20" s="1"/>
  <c r="W26" i="20"/>
  <c r="X26" i="20" s="1"/>
  <c r="W69" i="20"/>
  <c r="X69" i="20" s="1"/>
  <c r="W16" i="20"/>
  <c r="X16" i="20" s="1"/>
  <c r="W19" i="20"/>
  <c r="X19" i="20" s="1"/>
  <c r="W31" i="20"/>
  <c r="X31" i="20" s="1"/>
  <c r="Q34" i="20"/>
  <c r="J36" i="20"/>
  <c r="J40" i="20"/>
  <c r="J47" i="20"/>
  <c r="Q48" i="20"/>
  <c r="J55" i="20"/>
  <c r="Q56" i="20"/>
  <c r="W61" i="20"/>
  <c r="X61" i="20" s="1"/>
  <c r="Q64" i="20"/>
  <c r="J66" i="20"/>
  <c r="J16" i="20"/>
  <c r="W25" i="20"/>
  <c r="X25" i="20" s="1"/>
  <c r="J31" i="20"/>
  <c r="W45" i="20"/>
  <c r="X45" i="20" s="1"/>
  <c r="J61" i="20"/>
  <c r="W68" i="20"/>
  <c r="X68" i="20" s="1"/>
  <c r="W70" i="20"/>
  <c r="X70" i="20" s="1"/>
  <c r="W71" i="20"/>
  <c r="X71" i="20" s="1"/>
  <c r="J98" i="20"/>
  <c r="W100" i="20"/>
  <c r="X100" i="20" s="1"/>
  <c r="W10" i="20"/>
  <c r="X10" i="20" s="1"/>
  <c r="W89" i="20"/>
  <c r="X89" i="20" s="1"/>
  <c r="W96" i="20"/>
  <c r="X96" i="20" s="1"/>
  <c r="Q88" i="20"/>
  <c r="W93" i="20"/>
  <c r="X93" i="20" s="1"/>
  <c r="W20" i="20"/>
  <c r="X20" i="20" s="1"/>
  <c r="J60" i="20"/>
  <c r="W62" i="20"/>
  <c r="X62" i="20" s="1"/>
  <c r="W98" i="6"/>
  <c r="X98" i="6" s="1"/>
  <c r="W13" i="6"/>
  <c r="X13" i="6" s="1"/>
  <c r="W33" i="6"/>
  <c r="X33" i="6" s="1"/>
  <c r="W9" i="6"/>
  <c r="X9" i="6" s="1"/>
  <c r="W82" i="6"/>
  <c r="X82" i="6" s="1"/>
  <c r="W89" i="6"/>
  <c r="X89" i="6" s="1"/>
  <c r="W61" i="6"/>
  <c r="X61" i="6" s="1"/>
  <c r="J46" i="6"/>
  <c r="W25" i="6"/>
  <c r="X25" i="6" s="1"/>
  <c r="J17" i="6"/>
  <c r="W38" i="6"/>
  <c r="X38" i="6" s="1"/>
  <c r="W45" i="6"/>
  <c r="X45" i="6" s="1"/>
  <c r="W93" i="6"/>
  <c r="X93" i="6" s="1"/>
  <c r="J78" i="6"/>
  <c r="W57" i="6"/>
  <c r="X57" i="6" s="1"/>
  <c r="W29" i="6"/>
  <c r="X29" i="6" s="1"/>
  <c r="W21" i="6"/>
  <c r="X21" i="6" s="1"/>
  <c r="W97" i="6"/>
  <c r="X97" i="6" s="1"/>
  <c r="W65" i="6"/>
  <c r="X65" i="6" s="1"/>
  <c r="W14" i="6"/>
  <c r="X14" i="6" s="1"/>
  <c r="W56" i="6"/>
  <c r="X56" i="6" s="1"/>
  <c r="W35" i="6"/>
  <c r="X35" i="6" s="1"/>
  <c r="J89" i="6"/>
  <c r="J57" i="6"/>
  <c r="J38" i="6"/>
  <c r="J25" i="6"/>
  <c r="W16" i="6"/>
  <c r="X16" i="6" s="1"/>
  <c r="W32" i="6"/>
  <c r="X32" i="6" s="1"/>
  <c r="W11" i="6"/>
  <c r="X11" i="6" s="1"/>
  <c r="W70" i="6"/>
  <c r="X70" i="6" s="1"/>
  <c r="W54" i="6"/>
  <c r="X54" i="6" s="1"/>
  <c r="W31" i="6"/>
  <c r="X31" i="6" s="1"/>
  <c r="W94" i="6"/>
  <c r="X94" i="6" s="1"/>
  <c r="W81" i="6"/>
  <c r="X81" i="6" s="1"/>
  <c r="W74" i="6"/>
  <c r="X74" i="6" s="1"/>
  <c r="W62" i="6"/>
  <c r="X62" i="6" s="1"/>
  <c r="W49" i="6"/>
  <c r="X49" i="6" s="1"/>
  <c r="W42" i="6"/>
  <c r="X42" i="6" s="1"/>
  <c r="W30" i="6"/>
  <c r="X30" i="6" s="1"/>
  <c r="W27" i="6"/>
  <c r="X27" i="6" s="1"/>
  <c r="W8" i="6"/>
  <c r="X8" i="6" s="1"/>
  <c r="J86" i="6"/>
  <c r="J73" i="6"/>
  <c r="J41" i="6"/>
  <c r="J22" i="6"/>
  <c r="J9" i="6"/>
  <c r="W83" i="6"/>
  <c r="X83" i="6" s="1"/>
  <c r="W76" i="6"/>
  <c r="X76" i="6" s="1"/>
  <c r="W24" i="6"/>
  <c r="X24" i="6" s="1"/>
  <c r="W44" i="6"/>
  <c r="X44" i="6" s="1"/>
  <c r="W19" i="6"/>
  <c r="X19" i="6" s="1"/>
  <c r="W84" i="6"/>
  <c r="X84" i="6" s="1"/>
  <c r="W66" i="6"/>
  <c r="X66" i="6" s="1"/>
  <c r="W50" i="6"/>
  <c r="X50" i="6" s="1"/>
  <c r="W40" i="6"/>
  <c r="X40" i="6" s="1"/>
  <c r="W28" i="6"/>
  <c r="X28" i="6" s="1"/>
  <c r="W12" i="6"/>
  <c r="X12" i="6" s="1"/>
  <c r="J98" i="6"/>
  <c r="J93" i="6"/>
  <c r="J82" i="6"/>
  <c r="J77" i="6"/>
  <c r="J61" i="6"/>
  <c r="J45" i="6"/>
  <c r="J34" i="6"/>
  <c r="J29" i="6"/>
  <c r="J18" i="6"/>
  <c r="J13" i="6"/>
  <c r="Q70" i="6"/>
  <c r="Q54" i="6"/>
  <c r="W96" i="6"/>
  <c r="X96" i="6" s="1"/>
  <c r="W90" i="6"/>
  <c r="X90" i="6" s="1"/>
  <c r="W71" i="6"/>
  <c r="X71" i="6" s="1"/>
  <c r="W60" i="6"/>
  <c r="X60" i="6" s="1"/>
  <c r="W55" i="6"/>
  <c r="X55" i="6" s="1"/>
  <c r="W39" i="6"/>
  <c r="X39" i="6" s="1"/>
  <c r="W15" i="6"/>
  <c r="X15" i="6" s="1"/>
  <c r="W7" i="6"/>
  <c r="W101" i="6"/>
  <c r="X101" i="6" s="1"/>
  <c r="W95" i="6"/>
  <c r="X95" i="6" s="1"/>
  <c r="W88" i="6"/>
  <c r="X88" i="6" s="1"/>
  <c r="W69" i="6"/>
  <c r="X69" i="6" s="1"/>
  <c r="W64" i="6"/>
  <c r="X64" i="6" s="1"/>
  <c r="W59" i="6"/>
  <c r="X59" i="6" s="1"/>
  <c r="W53" i="6"/>
  <c r="X53" i="6" s="1"/>
  <c r="W48" i="6"/>
  <c r="X48" i="6" s="1"/>
  <c r="W23" i="6"/>
  <c r="X23" i="6" s="1"/>
  <c r="W75" i="6"/>
  <c r="X75" i="6" s="1"/>
  <c r="W58" i="6"/>
  <c r="X58" i="6" s="1"/>
  <c r="W43" i="6"/>
  <c r="X43" i="6" s="1"/>
  <c r="I103" i="6"/>
  <c r="W100" i="6"/>
  <c r="X100" i="6" s="1"/>
  <c r="W26" i="6"/>
  <c r="X26" i="6" s="1"/>
  <c r="W10" i="6"/>
  <c r="X10" i="6" s="1"/>
  <c r="J85" i="6"/>
  <c r="J74" i="6"/>
  <c r="J42" i="6"/>
  <c r="J37" i="6"/>
  <c r="J21" i="6"/>
  <c r="Q56" i="6"/>
  <c r="W87" i="6"/>
  <c r="X87" i="6" s="1"/>
  <c r="W80" i="6"/>
  <c r="X80" i="6" s="1"/>
  <c r="W68" i="6"/>
  <c r="X68" i="6" s="1"/>
  <c r="W63" i="6"/>
  <c r="X63" i="6" s="1"/>
  <c r="W52" i="6"/>
  <c r="X52" i="6" s="1"/>
  <c r="W47" i="6"/>
  <c r="X47" i="6" s="1"/>
  <c r="W99" i="6"/>
  <c r="X99" i="6" s="1"/>
  <c r="W92" i="6"/>
  <c r="X92" i="6" s="1"/>
  <c r="P103" i="6"/>
  <c r="W79" i="6"/>
  <c r="X79" i="6" s="1"/>
  <c r="W72" i="6"/>
  <c r="X72" i="6" s="1"/>
  <c r="W67" i="6"/>
  <c r="X67" i="6" s="1"/>
  <c r="W51" i="6"/>
  <c r="X51" i="6" s="1"/>
  <c r="W91" i="6"/>
  <c r="X91" i="6" s="1"/>
  <c r="W36" i="6"/>
  <c r="X36" i="6" s="1"/>
  <c r="W20" i="6"/>
  <c r="X20" i="6" s="1"/>
  <c r="W11" i="23"/>
  <c r="X11" i="23" s="1"/>
  <c r="W24" i="23"/>
  <c r="X24" i="23" s="1"/>
  <c r="Q37" i="23"/>
  <c r="W45" i="23"/>
  <c r="X45" i="23" s="1"/>
  <c r="J51" i="23"/>
  <c r="W52" i="23"/>
  <c r="X52" i="23" s="1"/>
  <c r="W54" i="23"/>
  <c r="X54" i="23" s="1"/>
  <c r="J56" i="23"/>
  <c r="W59" i="23"/>
  <c r="X59" i="23" s="1"/>
  <c r="W76" i="23"/>
  <c r="X76" i="23" s="1"/>
  <c r="W80" i="23"/>
  <c r="X80" i="23" s="1"/>
  <c r="W82" i="23"/>
  <c r="X82" i="23" s="1"/>
  <c r="J86" i="23"/>
  <c r="Q88" i="23"/>
  <c r="J99" i="23"/>
  <c r="W101" i="23"/>
  <c r="X101" i="23" s="1"/>
  <c r="Z103" i="23"/>
  <c r="W13" i="23"/>
  <c r="X13" i="23" s="1"/>
  <c r="W47" i="23"/>
  <c r="X47" i="23" s="1"/>
  <c r="W94" i="23"/>
  <c r="X94" i="23" s="1"/>
  <c r="P105" i="23"/>
  <c r="W19" i="23"/>
  <c r="X19" i="23" s="1"/>
  <c r="W29" i="23"/>
  <c r="X29" i="23" s="1"/>
  <c r="W36" i="23"/>
  <c r="X36" i="23" s="1"/>
  <c r="W64" i="23"/>
  <c r="X64" i="23" s="1"/>
  <c r="W77" i="23"/>
  <c r="X77" i="23" s="1"/>
  <c r="W8" i="23"/>
  <c r="X8" i="23" s="1"/>
  <c r="W27" i="23"/>
  <c r="X27" i="23" s="1"/>
  <c r="W33" i="23"/>
  <c r="X33" i="23" s="1"/>
  <c r="W50" i="23"/>
  <c r="X50" i="23" s="1"/>
  <c r="W58" i="23"/>
  <c r="X58" i="23" s="1"/>
  <c r="W70" i="23"/>
  <c r="X70" i="23" s="1"/>
  <c r="J89" i="23"/>
  <c r="W96" i="23"/>
  <c r="X96" i="23" s="1"/>
  <c r="W98" i="23"/>
  <c r="X98" i="23" s="1"/>
  <c r="P103" i="23"/>
  <c r="W34" i="23"/>
  <c r="X34" i="23" s="1"/>
  <c r="W53" i="23"/>
  <c r="X53" i="23" s="1"/>
  <c r="W63" i="23"/>
  <c r="X63" i="23" s="1"/>
  <c r="Q12" i="24"/>
  <c r="Q20" i="24"/>
  <c r="J26" i="24"/>
  <c r="J37" i="24"/>
  <c r="Q42" i="24"/>
  <c r="J9" i="24"/>
  <c r="J17" i="24"/>
  <c r="J25" i="24"/>
  <c r="J31" i="24"/>
  <c r="J40" i="24"/>
  <c r="J46" i="24"/>
  <c r="J49" i="24"/>
  <c r="J53" i="24"/>
  <c r="Q67" i="24"/>
  <c r="J69" i="24"/>
  <c r="W87" i="24"/>
  <c r="X87" i="24" s="1"/>
  <c r="W88" i="24"/>
  <c r="X88" i="24" s="1"/>
  <c r="Q91" i="24"/>
  <c r="W58" i="24"/>
  <c r="X58" i="24" s="1"/>
  <c r="Q58" i="24"/>
  <c r="W74" i="24"/>
  <c r="X74" i="24" s="1"/>
  <c r="Q74" i="24"/>
  <c r="J10" i="24"/>
  <c r="J18" i="24"/>
  <c r="Q51" i="24"/>
  <c r="I103" i="24"/>
  <c r="W60" i="24"/>
  <c r="X60" i="24" s="1"/>
  <c r="W76" i="24"/>
  <c r="X76" i="24" s="1"/>
  <c r="W78" i="24"/>
  <c r="X78" i="24" s="1"/>
  <c r="W82" i="24"/>
  <c r="X82" i="24" s="1"/>
  <c r="Q82" i="24"/>
  <c r="W66" i="24"/>
  <c r="X66" i="24" s="1"/>
  <c r="Q66" i="24"/>
  <c r="J39" i="24"/>
  <c r="W90" i="24"/>
  <c r="X90" i="24" s="1"/>
  <c r="Q90" i="24"/>
  <c r="Q7" i="24"/>
  <c r="Q15" i="24"/>
  <c r="Q23" i="24"/>
  <c r="Q35" i="24"/>
  <c r="W47" i="24"/>
  <c r="X47" i="24" s="1"/>
  <c r="Q48" i="24"/>
  <c r="Q59" i="24"/>
  <c r="Q75" i="24"/>
  <c r="P103" i="24"/>
  <c r="W38" i="24"/>
  <c r="X38" i="24" s="1"/>
  <c r="W44" i="24"/>
  <c r="X44" i="24" s="1"/>
  <c r="W52" i="24"/>
  <c r="X52" i="24" s="1"/>
  <c r="W68" i="24"/>
  <c r="X68" i="24" s="1"/>
  <c r="W92" i="24"/>
  <c r="X92" i="24" s="1"/>
  <c r="W94" i="24"/>
  <c r="X94" i="24" s="1"/>
  <c r="W98" i="24"/>
  <c r="X98" i="24" s="1"/>
  <c r="Q98" i="24"/>
  <c r="P105" i="24"/>
  <c r="Q8" i="23"/>
  <c r="W9" i="23"/>
  <c r="X9" i="23" s="1"/>
  <c r="J14" i="23"/>
  <c r="Q16" i="23"/>
  <c r="W17" i="23"/>
  <c r="X17" i="23" s="1"/>
  <c r="J22" i="23"/>
  <c r="Q24" i="23"/>
  <c r="W25" i="23"/>
  <c r="X25" i="23" s="1"/>
  <c r="J29" i="23"/>
  <c r="J34" i="23"/>
  <c r="W39" i="23"/>
  <c r="X39" i="23" s="1"/>
  <c r="W41" i="23"/>
  <c r="X41" i="23" s="1"/>
  <c r="J45" i="23"/>
  <c r="J50" i="23"/>
  <c r="W55" i="23"/>
  <c r="X55" i="23" s="1"/>
  <c r="W57" i="23"/>
  <c r="X57" i="23" s="1"/>
  <c r="J61" i="23"/>
  <c r="J85" i="23"/>
  <c r="J12" i="23"/>
  <c r="J20" i="23"/>
  <c r="J64" i="23"/>
  <c r="J101" i="23"/>
  <c r="J11" i="23"/>
  <c r="Q13" i="23"/>
  <c r="J19" i="23"/>
  <c r="Q21" i="23"/>
  <c r="J27" i="23"/>
  <c r="J32" i="23"/>
  <c r="Q33" i="23"/>
  <c r="J38" i="23"/>
  <c r="J48" i="23"/>
  <c r="Q49" i="23"/>
  <c r="J54" i="23"/>
  <c r="J77" i="23"/>
  <c r="W68" i="23"/>
  <c r="X68" i="23" s="1"/>
  <c r="W92" i="23"/>
  <c r="X92" i="23" s="1"/>
  <c r="J92" i="23"/>
  <c r="W28" i="23"/>
  <c r="X28" i="23" s="1"/>
  <c r="W44" i="23"/>
  <c r="X44" i="23" s="1"/>
  <c r="W60" i="23"/>
  <c r="X60" i="23" s="1"/>
  <c r="J69" i="23"/>
  <c r="W72" i="23"/>
  <c r="X72" i="23" s="1"/>
  <c r="W84" i="23"/>
  <c r="X84" i="23" s="1"/>
  <c r="J84" i="23"/>
  <c r="J31" i="23"/>
  <c r="Q43" i="23"/>
  <c r="J47" i="23"/>
  <c r="Q59" i="23"/>
  <c r="J63" i="23"/>
  <c r="W66" i="23"/>
  <c r="X66" i="23" s="1"/>
  <c r="W74" i="23"/>
  <c r="X74" i="23" s="1"/>
  <c r="Q74" i="23"/>
  <c r="J93" i="23"/>
  <c r="I103" i="23"/>
  <c r="W100" i="23"/>
  <c r="X100" i="23" s="1"/>
  <c r="J100" i="23"/>
  <c r="W71" i="23"/>
  <c r="X71" i="23" s="1"/>
  <c r="W79" i="23"/>
  <c r="X79" i="23" s="1"/>
  <c r="W87" i="23"/>
  <c r="X87" i="23" s="1"/>
  <c r="W95" i="23"/>
  <c r="X95" i="23" s="1"/>
  <c r="J66" i="23"/>
  <c r="I105" i="23"/>
  <c r="Q82" i="23"/>
  <c r="Q90" i="23"/>
  <c r="Q98" i="23"/>
  <c r="W10" i="22"/>
  <c r="X10" i="22" s="1"/>
  <c r="W18" i="22"/>
  <c r="X18" i="22" s="1"/>
  <c r="W26" i="22"/>
  <c r="X26" i="22" s="1"/>
  <c r="W69" i="22"/>
  <c r="X69" i="22" s="1"/>
  <c r="J69" i="22"/>
  <c r="W29" i="22"/>
  <c r="X29" i="22" s="1"/>
  <c r="W40" i="22"/>
  <c r="X40" i="22" s="1"/>
  <c r="W61" i="22"/>
  <c r="X61" i="22" s="1"/>
  <c r="J61" i="22"/>
  <c r="W99" i="22"/>
  <c r="X99" i="22" s="1"/>
  <c r="J99" i="22"/>
  <c r="J12" i="22"/>
  <c r="Q14" i="22"/>
  <c r="J20" i="22"/>
  <c r="Q22" i="22"/>
  <c r="J28" i="22"/>
  <c r="Q34" i="22"/>
  <c r="W37" i="22"/>
  <c r="X37" i="22" s="1"/>
  <c r="J37" i="22"/>
  <c r="W47" i="22"/>
  <c r="X47" i="22" s="1"/>
  <c r="W63" i="22"/>
  <c r="X63" i="22" s="1"/>
  <c r="W91" i="22"/>
  <c r="X91" i="22" s="1"/>
  <c r="J91" i="22"/>
  <c r="W55" i="22"/>
  <c r="X55" i="22" s="1"/>
  <c r="W83" i="22"/>
  <c r="X83" i="22" s="1"/>
  <c r="J83" i="22"/>
  <c r="W101" i="22"/>
  <c r="X101" i="22" s="1"/>
  <c r="J101" i="22"/>
  <c r="Q33" i="22"/>
  <c r="J39" i="22"/>
  <c r="W48" i="22"/>
  <c r="X48" i="22" s="1"/>
  <c r="W75" i="22"/>
  <c r="X75" i="22" s="1"/>
  <c r="J75" i="22"/>
  <c r="W93" i="22"/>
  <c r="X93" i="22" s="1"/>
  <c r="J93" i="22"/>
  <c r="W53" i="22"/>
  <c r="X53" i="22" s="1"/>
  <c r="J53" i="22"/>
  <c r="W43" i="22"/>
  <c r="X43" i="22" s="1"/>
  <c r="J48" i="22"/>
  <c r="W65" i="22"/>
  <c r="X65" i="22" s="1"/>
  <c r="W67" i="22"/>
  <c r="X67" i="22" s="1"/>
  <c r="J67" i="22"/>
  <c r="W85" i="22"/>
  <c r="X85" i="22" s="1"/>
  <c r="J85" i="22"/>
  <c r="I103" i="22"/>
  <c r="W45" i="22"/>
  <c r="X45" i="22" s="1"/>
  <c r="J45" i="22"/>
  <c r="W77" i="22"/>
  <c r="X77" i="22" s="1"/>
  <c r="J77" i="22"/>
  <c r="I105" i="22"/>
  <c r="J7" i="21"/>
  <c r="Q9" i="21"/>
  <c r="W10" i="21"/>
  <c r="X10" i="21" s="1"/>
  <c r="J15" i="21"/>
  <c r="Q17" i="21"/>
  <c r="W18" i="21"/>
  <c r="X18" i="21" s="1"/>
  <c r="J23" i="21"/>
  <c r="Q25" i="21"/>
  <c r="W26" i="21"/>
  <c r="X26" i="21" s="1"/>
  <c r="W35" i="21"/>
  <c r="X35" i="21" s="1"/>
  <c r="J38" i="21"/>
  <c r="W55" i="21"/>
  <c r="X55" i="21" s="1"/>
  <c r="J69" i="21"/>
  <c r="W75" i="21"/>
  <c r="X75" i="21" s="1"/>
  <c r="W83" i="21"/>
  <c r="X83" i="21" s="1"/>
  <c r="J85" i="21"/>
  <c r="W28" i="21"/>
  <c r="X28" i="21" s="1"/>
  <c r="J28" i="21"/>
  <c r="W31" i="21"/>
  <c r="X31" i="21" s="1"/>
  <c r="W46" i="21"/>
  <c r="X46" i="21" s="1"/>
  <c r="W52" i="21"/>
  <c r="X52" i="21" s="1"/>
  <c r="J52" i="21"/>
  <c r="W63" i="21"/>
  <c r="X63" i="21" s="1"/>
  <c r="W87" i="21"/>
  <c r="X87" i="21" s="1"/>
  <c r="W44" i="21"/>
  <c r="X44" i="21" s="1"/>
  <c r="J44" i="21"/>
  <c r="W60" i="21"/>
  <c r="X60" i="21" s="1"/>
  <c r="J60" i="21"/>
  <c r="W91" i="21"/>
  <c r="X91" i="21" s="1"/>
  <c r="Q91" i="21"/>
  <c r="W7" i="21"/>
  <c r="J12" i="21"/>
  <c r="Q14" i="21"/>
  <c r="J20" i="21"/>
  <c r="Q22" i="21"/>
  <c r="Q40" i="21"/>
  <c r="W68" i="21"/>
  <c r="X68" i="21" s="1"/>
  <c r="J68" i="21"/>
  <c r="W84" i="21"/>
  <c r="X84" i="21" s="1"/>
  <c r="J84" i="21"/>
  <c r="W99" i="21"/>
  <c r="X99" i="21" s="1"/>
  <c r="Q99" i="21"/>
  <c r="J27" i="21"/>
  <c r="J30" i="21"/>
  <c r="J54" i="21"/>
  <c r="W76" i="21"/>
  <c r="X76" i="21" s="1"/>
  <c r="J76" i="21"/>
  <c r="W92" i="21"/>
  <c r="X92" i="21" s="1"/>
  <c r="J92" i="21"/>
  <c r="W36" i="21"/>
  <c r="X36" i="21" s="1"/>
  <c r="J36" i="21"/>
  <c r="Q48" i="21"/>
  <c r="W57" i="21"/>
  <c r="X57" i="21" s="1"/>
  <c r="W70" i="21"/>
  <c r="X70" i="21" s="1"/>
  <c r="W78" i="21"/>
  <c r="X78" i="21" s="1"/>
  <c r="W94" i="21"/>
  <c r="X94" i="21" s="1"/>
  <c r="W100" i="21"/>
  <c r="X100" i="21" s="1"/>
  <c r="J100" i="21"/>
  <c r="W47" i="21"/>
  <c r="X47" i="21" s="1"/>
  <c r="W59" i="21"/>
  <c r="X59" i="21" s="1"/>
  <c r="W65" i="21"/>
  <c r="X65" i="21" s="1"/>
  <c r="Z103" i="21"/>
  <c r="J83" i="21"/>
  <c r="I105" i="21"/>
  <c r="W14" i="20"/>
  <c r="X14" i="20" s="1"/>
  <c r="W30" i="20"/>
  <c r="X30" i="20" s="1"/>
  <c r="W13" i="20"/>
  <c r="X13" i="20" s="1"/>
  <c r="Q20" i="20"/>
  <c r="W29" i="20"/>
  <c r="X29" i="20" s="1"/>
  <c r="J37" i="20"/>
  <c r="J44" i="20"/>
  <c r="W85" i="20"/>
  <c r="X85" i="20" s="1"/>
  <c r="Q11" i="20"/>
  <c r="W12" i="20"/>
  <c r="X12" i="20" s="1"/>
  <c r="Q19" i="20"/>
  <c r="Q27" i="20"/>
  <c r="W28" i="20"/>
  <c r="X28" i="20" s="1"/>
  <c r="W46" i="20"/>
  <c r="X46" i="20" s="1"/>
  <c r="W51" i="20"/>
  <c r="X51" i="20" s="1"/>
  <c r="J51" i="20"/>
  <c r="W65" i="20"/>
  <c r="X65" i="20" s="1"/>
  <c r="Q71" i="20"/>
  <c r="J84" i="20"/>
  <c r="I103" i="20"/>
  <c r="W22" i="20"/>
  <c r="X22" i="20" s="1"/>
  <c r="P103" i="20"/>
  <c r="W21" i="20"/>
  <c r="X21" i="20" s="1"/>
  <c r="W75" i="20"/>
  <c r="X75" i="20" s="1"/>
  <c r="J75" i="20"/>
  <c r="W91" i="20"/>
  <c r="X91" i="20" s="1"/>
  <c r="J91" i="20"/>
  <c r="W33" i="20"/>
  <c r="X33" i="20" s="1"/>
  <c r="W41" i="20"/>
  <c r="X41" i="20" s="1"/>
  <c r="W86" i="20"/>
  <c r="X86" i="20" s="1"/>
  <c r="W97" i="20"/>
  <c r="X97" i="20" s="1"/>
  <c r="W53" i="20"/>
  <c r="X53" i="20" s="1"/>
  <c r="J69" i="20"/>
  <c r="J76" i="20"/>
  <c r="J101" i="20"/>
  <c r="J38" i="20"/>
  <c r="Q39" i="20"/>
  <c r="J52" i="20"/>
  <c r="W63" i="20"/>
  <c r="X63" i="20" s="1"/>
  <c r="W78" i="20"/>
  <c r="X78" i="20" s="1"/>
  <c r="W83" i="20"/>
  <c r="X83" i="20" s="1"/>
  <c r="J83" i="20"/>
  <c r="W94" i="20"/>
  <c r="X94" i="20" s="1"/>
  <c r="W67" i="20"/>
  <c r="X67" i="20" s="1"/>
  <c r="J67" i="20"/>
  <c r="W99" i="20"/>
  <c r="X99" i="20" s="1"/>
  <c r="J99" i="20"/>
  <c r="W43" i="20"/>
  <c r="X43" i="20" s="1"/>
  <c r="J43" i="20"/>
  <c r="J92" i="20"/>
  <c r="W35" i="20"/>
  <c r="X35" i="20" s="1"/>
  <c r="W54" i="20"/>
  <c r="X54" i="20" s="1"/>
  <c r="W59" i="20"/>
  <c r="X59" i="20" s="1"/>
  <c r="J59" i="20"/>
  <c r="W73" i="20"/>
  <c r="X73" i="20" s="1"/>
  <c r="Z103" i="20"/>
  <c r="P105" i="20"/>
  <c r="D9" i="5"/>
  <c r="D8" i="5"/>
  <c r="D6" i="5"/>
  <c r="D7" i="5"/>
  <c r="Y105" i="6"/>
  <c r="W105" i="6"/>
  <c r="O105" i="6"/>
  <c r="N105" i="6"/>
  <c r="M105" i="6"/>
  <c r="L105" i="6"/>
  <c r="K105" i="6"/>
  <c r="H105" i="6"/>
  <c r="G105" i="6"/>
  <c r="F105" i="6"/>
  <c r="E105" i="6"/>
  <c r="D105" i="6"/>
  <c r="Z104" i="6"/>
  <c r="Z105" i="6" s="1"/>
  <c r="X104" i="6"/>
  <c r="X105" i="6" s="1"/>
  <c r="V104" i="6"/>
  <c r="V105" i="6" s="1"/>
  <c r="U104" i="6"/>
  <c r="U105" i="6" s="1"/>
  <c r="T104" i="6"/>
  <c r="T105" i="6" s="1"/>
  <c r="S104" i="6"/>
  <c r="S105" i="6" s="1"/>
  <c r="R104" i="6"/>
  <c r="R105" i="6" s="1"/>
  <c r="P104" i="6"/>
  <c r="P105" i="6" s="1"/>
  <c r="I104" i="6"/>
  <c r="J104" i="6" s="1"/>
  <c r="J105" i="6" s="1"/>
  <c r="Y103" i="6"/>
  <c r="Q106" i="20" l="1"/>
  <c r="Q107" i="20" s="1"/>
  <c r="Q108" i="20" s="1"/>
  <c r="Z107" i="24"/>
  <c r="Z108" i="24" s="1"/>
  <c r="Q106" i="24"/>
  <c r="Q107" i="24" s="1"/>
  <c r="Q108" i="24" s="1"/>
  <c r="X7" i="24"/>
  <c r="X106" i="24" s="1"/>
  <c r="X107" i="24" s="1"/>
  <c r="X108" i="24" s="1"/>
  <c r="W106" i="24"/>
  <c r="I107" i="24"/>
  <c r="I108" i="24" s="1"/>
  <c r="J106" i="24"/>
  <c r="J107" i="24" s="1"/>
  <c r="J108" i="24" s="1"/>
  <c r="Z107" i="23"/>
  <c r="Z108" i="23" s="1"/>
  <c r="Q111" i="23" s="1"/>
  <c r="G8" i="2" s="1"/>
  <c r="P107" i="23"/>
  <c r="P108" i="23" s="1"/>
  <c r="Q106" i="23"/>
  <c r="J106" i="23"/>
  <c r="X7" i="23"/>
  <c r="X106" i="23" s="1"/>
  <c r="W106" i="23"/>
  <c r="P107" i="22"/>
  <c r="P108" i="22" s="1"/>
  <c r="Q106" i="22"/>
  <c r="Q107" i="22" s="1"/>
  <c r="Q108" i="22" s="1"/>
  <c r="J106" i="22"/>
  <c r="J107" i="22" s="1"/>
  <c r="J108" i="22" s="1"/>
  <c r="X7" i="22"/>
  <c r="X106" i="22" s="1"/>
  <c r="X107" i="22" s="1"/>
  <c r="X108" i="22" s="1"/>
  <c r="W106" i="22"/>
  <c r="W107" i="22" s="1"/>
  <c r="W108" i="22" s="1"/>
  <c r="Z107" i="21"/>
  <c r="Z108" i="21" s="1"/>
  <c r="P107" i="21"/>
  <c r="P108" i="21" s="1"/>
  <c r="Q106" i="21"/>
  <c r="Q107" i="21" s="1"/>
  <c r="Q108" i="21" s="1"/>
  <c r="J106" i="21"/>
  <c r="J107" i="21" s="1"/>
  <c r="J108" i="21" s="1"/>
  <c r="W106" i="21"/>
  <c r="W107" i="21" s="1"/>
  <c r="W108" i="21" s="1"/>
  <c r="P107" i="20"/>
  <c r="P108" i="20" s="1"/>
  <c r="Z107" i="6"/>
  <c r="Z108" i="6" s="1"/>
  <c r="P107" i="6"/>
  <c r="P108" i="6" s="1"/>
  <c r="Q106" i="6"/>
  <c r="W106" i="6"/>
  <c r="I107" i="6"/>
  <c r="I108" i="6" s="1"/>
  <c r="J106" i="6"/>
  <c r="X9" i="20"/>
  <c r="X106" i="20" s="1"/>
  <c r="W106" i="20"/>
  <c r="I107" i="20"/>
  <c r="I108" i="20" s="1"/>
  <c r="Q103" i="22"/>
  <c r="J106" i="20"/>
  <c r="Q103" i="20"/>
  <c r="J103" i="24"/>
  <c r="J103" i="23"/>
  <c r="Q103" i="23"/>
  <c r="J103" i="22"/>
  <c r="Q103" i="21"/>
  <c r="J103" i="20"/>
  <c r="J103" i="6"/>
  <c r="Q103" i="6"/>
  <c r="X7" i="6"/>
  <c r="W103" i="6"/>
  <c r="W103" i="23"/>
  <c r="Q103" i="24"/>
  <c r="W103" i="24"/>
  <c r="W103" i="22"/>
  <c r="J103" i="21"/>
  <c r="W103" i="21"/>
  <c r="X7" i="21"/>
  <c r="W103" i="20"/>
  <c r="I105" i="6"/>
  <c r="D51" i="3"/>
  <c r="D36" i="3"/>
  <c r="D21" i="3"/>
  <c r="D6" i="3"/>
  <c r="Z103" i="6"/>
  <c r="Q104" i="6"/>
  <c r="Q105" i="6" s="1"/>
  <c r="AA14" i="5"/>
  <c r="X103" i="24" l="1"/>
  <c r="X103" i="22"/>
  <c r="W107" i="24"/>
  <c r="W108" i="24" s="1"/>
  <c r="Q107" i="23"/>
  <c r="Q108" i="23" s="1"/>
  <c r="W107" i="23"/>
  <c r="W108" i="23" s="1"/>
  <c r="X107" i="23"/>
  <c r="X108" i="23" s="1"/>
  <c r="J107" i="23"/>
  <c r="J108" i="23" s="1"/>
  <c r="X103" i="21"/>
  <c r="X106" i="21"/>
  <c r="X107" i="21" s="1"/>
  <c r="X108" i="21" s="1"/>
  <c r="Q107" i="6"/>
  <c r="Q108" i="6" s="1"/>
  <c r="X103" i="6"/>
  <c r="X106" i="6"/>
  <c r="J107" i="6"/>
  <c r="J108" i="6" s="1"/>
  <c r="W107" i="6"/>
  <c r="W108" i="6" s="1"/>
  <c r="J107" i="20"/>
  <c r="J108" i="20" s="1"/>
  <c r="X107" i="20"/>
  <c r="X108" i="20" s="1"/>
  <c r="X103" i="20"/>
  <c r="W107" i="20"/>
  <c r="W108" i="20" s="1"/>
  <c r="X103" i="23"/>
  <c r="R111" i="24"/>
  <c r="H9" i="2" s="1"/>
  <c r="Q111" i="24"/>
  <c r="G9" i="2" s="1"/>
  <c r="P111" i="24"/>
  <c r="F9" i="2" s="1"/>
  <c r="S111" i="24"/>
  <c r="I9" i="2" s="1"/>
  <c r="O111" i="24"/>
  <c r="E9" i="2" s="1"/>
  <c r="S111" i="23"/>
  <c r="I8" i="2" s="1"/>
  <c r="O111" i="23"/>
  <c r="E8" i="2" s="1"/>
  <c r="P111" i="23"/>
  <c r="F8" i="2" s="1"/>
  <c r="R111" i="23"/>
  <c r="H8" i="2" s="1"/>
  <c r="O111" i="22"/>
  <c r="E7" i="2" s="1"/>
  <c r="Q111" i="22"/>
  <c r="G7" i="2" s="1"/>
  <c r="R111" i="22"/>
  <c r="H7" i="2" s="1"/>
  <c r="P111" i="22"/>
  <c r="F7" i="2" s="1"/>
  <c r="S111" i="22"/>
  <c r="I7" i="2" s="1"/>
  <c r="S111" i="21"/>
  <c r="I6" i="2" s="1"/>
  <c r="Q111" i="21"/>
  <c r="G6" i="2" s="1"/>
  <c r="O111" i="21"/>
  <c r="E6" i="2" s="1"/>
  <c r="R111" i="21"/>
  <c r="H6" i="2" s="1"/>
  <c r="P111" i="21"/>
  <c r="F6" i="2" s="1"/>
  <c r="P111" i="20"/>
  <c r="F5" i="2" s="1"/>
  <c r="Q111" i="20"/>
  <c r="G5" i="2" s="1"/>
  <c r="O111" i="20"/>
  <c r="E5" i="2" s="1"/>
  <c r="R111" i="20"/>
  <c r="H5" i="2" s="1"/>
  <c r="S111" i="20"/>
  <c r="I5" i="2" s="1"/>
  <c r="J9" i="2" l="1"/>
  <c r="J8" i="2"/>
  <c r="X107" i="6"/>
  <c r="X108" i="6" s="1"/>
  <c r="J7" i="2"/>
  <c r="J6" i="2"/>
  <c r="R111" i="6"/>
  <c r="H4" i="2" s="1"/>
  <c r="H10" i="2" s="1"/>
  <c r="P111" i="6"/>
  <c r="F4" i="2" s="1"/>
  <c r="F10" i="2" s="1"/>
  <c r="Q111" i="6"/>
  <c r="G4" i="2" s="1"/>
  <c r="G10" i="2" s="1"/>
  <c r="O111" i="6"/>
  <c r="E4" i="2" s="1"/>
  <c r="E10" i="2" s="1"/>
  <c r="J5" i="2" l="1"/>
  <c r="U5" i="3"/>
  <c r="U6" i="3"/>
  <c r="U4" i="3" l="1"/>
  <c r="U3" i="3"/>
  <c r="S111" i="6" l="1"/>
  <c r="I4" i="2" s="1"/>
  <c r="I10" i="2" s="1"/>
  <c r="J4" i="2" l="1"/>
  <c r="U7" i="3" l="1"/>
  <c r="J10" i="2"/>
  <c r="M77" i="3" l="1"/>
  <c r="N92" i="3"/>
  <c r="H77" i="3"/>
  <c r="M92" i="3"/>
  <c r="D77" i="3"/>
  <c r="I77" i="3"/>
  <c r="F77" i="3"/>
  <c r="E77" i="3"/>
  <c r="F92" i="3"/>
  <c r="K92" i="3"/>
  <c r="G77" i="3"/>
  <c r="J92" i="3"/>
  <c r="K77" i="3"/>
  <c r="D92" i="3"/>
  <c r="H92" i="3"/>
  <c r="J77" i="3"/>
  <c r="C92" i="3"/>
  <c r="E92" i="3"/>
  <c r="N77" i="3"/>
  <c r="I92" i="3"/>
  <c r="L77" i="3"/>
  <c r="G92" i="3"/>
  <c r="C77" i="3"/>
  <c r="L92" i="3"/>
  <c r="N31" i="3"/>
  <c r="AB7" i="5" s="1"/>
  <c r="J61" i="3"/>
  <c r="T9" i="5" s="1"/>
  <c r="G46" i="3"/>
  <c r="N8" i="5" s="1"/>
  <c r="F61" i="3"/>
  <c r="J31" i="3"/>
  <c r="T7" i="5" s="1"/>
  <c r="M16" i="3"/>
  <c r="Z6" i="5" s="1"/>
  <c r="N46" i="3"/>
  <c r="AB8" i="5" s="1"/>
  <c r="M61" i="3"/>
  <c r="Z9" i="5" s="1"/>
  <c r="L46" i="3"/>
  <c r="X8" i="5" s="1"/>
  <c r="M46" i="3"/>
  <c r="Z8" i="5" s="1"/>
  <c r="G61" i="3"/>
  <c r="N9" i="5" s="1"/>
  <c r="K31" i="3"/>
  <c r="V7" i="5" s="1"/>
  <c r="H46" i="3"/>
  <c r="P8" i="5" s="1"/>
  <c r="L61" i="3"/>
  <c r="X9" i="5" s="1"/>
  <c r="L16" i="3"/>
  <c r="X6" i="5" s="1"/>
  <c r="G31" i="3"/>
  <c r="N7" i="5" s="1"/>
  <c r="D61" i="3"/>
  <c r="H9" i="5" s="1"/>
  <c r="C16" i="3"/>
  <c r="F6" i="5" s="1"/>
  <c r="N61" i="3"/>
  <c r="AB9" i="5" s="1"/>
  <c r="J16" i="3"/>
  <c r="T6" i="5" s="1"/>
  <c r="I31" i="3"/>
  <c r="R7" i="5" s="1"/>
  <c r="C31" i="3"/>
  <c r="F7" i="5" s="1"/>
  <c r="F16" i="3"/>
  <c r="L6" i="5" s="1"/>
  <c r="M31" i="3"/>
  <c r="Z7" i="5" s="1"/>
  <c r="I46" i="3"/>
  <c r="R8" i="5" s="1"/>
  <c r="F31" i="3"/>
  <c r="L7" i="5" s="1"/>
  <c r="E46" i="3"/>
  <c r="J8" i="5" s="1"/>
  <c r="E61" i="3"/>
  <c r="J9" i="5" s="1"/>
  <c r="K16" i="3"/>
  <c r="V6" i="5" s="1"/>
  <c r="H31" i="3"/>
  <c r="P7" i="5" s="1"/>
  <c r="L31" i="3"/>
  <c r="X7" i="5" s="1"/>
  <c r="E16" i="3"/>
  <c r="J6" i="5" s="1"/>
  <c r="I61" i="3"/>
  <c r="R9" i="5" s="1"/>
  <c r="D31" i="3"/>
  <c r="H7" i="5" s="1"/>
  <c r="N16" i="3"/>
  <c r="AB6" i="5" s="1"/>
  <c r="K61" i="3"/>
  <c r="V9" i="5" s="1"/>
  <c r="F46" i="3"/>
  <c r="D16" i="3"/>
  <c r="H6" i="5" s="1"/>
  <c r="C61" i="3"/>
  <c r="F9" i="5" s="1"/>
  <c r="E31" i="3"/>
  <c r="J7" i="5" s="1"/>
  <c r="H16" i="3"/>
  <c r="P6" i="5" s="1"/>
  <c r="J46" i="3"/>
  <c r="T8" i="5" s="1"/>
  <c r="D46" i="3"/>
  <c r="H8" i="5" s="1"/>
  <c r="K46" i="3"/>
  <c r="V8" i="5" s="1"/>
  <c r="G16" i="3"/>
  <c r="N6" i="5" s="1"/>
  <c r="H61" i="3"/>
  <c r="P9" i="5" s="1"/>
  <c r="C46" i="3"/>
  <c r="F8" i="5" s="1"/>
  <c r="I16" i="3"/>
  <c r="R6" i="5" s="1"/>
  <c r="R16" i="5" l="1"/>
  <c r="R20" i="5" s="1"/>
  <c r="Q23" i="5" s="1"/>
  <c r="H16" i="5"/>
  <c r="H20" i="5" s="1"/>
  <c r="G23" i="5" s="1"/>
  <c r="Z16" i="5"/>
  <c r="Z20" i="5" s="1"/>
  <c r="Y23" i="5" s="1"/>
  <c r="N16" i="5"/>
  <c r="N20" i="5" s="1"/>
  <c r="M23" i="5" s="1"/>
  <c r="T16" i="5"/>
  <c r="T20" i="5" s="1"/>
  <c r="S23" i="5" s="1"/>
  <c r="AB16" i="5"/>
  <c r="AB20" i="5" s="1"/>
  <c r="AA23" i="5" s="1"/>
  <c r="J16" i="5"/>
  <c r="J20" i="5" s="1"/>
  <c r="I23" i="5" s="1"/>
  <c r="X16" i="5"/>
  <c r="X20" i="5" s="1"/>
  <c r="W23" i="5" s="1"/>
  <c r="L8" i="5"/>
  <c r="L9" i="5"/>
  <c r="V16" i="5"/>
  <c r="V20" i="5" s="1"/>
  <c r="U23" i="5" s="1"/>
  <c r="F16" i="5"/>
  <c r="F20" i="5" s="1"/>
  <c r="E23" i="5" s="1"/>
  <c r="P16" i="5"/>
  <c r="P20" i="5" s="1"/>
  <c r="O23" i="5" s="1"/>
  <c r="L16" i="5" l="1"/>
  <c r="L20" i="5" s="1"/>
  <c r="K23" i="5" s="1"/>
</calcChain>
</file>

<file path=xl/sharedStrings.xml><?xml version="1.0" encoding="utf-8"?>
<sst xmlns="http://schemas.openxmlformats.org/spreadsheetml/2006/main" count="1125" uniqueCount="207">
  <si>
    <t>S.No.</t>
  </si>
  <si>
    <t>University Roll No.</t>
  </si>
  <si>
    <t>Students Name</t>
  </si>
  <si>
    <t>CO2</t>
  </si>
  <si>
    <t>CO3</t>
  </si>
  <si>
    <t>CO4</t>
  </si>
  <si>
    <t>CO5</t>
  </si>
  <si>
    <t>Name of Subject</t>
  </si>
  <si>
    <t>CO3 (20)</t>
  </si>
  <si>
    <t>CO1 (20)</t>
  </si>
  <si>
    <t>Total (100)</t>
  </si>
  <si>
    <t>Pre University Marks (100)</t>
  </si>
  <si>
    <t>CO1</t>
  </si>
  <si>
    <t>PUM+IM</t>
  </si>
  <si>
    <t>20% of PUM &amp; IM</t>
  </si>
  <si>
    <t>Total Internal Mraks</t>
  </si>
  <si>
    <t>No of students attended</t>
  </si>
  <si>
    <t>Maximum marks co wise</t>
  </si>
  <si>
    <t>No of students above threshold</t>
  </si>
  <si>
    <t>Level</t>
  </si>
  <si>
    <t xml:space="preserve">Attainment </t>
  </si>
  <si>
    <r>
      <rPr>
        <sz val="12"/>
        <color rgb="FF3A2D3B"/>
        <rFont val="Times New Roman"/>
        <family val="1"/>
      </rPr>
      <t>RUB</t>
    </r>
    <r>
      <rPr>
        <sz val="12"/>
        <color rgb="FF4D4856"/>
        <rFont val="Times New Roman"/>
        <family val="1"/>
      </rPr>
      <t>RICS</t>
    </r>
  </si>
  <si>
    <t>Final CO Attainment (80% of University Level + 20% of Internal Level )</t>
  </si>
  <si>
    <t>CO Attainment (Target&gt;60%) </t>
  </si>
  <si>
    <t>S. No.</t>
  </si>
  <si>
    <t>Sem</t>
  </si>
  <si>
    <t>Code</t>
  </si>
  <si>
    <t>Course Name</t>
  </si>
  <si>
    <t>CO-1</t>
  </si>
  <si>
    <t>CO-2</t>
  </si>
  <si>
    <t>CO-3</t>
  </si>
  <si>
    <t>CO-4</t>
  </si>
  <si>
    <t>CO-5</t>
  </si>
  <si>
    <t>Average</t>
  </si>
  <si>
    <t>CO's Number.</t>
  </si>
  <si>
    <t>CO Attainments</t>
  </si>
  <si>
    <t>COURSE OBJECTIVE</t>
  </si>
  <si>
    <t>PROGRAM OUTCOME</t>
  </si>
  <si>
    <t>PO-1</t>
  </si>
  <si>
    <t>PO-2</t>
  </si>
  <si>
    <t>PO-3</t>
  </si>
  <si>
    <t>PO-4</t>
  </si>
  <si>
    <t>PO-5</t>
  </si>
  <si>
    <t>PO-6</t>
  </si>
  <si>
    <t>PO-7</t>
  </si>
  <si>
    <t>PO-8</t>
  </si>
  <si>
    <t>PO-9</t>
  </si>
  <si>
    <t>PO-10</t>
  </si>
  <si>
    <t>PSO-1</t>
  </si>
  <si>
    <t>PSO-2</t>
  </si>
  <si>
    <t>I</t>
  </si>
  <si>
    <t>II</t>
  </si>
  <si>
    <t>III</t>
  </si>
  <si>
    <t>IV</t>
  </si>
  <si>
    <t>V</t>
  </si>
  <si>
    <t>AVG</t>
  </si>
  <si>
    <t>Note: Correlation levels 1, 2 or 3 as defined below:</t>
  </si>
  <si>
    <t>1: Slight (Low) 2: Moderate (Medium) 3: Substantial (High)</t>
  </si>
  <si>
    <t>All PO-CO Mapping Average (Session)</t>
  </si>
  <si>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</si>
  <si>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</si>
  <si>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</si>
  <si>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</si>
  <si>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</si>
  <si>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</si>
  <si>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</si>
  <si>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</si>
  <si>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</si>
  <si>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</si>
  <si>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 Target Lavel</t>
  </si>
  <si>
    <t>Target Level</t>
  </si>
  <si>
    <t>Attainment Level</t>
  </si>
  <si>
    <t>PSO 1</t>
  </si>
  <si>
    <t>PSO 2</t>
  </si>
  <si>
    <t>Average of Target</t>
  </si>
  <si>
    <t>Average of Attainment Level</t>
  </si>
  <si>
    <t>Average of Direct Attainment</t>
  </si>
  <si>
    <t>Overall Average</t>
  </si>
  <si>
    <t>Threshold 40</t>
  </si>
  <si>
    <r>
      <rPr>
        <sz val="12"/>
        <color rgb="FF666B85"/>
        <rFont val="Times New Roman"/>
        <family val="1"/>
      </rPr>
      <t xml:space="preserve">40% </t>
    </r>
    <r>
      <rPr>
        <sz val="12"/>
        <color rgb="FF4D4856"/>
        <rFont val="Times New Roman"/>
        <family val="1"/>
      </rPr>
      <t>O</t>
    </r>
    <r>
      <rPr>
        <sz val="12"/>
        <color rgb="FF3A2D3B"/>
        <rFont val="Times New Roman"/>
        <family val="1"/>
      </rPr>
      <t xml:space="preserve">F </t>
    </r>
    <r>
      <rPr>
        <sz val="12"/>
        <color rgb="FF66596B"/>
        <rFont val="Times New Roman"/>
        <family val="1"/>
      </rPr>
      <t xml:space="preserve">STUDENT </t>
    </r>
    <r>
      <rPr>
        <sz val="12"/>
        <color rgb="FF3A2D3B"/>
        <rFont val="Times New Roman"/>
        <family val="1"/>
      </rPr>
      <t>AB</t>
    </r>
    <r>
      <rPr>
        <sz val="12"/>
        <color rgb="FF4D4856"/>
        <rFont val="Times New Roman"/>
        <family val="1"/>
      </rPr>
      <t>OVE 40</t>
    </r>
    <r>
      <rPr>
        <sz val="12"/>
        <color rgb="FF666B85"/>
        <rFont val="Times New Roman"/>
        <family val="1"/>
      </rPr>
      <t xml:space="preserve">% </t>
    </r>
    <r>
      <rPr>
        <sz val="12"/>
        <color rgb="FF1C2642"/>
        <rFont val="Times New Roman"/>
        <family val="1"/>
      </rPr>
      <t xml:space="preserve">• Level </t>
    </r>
    <r>
      <rPr>
        <sz val="12"/>
        <color rgb="FF3D6795"/>
        <rFont val="Times New Roman"/>
        <family val="1"/>
      </rPr>
      <t xml:space="preserve">I </t>
    </r>
    <r>
      <rPr>
        <sz val="12"/>
        <color rgb="FF4D4856"/>
        <rFont val="Times New Roman"/>
        <family val="1"/>
      </rPr>
      <t>(LOW</t>
    </r>
    <r>
      <rPr>
        <sz val="12"/>
        <color rgb="FF87878C"/>
        <rFont val="Times New Roman"/>
        <family val="1"/>
      </rPr>
      <t>)</t>
    </r>
  </si>
  <si>
    <r>
      <rPr>
        <sz val="12"/>
        <color rgb="FF66596B"/>
        <rFont val="Times New Roman"/>
        <family val="1"/>
      </rPr>
      <t>50</t>
    </r>
    <r>
      <rPr>
        <sz val="12"/>
        <color rgb="FF666B85"/>
        <rFont val="Times New Roman"/>
        <family val="1"/>
      </rPr>
      <t xml:space="preserve">% </t>
    </r>
    <r>
      <rPr>
        <sz val="12"/>
        <color rgb="FF4D4856"/>
        <rFont val="Times New Roman"/>
        <family val="1"/>
      </rPr>
      <t>O</t>
    </r>
    <r>
      <rPr>
        <sz val="12"/>
        <color rgb="FF3A2D3B"/>
        <rFont val="Times New Roman"/>
        <family val="1"/>
      </rPr>
      <t xml:space="preserve">F </t>
    </r>
    <r>
      <rPr>
        <sz val="12"/>
        <color rgb="FF66596B"/>
        <rFont val="Times New Roman"/>
        <family val="1"/>
      </rPr>
      <t xml:space="preserve">STUDENT </t>
    </r>
    <r>
      <rPr>
        <sz val="12"/>
        <color rgb="FF3A2D3B"/>
        <rFont val="Times New Roman"/>
        <family val="1"/>
      </rPr>
      <t>AB</t>
    </r>
    <r>
      <rPr>
        <sz val="12"/>
        <color rgb="FF4D4856"/>
        <rFont val="Times New Roman"/>
        <family val="1"/>
      </rPr>
      <t>OVE 40</t>
    </r>
    <r>
      <rPr>
        <sz val="12"/>
        <color rgb="FF666B85"/>
        <rFont val="Times New Roman"/>
        <family val="1"/>
      </rPr>
      <t xml:space="preserve">% </t>
    </r>
    <r>
      <rPr>
        <sz val="12"/>
        <color rgb="FF1C2642"/>
        <rFont val="Times New Roman"/>
        <family val="1"/>
      </rPr>
      <t xml:space="preserve">• Level </t>
    </r>
    <r>
      <rPr>
        <sz val="12"/>
        <color rgb="FF4D4856"/>
        <rFont val="Times New Roman"/>
        <family val="1"/>
      </rPr>
      <t xml:space="preserve">2 </t>
    </r>
    <r>
      <rPr>
        <sz val="12"/>
        <color rgb="FF3D6795"/>
        <rFont val="Times New Roman"/>
        <family val="1"/>
      </rPr>
      <t>(</t>
    </r>
    <r>
      <rPr>
        <sz val="12"/>
        <color rgb="FF66596B"/>
        <rFont val="Times New Roman"/>
        <family val="1"/>
      </rPr>
      <t>M</t>
    </r>
    <r>
      <rPr>
        <sz val="12"/>
        <color rgb="FF3A2D3B"/>
        <rFont val="Times New Roman"/>
        <family val="1"/>
      </rPr>
      <t>ED</t>
    </r>
    <r>
      <rPr>
        <sz val="12"/>
        <color rgb="FF66596B"/>
        <rFont val="Times New Roman"/>
        <family val="1"/>
      </rPr>
      <t>IUM</t>
    </r>
    <r>
      <rPr>
        <sz val="12"/>
        <color rgb="FF87878C"/>
        <rFont val="Times New Roman"/>
        <family val="1"/>
      </rPr>
      <t>)</t>
    </r>
  </si>
  <si>
    <r>
      <rPr>
        <sz val="12"/>
        <color rgb="FF66596B"/>
        <rFont val="Times New Roman"/>
        <family val="1"/>
      </rPr>
      <t>60</t>
    </r>
    <r>
      <rPr>
        <sz val="12"/>
        <color rgb="FF666B85"/>
        <rFont val="Times New Roman"/>
        <family val="1"/>
      </rPr>
      <t xml:space="preserve">% </t>
    </r>
    <r>
      <rPr>
        <sz val="12"/>
        <color rgb="FF4D4856"/>
        <rFont val="Times New Roman"/>
        <family val="1"/>
      </rPr>
      <t>O</t>
    </r>
    <r>
      <rPr>
        <sz val="12"/>
        <color rgb="FF3A2D3B"/>
        <rFont val="Times New Roman"/>
        <family val="1"/>
      </rPr>
      <t xml:space="preserve">F </t>
    </r>
    <r>
      <rPr>
        <sz val="12"/>
        <color rgb="FF66596B"/>
        <rFont val="Times New Roman"/>
        <family val="1"/>
      </rPr>
      <t xml:space="preserve">STUDENT </t>
    </r>
    <r>
      <rPr>
        <sz val="12"/>
        <color rgb="FF3A2D3B"/>
        <rFont val="Times New Roman"/>
        <family val="1"/>
      </rPr>
      <t>AB</t>
    </r>
    <r>
      <rPr>
        <sz val="12"/>
        <color rgb="FF4D4856"/>
        <rFont val="Times New Roman"/>
        <family val="1"/>
      </rPr>
      <t>OVE 40</t>
    </r>
    <r>
      <rPr>
        <sz val="12"/>
        <color rgb="FF666B85"/>
        <rFont val="Times New Roman"/>
        <family val="1"/>
      </rPr>
      <t xml:space="preserve">% </t>
    </r>
    <r>
      <rPr>
        <sz val="12"/>
        <color rgb="FF1C2642"/>
        <rFont val="Times New Roman"/>
        <family val="1"/>
      </rPr>
      <t xml:space="preserve">• Level </t>
    </r>
    <r>
      <rPr>
        <sz val="12"/>
        <color rgb="FF4D4856"/>
        <rFont val="Times New Roman"/>
        <family val="1"/>
      </rPr>
      <t>3 (HIGH)</t>
    </r>
  </si>
  <si>
    <t>Final University Marks (100)</t>
  </si>
  <si>
    <t>80% of FUM</t>
  </si>
  <si>
    <t>Name of the Subject</t>
  </si>
  <si>
    <t>CO2 (20)</t>
  </si>
  <si>
    <t>CO4 (20)</t>
  </si>
  <si>
    <t>CO5 (20)</t>
  </si>
  <si>
    <t>Internal Marks (30)</t>
  </si>
  <si>
    <t>CO1 (6)</t>
  </si>
  <si>
    <t>CO2 (6)</t>
  </si>
  <si>
    <t>CO3 (6)</t>
  </si>
  <si>
    <t>CO4 (6)</t>
  </si>
  <si>
    <t>CO5 (6)</t>
  </si>
  <si>
    <t>Total (30)</t>
  </si>
  <si>
    <t>100+30</t>
  </si>
  <si>
    <t>15% of PUM</t>
  </si>
  <si>
    <t>5% of IM</t>
  </si>
  <si>
    <t xml:space="preserve">SUB: Code/Name: </t>
  </si>
  <si>
    <t xml:space="preserve">Code </t>
  </si>
  <si>
    <t>Total Marks Pre University Marks (100) + Internal Marks (30) = 130</t>
  </si>
  <si>
    <t>FINAL CO Marks PUM &amp; IM (15% PUM + 05% IM)</t>
  </si>
  <si>
    <t>ST' S WILFRED PG COLLEGE</t>
  </si>
  <si>
    <t>ABHINAV SINGH</t>
  </si>
  <si>
    <t xml:space="preserve">ABHISHEK SHARMA </t>
  </si>
  <si>
    <t xml:space="preserve">Akash REJI </t>
  </si>
  <si>
    <t>Akshat KUMAR DIXIT</t>
  </si>
  <si>
    <t>AKSHAY RAJ SINGH RATHORE</t>
  </si>
  <si>
    <t>AMAN VIJAY</t>
  </si>
  <si>
    <t xml:space="preserve">ANANYA TYAGI </t>
  </si>
  <si>
    <t>ANIRUDHA SINGH BHADAURIA</t>
  </si>
  <si>
    <t xml:space="preserve">ANKIT JANGID </t>
  </si>
  <si>
    <t xml:space="preserve">ARNAV CHHIKARA </t>
  </si>
  <si>
    <t xml:space="preserve">Aryan SONI </t>
  </si>
  <si>
    <t>ASHWINI KUMAR BHATTI</t>
  </si>
  <si>
    <t>AYUSH SONI</t>
  </si>
  <si>
    <t xml:space="preserve">Bhuvashya KHANDELWAL </t>
  </si>
  <si>
    <t xml:space="preserve">CHIRAG CHELANI </t>
  </si>
  <si>
    <t xml:space="preserve">Deepak JANGID </t>
  </si>
  <si>
    <t xml:space="preserve">DEEPANSH KATARIA </t>
  </si>
  <si>
    <t>DEEPENDRA Singh Shekhawat</t>
  </si>
  <si>
    <t xml:space="preserve">DEVENDRDA TINKER </t>
  </si>
  <si>
    <t xml:space="preserve">Devesh YADAV </t>
  </si>
  <si>
    <t xml:space="preserve">DHARMENDRA </t>
  </si>
  <si>
    <t>DINESH CHOUDHARY</t>
  </si>
  <si>
    <t xml:space="preserve">DIVYANSHU JHAMTANI </t>
  </si>
  <si>
    <t xml:space="preserve">Gajendra KUMAWAT </t>
  </si>
  <si>
    <t xml:space="preserve">GAURAV PATHAK </t>
  </si>
  <si>
    <t>Gehlot TULSIDEVI SHYOCHAND</t>
  </si>
  <si>
    <t>GIRRAJ SAINI</t>
  </si>
  <si>
    <t>GUNJAN</t>
  </si>
  <si>
    <t xml:space="preserve">HARSH GOUTTAM </t>
  </si>
  <si>
    <t xml:space="preserve">Harsh NEGI </t>
  </si>
  <si>
    <t xml:space="preserve">Harshita SHARMA </t>
  </si>
  <si>
    <t>HARSHVARDHAN</t>
  </si>
  <si>
    <t>JAI KUMAR SAINI</t>
  </si>
  <si>
    <t>JAI SINGH SAINI</t>
  </si>
  <si>
    <t xml:space="preserve">JATIN TANWAR </t>
  </si>
  <si>
    <t xml:space="preserve">Jatin WADHWANI </t>
  </si>
  <si>
    <t xml:space="preserve">KANISHQ MAHARSHI </t>
  </si>
  <si>
    <t>KHUSHI JAIN</t>
  </si>
  <si>
    <t>KISHAN SHARMA</t>
  </si>
  <si>
    <t xml:space="preserve">Kranti KUMAR </t>
  </si>
  <si>
    <t>KRISHNA SINGH CHOUHAN</t>
  </si>
  <si>
    <t xml:space="preserve">KULDEEP SAIN </t>
  </si>
  <si>
    <t xml:space="preserve">KUNAL SHARMA </t>
  </si>
  <si>
    <t xml:space="preserve">LAKSHIT AJMERA </t>
  </si>
  <si>
    <t xml:space="preserve">LOKESH JANGID </t>
  </si>
  <si>
    <t>LOKESH KUMAR</t>
  </si>
  <si>
    <t xml:space="preserve">LOKESH SHARMA </t>
  </si>
  <si>
    <t xml:space="preserve">LOKESH TINKER </t>
  </si>
  <si>
    <t xml:space="preserve">MANSI GURJAR </t>
  </si>
  <si>
    <t xml:space="preserve">Mayank SHARMA </t>
  </si>
  <si>
    <t xml:space="preserve">Mohit GARG </t>
  </si>
  <si>
    <t xml:space="preserve">MOHIT SHARMA </t>
  </si>
  <si>
    <t>MOUSIM</t>
  </si>
  <si>
    <t xml:space="preserve">Nabeel AHMED </t>
  </si>
  <si>
    <t xml:space="preserve">NAVEEN KUMAR </t>
  </si>
  <si>
    <t xml:space="preserve">NIKESH VAISHNAV </t>
  </si>
  <si>
    <t>NIKUNT KUMAWAT</t>
  </si>
  <si>
    <t xml:space="preserve">NILESH MISHRA </t>
  </si>
  <si>
    <t>OM KUMAR SAINI</t>
  </si>
  <si>
    <t>Om Prakash  JANGID</t>
  </si>
  <si>
    <t xml:space="preserve">PIYUSH JHAJHRIYA </t>
  </si>
  <si>
    <t>PIYUSH VIJAY</t>
  </si>
  <si>
    <t>POOJA CHAMPAWAT</t>
  </si>
  <si>
    <t xml:space="preserve">PRATHAM GURJAR </t>
  </si>
  <si>
    <t xml:space="preserve">PREET </t>
  </si>
  <si>
    <t xml:space="preserve">Prince REJI </t>
  </si>
  <si>
    <t>RAHUL SAINI</t>
  </si>
  <si>
    <t xml:space="preserve">Rahul TAILOR </t>
  </si>
  <si>
    <t xml:space="preserve">RAVI POONIA </t>
  </si>
  <si>
    <t xml:space="preserve">Rishi KAR </t>
  </si>
  <si>
    <t xml:space="preserve">RITIK SHARMA </t>
  </si>
  <si>
    <t xml:space="preserve">ROHIT TAILOR </t>
  </si>
  <si>
    <t>SAKIM KHAN</t>
  </si>
  <si>
    <t xml:space="preserve">SAURABH NIRWAN </t>
  </si>
  <si>
    <t>SHAITAN SINGH SOLANKI</t>
  </si>
  <si>
    <t>SHIVANI PANCHAL</t>
  </si>
  <si>
    <t>SHUBHAM AGARWAL</t>
  </si>
  <si>
    <t xml:space="preserve">Shubham SAINI </t>
  </si>
  <si>
    <t xml:space="preserve">SIYARAM SAINI </t>
  </si>
  <si>
    <t>SOURABH GAUTAM</t>
  </si>
  <si>
    <t xml:space="preserve">SOURABH RESWAL </t>
  </si>
  <si>
    <t>SUDHANSU MANUTWAL</t>
  </si>
  <si>
    <t xml:space="preserve">Vaibhav BAIRAGI </t>
  </si>
  <si>
    <t>VIJAY PURI GOSWAMI</t>
  </si>
  <si>
    <t xml:space="preserve">Vijendera CHOUDHARY </t>
  </si>
  <si>
    <t xml:space="preserve">VISHAL AHIR </t>
  </si>
  <si>
    <t xml:space="preserve">VISHAL SHARMA </t>
  </si>
  <si>
    <t>Vishan SINGH RATHOD</t>
  </si>
  <si>
    <t xml:space="preserve">VIVEK RAJAWAT </t>
  </si>
  <si>
    <t xml:space="preserve">Yash SONI </t>
  </si>
  <si>
    <t xml:space="preserve">YUVRAJ SINGH </t>
  </si>
  <si>
    <t>YUVRAJ SINGH SHEKHAWAT</t>
  </si>
  <si>
    <t>AA</t>
  </si>
  <si>
    <t>OOP LABS</t>
  </si>
  <si>
    <t xml:space="preserve">AMAN GUPTA </t>
  </si>
  <si>
    <t xml:space="preserve">ANIKET RAJ </t>
  </si>
  <si>
    <t>NILESH SAINI</t>
  </si>
  <si>
    <t>Year 2022-23</t>
  </si>
  <si>
    <t>Computer Science Department(BCA III YEAR)</t>
  </si>
  <si>
    <t>JAVA PROGRAMMING</t>
  </si>
  <si>
    <t>PYTHON PROGRAMMING</t>
  </si>
  <si>
    <t>DATA COMMUNICATION AND COMPUTER NETWORK</t>
  </si>
  <si>
    <t>ARTIFICIAL INTELLIGENCE</t>
  </si>
  <si>
    <t xml:space="preserve"> DIGITAL MARKETING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</si>
</sst>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</font>
    <font>
      <sz val="10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rgb="FF3A2D3B"/>
      <name val="Times New Roman"/>
      <family val="1"/>
    </font>
    <font>
      <sz val="12"/>
      <color rgb="FF4D4856"/>
      <name val="Times New Roman"/>
      <family val="1"/>
    </font>
    <font>
      <sz val="12"/>
      <color rgb="FF666B85"/>
      <name val="Times New Roman"/>
      <family val="1"/>
    </font>
    <font>
      <sz val="12"/>
      <color rgb="FF66596B"/>
      <name val="Times New Roman"/>
      <family val="1"/>
    </font>
    <font>
      <sz val="12"/>
      <color rgb="FF1C2642"/>
      <name val="Times New Roman"/>
      <family val="1"/>
    </font>
    <font>
      <sz val="12"/>
      <color rgb="FF3D6795"/>
      <name val="Times New Roman"/>
      <family val="1"/>
    </font>
    <font>
      <sz val="12"/>
      <color rgb="FF87878C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rgb="FFFFFFFF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color rgb="FF000000"/>
      <name val="Times New Roman"/>
      <family val="1"/>
    </font>
    <font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666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12">
    <xf numFmtId="0" fontId="0" fillId="0" borderId="0" xfId="0"/>
    <xf numFmtId="0" fontId="1" fillId="0" borderId="0" xfId="0" applyFont="1"/>
    <xf numFmtId="0" fontId="4" fillId="0" borderId="0" xfId="0" applyFont="1"/>
    <xf numFmtId="0" fontId="14" fillId="5" borderId="2" xfId="0" applyFont="1" applyFill="1" applyBorder="1" applyAlignment="1">
      <alignment horizontal="left" vertical="top"/>
    </xf>
    <xf numFmtId="0" fontId="4" fillId="0" borderId="2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8" borderId="26" xfId="0" applyFont="1" applyFill="1" applyBorder="1" applyAlignment="1">
      <alignment horizontal="center" vertical="center"/>
    </xf>
    <xf numFmtId="0" fontId="4" fillId="8" borderId="30" xfId="0" applyFont="1" applyFill="1" applyBorder="1" applyAlignment="1">
      <alignment horizontal="center" vertical="center"/>
    </xf>
    <xf numFmtId="0" fontId="4" fillId="8" borderId="28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0" fontId="4" fillId="8" borderId="31" xfId="0" applyFont="1" applyFill="1" applyBorder="1" applyAlignment="1">
      <alignment horizontal="center" vertical="center"/>
    </xf>
    <xf numFmtId="0" fontId="4" fillId="8" borderId="29" xfId="0" applyFont="1" applyFill="1" applyBorder="1" applyAlignment="1">
      <alignment horizontal="center" vertical="center"/>
    </xf>
    <xf numFmtId="0" fontId="4" fillId="5" borderId="30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31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20" xfId="0" applyFont="1" applyFill="1" applyBorder="1" applyAlignment="1">
      <alignment horizontal="center" vertical="center"/>
    </xf>
    <xf numFmtId="0" fontId="3" fillId="9" borderId="26" xfId="0" applyFont="1" applyFill="1" applyBorder="1" applyAlignment="1">
      <alignment horizontal="center"/>
    </xf>
    <xf numFmtId="0" fontId="3" fillId="9" borderId="28" xfId="0" applyFont="1" applyFill="1" applyBorder="1" applyAlignment="1">
      <alignment horizontal="center"/>
    </xf>
    <xf numFmtId="0" fontId="14" fillId="6" borderId="15" xfId="0" applyFont="1" applyFill="1" applyBorder="1" applyAlignment="1">
      <alignment horizontal="center" vertical="center" wrapText="1"/>
    </xf>
    <xf numFmtId="0" fontId="14" fillId="6" borderId="18" xfId="0" applyFont="1" applyFill="1" applyBorder="1" applyAlignment="1">
      <alignment horizontal="center" vertical="center" wrapText="1"/>
    </xf>
    <xf numFmtId="0" fontId="6" fillId="5" borderId="28" xfId="0" applyFont="1" applyFill="1" applyBorder="1" applyAlignment="1">
      <alignment horizontal="left" vertical="center"/>
    </xf>
    <xf numFmtId="0" fontId="14" fillId="5" borderId="20" xfId="0" applyFont="1" applyFill="1" applyBorder="1" applyAlignment="1">
      <alignment horizontal="left" vertical="top"/>
    </xf>
    <xf numFmtId="0" fontId="6" fillId="5" borderId="29" xfId="0" applyFont="1" applyFill="1" applyBorder="1" applyAlignment="1">
      <alignment horizontal="left" vertical="center"/>
    </xf>
    <xf numFmtId="0" fontId="14" fillId="5" borderId="23" xfId="0" applyFont="1" applyFill="1" applyBorder="1" applyAlignment="1">
      <alignment horizontal="left" vertical="top"/>
    </xf>
    <xf numFmtId="0" fontId="14" fillId="5" borderId="25" xfId="0" applyFont="1" applyFill="1" applyBorder="1" applyAlignment="1">
      <alignment horizontal="left" vertical="top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/>
    </xf>
    <xf numFmtId="164" fontId="3" fillId="9" borderId="2" xfId="0" applyNumberFormat="1" applyFont="1" applyFill="1" applyBorder="1"/>
    <xf numFmtId="0" fontId="4" fillId="9" borderId="2" xfId="0" applyFont="1" applyFill="1" applyBorder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4" fillId="7" borderId="0" xfId="0" applyFont="1" applyFill="1"/>
    <xf numFmtId="0" fontId="4" fillId="7" borderId="0" xfId="0" applyFont="1" applyFill="1" applyAlignment="1">
      <alignment horizontal="left"/>
    </xf>
    <xf numFmtId="0" fontId="3" fillId="7" borderId="45" xfId="0" applyFont="1" applyFill="1" applyBorder="1" applyAlignment="1">
      <alignment horizontal="center" vertical="center" wrapText="1"/>
    </xf>
    <xf numFmtId="0" fontId="3" fillId="7" borderId="51" xfId="0" applyFont="1" applyFill="1" applyBorder="1" applyAlignment="1">
      <alignment horizontal="center" vertical="center" wrapText="1"/>
    </xf>
    <xf numFmtId="0" fontId="3" fillId="7" borderId="52" xfId="0" applyFont="1" applyFill="1" applyBorder="1" applyAlignment="1">
      <alignment horizontal="center" vertical="center" wrapText="1"/>
    </xf>
    <xf numFmtId="0" fontId="3" fillId="7" borderId="50" xfId="0" applyFont="1" applyFill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top" wrapText="1"/>
    </xf>
    <xf numFmtId="0" fontId="3" fillId="7" borderId="0" xfId="0" applyFont="1" applyFill="1" applyAlignment="1">
      <alignment vertical="center"/>
    </xf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2" fontId="4" fillId="10" borderId="50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4" fillId="2" borderId="2" xfId="0" applyFont="1" applyFill="1" applyBorder="1" applyAlignment="1">
      <alignment horizontal="center" vertical="center"/>
    </xf>
    <xf numFmtId="0" fontId="15" fillId="0" borderId="0" xfId="0" applyFont="1"/>
    <xf numFmtId="0" fontId="15" fillId="0" borderId="2" xfId="0" applyFont="1" applyBorder="1" applyAlignment="1">
      <alignment horizontal="center" vertical="center"/>
    </xf>
    <xf numFmtId="0" fontId="16" fillId="11" borderId="2" xfId="0" applyFont="1" applyFill="1" applyBorder="1" applyAlignment="1">
      <alignment horizontal="center" vertical="center" wrapText="1"/>
    </xf>
    <xf numFmtId="2" fontId="15" fillId="0" borderId="0" xfId="0" applyNumberFormat="1" applyFont="1"/>
    <xf numFmtId="2" fontId="15" fillId="2" borderId="3" xfId="0" applyNumberFormat="1" applyFont="1" applyFill="1" applyBorder="1" applyAlignment="1">
      <alignment horizontal="right" vertical="center"/>
    </xf>
    <xf numFmtId="2" fontId="15" fillId="0" borderId="4" xfId="0" applyNumberFormat="1" applyFont="1" applyBorder="1" applyAlignment="1">
      <alignment horizontal="right" vertical="center"/>
    </xf>
    <xf numFmtId="2" fontId="15" fillId="2" borderId="4" xfId="0" applyNumberFormat="1" applyFont="1" applyFill="1" applyBorder="1" applyAlignment="1">
      <alignment horizontal="right" vertical="center"/>
    </xf>
    <xf numFmtId="2" fontId="15" fillId="0" borderId="5" xfId="0" applyNumberFormat="1" applyFont="1" applyBorder="1" applyAlignment="1">
      <alignment horizontal="right" vertical="center"/>
    </xf>
    <xf numFmtId="0" fontId="15" fillId="0" borderId="12" xfId="0" applyFont="1" applyBorder="1" applyAlignment="1">
      <alignment horizontal="right" vertical="center"/>
    </xf>
    <xf numFmtId="0" fontId="15" fillId="0" borderId="57" xfId="0" applyFont="1" applyBorder="1" applyAlignment="1">
      <alignment horizontal="right" vertical="center"/>
    </xf>
    <xf numFmtId="2" fontId="15" fillId="0" borderId="57" xfId="0" applyNumberFormat="1" applyFont="1" applyBorder="1" applyAlignment="1">
      <alignment horizontal="right" vertical="center"/>
    </xf>
    <xf numFmtId="0" fontId="15" fillId="0" borderId="1" xfId="0" applyFont="1" applyBorder="1" applyAlignment="1">
      <alignment horizontal="right" vertical="center"/>
    </xf>
    <xf numFmtId="0" fontId="17" fillId="0" borderId="2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2" xfId="0" applyFont="1" applyBorder="1" applyAlignment="1">
      <alignment vertical="center" wrapText="1"/>
    </xf>
    <xf numFmtId="0" fontId="17" fillId="0" borderId="2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18" fillId="0" borderId="2" xfId="0" applyFont="1" applyBorder="1" applyAlignment="1">
      <alignment horizontal="center" vertical="top" wrapText="1"/>
    </xf>
    <xf numFmtId="2" fontId="15" fillId="10" borderId="50" xfId="0" applyNumberFormat="1" applyFont="1" applyFill="1" applyBorder="1" applyAlignment="1">
      <alignment horizontal="center" vertical="center" wrapText="1"/>
    </xf>
    <xf numFmtId="2" fontId="15" fillId="10" borderId="2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top"/>
    </xf>
    <xf numFmtId="0" fontId="19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15" fillId="0" borderId="0" xfId="0" applyFont="1" applyAlignment="1">
      <alignment horizontal="right" vertical="center"/>
    </xf>
    <xf numFmtId="2" fontId="15" fillId="0" borderId="0" xfId="0" applyNumberFormat="1" applyFont="1" applyAlignment="1">
      <alignment horizontal="right" vertical="center"/>
    </xf>
    <xf numFmtId="0" fontId="15" fillId="0" borderId="10" xfId="0" applyFont="1" applyBorder="1" applyAlignment="1">
      <alignment horizontal="right" vertical="center"/>
    </xf>
    <xf numFmtId="2" fontId="15" fillId="0" borderId="1" xfId="0" applyNumberFormat="1" applyFont="1" applyBorder="1" applyAlignment="1">
      <alignment horizontal="right" vertical="center"/>
    </xf>
    <xf numFmtId="2" fontId="15" fillId="0" borderId="11" xfId="0" applyNumberFormat="1" applyFont="1" applyBorder="1" applyAlignment="1">
      <alignment horizontal="right" vertical="center"/>
    </xf>
    <xf numFmtId="0" fontId="4" fillId="5" borderId="32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14" fillId="4" borderId="27" xfId="0" applyFont="1" applyFill="1" applyBorder="1" applyAlignment="1">
      <alignment horizontal="center" vertical="center"/>
    </xf>
    <xf numFmtId="0" fontId="4" fillId="5" borderId="26" xfId="0" applyFont="1" applyFill="1" applyBorder="1" applyAlignment="1">
      <alignment horizontal="center" vertical="center"/>
    </xf>
    <xf numFmtId="0" fontId="4" fillId="5" borderId="28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/>
    </xf>
    <xf numFmtId="0" fontId="4" fillId="5" borderId="29" xfId="0" applyFont="1" applyFill="1" applyBorder="1" applyAlignment="1">
      <alignment horizontal="center" vertical="center"/>
    </xf>
    <xf numFmtId="0" fontId="4" fillId="8" borderId="7" xfId="0" applyFont="1" applyFill="1" applyBorder="1" applyAlignment="1">
      <alignment horizontal="center" vertical="center"/>
    </xf>
    <xf numFmtId="0" fontId="4" fillId="8" borderId="43" xfId="0" applyFont="1" applyFill="1" applyBorder="1" applyAlignment="1">
      <alignment horizontal="center" vertical="center"/>
    </xf>
    <xf numFmtId="0" fontId="4" fillId="8" borderId="41" xfId="0" applyFont="1" applyFill="1" applyBorder="1" applyAlignment="1">
      <alignment horizontal="center" vertical="center"/>
    </xf>
    <xf numFmtId="0" fontId="3" fillId="6" borderId="62" xfId="0" applyFont="1" applyFill="1" applyBorder="1" applyAlignment="1">
      <alignment horizontal="center" vertical="center"/>
    </xf>
    <xf numFmtId="0" fontId="3" fillId="6" borderId="63" xfId="0" applyFont="1" applyFill="1" applyBorder="1" applyAlignment="1">
      <alignment horizontal="center"/>
    </xf>
    <xf numFmtId="0" fontId="3" fillId="6" borderId="64" xfId="0" applyFont="1" applyFill="1" applyBorder="1" applyAlignment="1">
      <alignment horizontal="center" vertical="center"/>
    </xf>
    <xf numFmtId="0" fontId="4" fillId="5" borderId="41" xfId="0" applyFont="1" applyFill="1" applyBorder="1" applyAlignment="1">
      <alignment horizontal="center" vertical="center"/>
    </xf>
    <xf numFmtId="0" fontId="4" fillId="6" borderId="26" xfId="0" applyFont="1" applyFill="1" applyBorder="1" applyAlignment="1">
      <alignment horizontal="center" vertical="center"/>
    </xf>
    <xf numFmtId="0" fontId="4" fillId="6" borderId="28" xfId="0" applyFont="1" applyFill="1" applyBorder="1" applyAlignment="1">
      <alignment horizontal="center" vertical="center"/>
    </xf>
    <xf numFmtId="0" fontId="4" fillId="6" borderId="29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3" fillId="2" borderId="66" xfId="0" applyFont="1" applyFill="1" applyBorder="1" applyAlignment="1">
      <alignment vertical="center"/>
    </xf>
    <xf numFmtId="0" fontId="3" fillId="2" borderId="44" xfId="0" applyFont="1" applyFill="1" applyBorder="1" applyAlignment="1">
      <alignment vertical="center"/>
    </xf>
    <xf numFmtId="2" fontId="15" fillId="12" borderId="0" xfId="0" applyNumberFormat="1" applyFont="1" applyFill="1" applyAlignment="1">
      <alignment horizontal="right" vertical="center"/>
    </xf>
    <xf numFmtId="2" fontId="15" fillId="12" borderId="57" xfId="0" applyNumberFormat="1" applyFont="1" applyFill="1" applyBorder="1" applyAlignment="1">
      <alignment horizontal="right" vertical="center"/>
    </xf>
    <xf numFmtId="2" fontId="15" fillId="13" borderId="0" xfId="0" applyNumberFormat="1" applyFont="1" applyFill="1" applyAlignment="1">
      <alignment horizontal="right" vertical="center"/>
    </xf>
    <xf numFmtId="2" fontId="15" fillId="13" borderId="57" xfId="0" applyNumberFormat="1" applyFont="1" applyFill="1" applyBorder="1" applyAlignment="1">
      <alignment horizontal="right" vertical="center"/>
    </xf>
    <xf numFmtId="2" fontId="15" fillId="14" borderId="0" xfId="0" applyNumberFormat="1" applyFont="1" applyFill="1" applyAlignment="1">
      <alignment horizontal="right" vertical="center"/>
    </xf>
    <xf numFmtId="2" fontId="15" fillId="14" borderId="57" xfId="0" applyNumberFormat="1" applyFont="1" applyFill="1" applyBorder="1" applyAlignment="1">
      <alignment horizontal="right" vertical="center"/>
    </xf>
    <xf numFmtId="0" fontId="20" fillId="0" borderId="67" xfId="0" applyFont="1" applyBorder="1" applyAlignment="1">
      <alignment vertical="center"/>
    </xf>
    <xf numFmtId="2" fontId="15" fillId="10" borderId="2" xfId="0" applyNumberFormat="1" applyFont="1" applyFill="1" applyBorder="1" applyAlignment="1">
      <alignment horizontal="center"/>
    </xf>
    <xf numFmtId="0" fontId="3" fillId="8" borderId="63" xfId="0" applyFont="1" applyFill="1" applyBorder="1" applyAlignment="1">
      <alignment horizontal="center" vertical="center"/>
    </xf>
    <xf numFmtId="0" fontId="3" fillId="8" borderId="64" xfId="0" applyFont="1" applyFill="1" applyBorder="1" applyAlignment="1">
      <alignment horizontal="center" vertical="center"/>
    </xf>
    <xf numFmtId="0" fontId="3" fillId="8" borderId="5" xfId="0" applyFont="1" applyFill="1" applyBorder="1" applyAlignment="1">
      <alignment horizontal="center" vertical="center"/>
    </xf>
    <xf numFmtId="0" fontId="3" fillId="8" borderId="68" xfId="0" applyFont="1" applyFill="1" applyBorder="1" applyAlignment="1">
      <alignment horizontal="center" vertical="center"/>
    </xf>
    <xf numFmtId="0" fontId="3" fillId="5" borderId="63" xfId="0" applyFont="1" applyFill="1" applyBorder="1" applyAlignment="1">
      <alignment horizontal="center" vertical="center"/>
    </xf>
    <xf numFmtId="0" fontId="3" fillId="5" borderId="64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9" borderId="63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 vertical="center"/>
    </xf>
    <xf numFmtId="0" fontId="3" fillId="9" borderId="2" xfId="0" applyFont="1" applyFill="1" applyBorder="1" applyAlignment="1">
      <alignment horizontal="center" vertical="center" wrapText="1"/>
    </xf>
    <xf numFmtId="0" fontId="1" fillId="0" borderId="2" xfId="0" applyFont="1" applyBorder="1"/>
    <xf numFmtId="0" fontId="3" fillId="5" borderId="7" xfId="0" applyFont="1" applyFill="1" applyBorder="1" applyAlignment="1">
      <alignment horizontal="center" vertical="center" wrapText="1"/>
    </xf>
    <xf numFmtId="0" fontId="1" fillId="0" borderId="9" xfId="0" applyFont="1" applyBorder="1"/>
    <xf numFmtId="0" fontId="1" fillId="0" borderId="0" xfId="0" applyFont="1" applyBorder="1"/>
    <xf numFmtId="0" fontId="3" fillId="7" borderId="45" xfId="0" applyFont="1" applyFill="1" applyBorder="1" applyAlignment="1">
      <alignment horizontal="center" vertical="center" wrapText="1"/>
    </xf>
    <xf numFmtId="0" fontId="3" fillId="7" borderId="52" xfId="0" applyFont="1" applyFill="1" applyBorder="1" applyAlignment="1">
      <alignment horizontal="center" vertical="center" wrapText="1"/>
    </xf>
    <xf numFmtId="0" fontId="21" fillId="0" borderId="0" xfId="0" applyFont="1"/>
    <xf numFmtId="0" fontId="0" fillId="0" borderId="2" xfId="0" applyBorder="1" applyAlignment="1">
      <alignment horizontal="center" vertical="center"/>
    </xf>
    <xf numFmtId="0" fontId="0" fillId="7" borderId="2" xfId="0" applyFill="1" applyBorder="1" applyAlignment="1">
      <alignment horizontal="left" vertical="top"/>
    </xf>
    <xf numFmtId="0" fontId="22" fillId="7" borderId="2" xfId="0" applyFont="1" applyFill="1" applyBorder="1" applyAlignment="1">
      <alignment horizontal="left" vertical="top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0" fontId="20" fillId="0" borderId="0" xfId="0" applyFont="1"/>
    <xf numFmtId="0" fontId="5" fillId="3" borderId="34" xfId="1" applyFont="1" applyFill="1" applyBorder="1" applyAlignment="1">
      <alignment horizontal="center" vertical="top" wrapText="1"/>
    </xf>
    <xf numFmtId="0" fontId="5" fillId="3" borderId="32" xfId="1" applyFont="1" applyFill="1" applyBorder="1" applyAlignment="1">
      <alignment horizontal="center" vertical="top" wrapText="1"/>
    </xf>
    <xf numFmtId="0" fontId="5" fillId="3" borderId="35" xfId="1" applyFont="1" applyFill="1" applyBorder="1" applyAlignment="1">
      <alignment horizontal="center" vertical="top" wrapText="1"/>
    </xf>
    <xf numFmtId="0" fontId="5" fillId="3" borderId="41" xfId="1" applyFont="1" applyFill="1" applyBorder="1" applyAlignment="1">
      <alignment horizontal="center" vertical="top" wrapText="1"/>
    </xf>
    <xf numFmtId="0" fontId="5" fillId="3" borderId="8" xfId="1" applyFont="1" applyFill="1" applyBorder="1" applyAlignment="1">
      <alignment horizontal="center" vertical="top" wrapText="1"/>
    </xf>
    <xf numFmtId="0" fontId="5" fillId="3" borderId="43" xfId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6" borderId="37" xfId="0" applyFont="1" applyFill="1" applyBorder="1" applyAlignment="1">
      <alignment horizontal="center" vertical="center"/>
    </xf>
    <xf numFmtId="0" fontId="3" fillId="6" borderId="17" xfId="0" applyFont="1" applyFill="1" applyBorder="1" applyAlignment="1">
      <alignment horizontal="center" vertical="center"/>
    </xf>
    <xf numFmtId="0" fontId="3" fillId="6" borderId="38" xfId="0" applyFont="1" applyFill="1" applyBorder="1" applyAlignment="1">
      <alignment horizontal="center" vertical="center"/>
    </xf>
    <xf numFmtId="0" fontId="3" fillId="6" borderId="39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40" xfId="0" applyFont="1" applyFill="1" applyBorder="1" applyAlignment="1">
      <alignment horizontal="center" vertical="center"/>
    </xf>
    <xf numFmtId="0" fontId="3" fillId="9" borderId="58" xfId="0" applyFont="1" applyFill="1" applyBorder="1" applyAlignment="1">
      <alignment horizontal="center" vertical="center" wrapText="1"/>
    </xf>
    <xf numFmtId="0" fontId="3" fillId="9" borderId="59" xfId="0" applyFont="1" applyFill="1" applyBorder="1" applyAlignment="1">
      <alignment horizontal="center" vertical="center" wrapText="1"/>
    </xf>
    <xf numFmtId="0" fontId="3" fillId="9" borderId="60" xfId="0" applyFont="1" applyFill="1" applyBorder="1" applyAlignment="1">
      <alignment horizontal="center" vertical="center" wrapText="1"/>
    </xf>
    <xf numFmtId="0" fontId="14" fillId="4" borderId="26" xfId="0" applyFont="1" applyFill="1" applyBorder="1" applyAlignment="1">
      <alignment horizontal="center" vertical="center"/>
    </xf>
    <xf numFmtId="0" fontId="14" fillId="4" borderId="15" xfId="0" applyFont="1" applyFill="1" applyBorder="1" applyAlignment="1">
      <alignment horizontal="center" vertical="center"/>
    </xf>
    <xf numFmtId="0" fontId="14" fillId="4" borderId="18" xfId="0" applyFont="1" applyFill="1" applyBorder="1" applyAlignment="1">
      <alignment horizontal="center" vertical="center"/>
    </xf>
    <xf numFmtId="0" fontId="14" fillId="4" borderId="29" xfId="0" applyFont="1" applyFill="1" applyBorder="1" applyAlignment="1">
      <alignment horizontal="center" vertical="center"/>
    </xf>
    <xf numFmtId="0" fontId="14" fillId="4" borderId="23" xfId="0" applyFont="1" applyFill="1" applyBorder="1" applyAlignment="1">
      <alignment horizontal="center" vertical="center"/>
    </xf>
    <xf numFmtId="0" fontId="14" fillId="4" borderId="25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5" borderId="33" xfId="0" applyFont="1" applyFill="1" applyBorder="1" applyAlignment="1">
      <alignment horizontal="center" vertical="center" wrapText="1"/>
    </xf>
    <xf numFmtId="0" fontId="3" fillId="8" borderId="34" xfId="0" applyFont="1" applyFill="1" applyBorder="1" applyAlignment="1">
      <alignment horizontal="center" vertical="center"/>
    </xf>
    <xf numFmtId="0" fontId="3" fillId="8" borderId="32" xfId="0" applyFont="1" applyFill="1" applyBorder="1" applyAlignment="1">
      <alignment horizontal="center" vertical="center"/>
    </xf>
    <xf numFmtId="0" fontId="3" fillId="8" borderId="35" xfId="0" applyFont="1" applyFill="1" applyBorder="1" applyAlignment="1">
      <alignment horizontal="center" vertical="center"/>
    </xf>
    <xf numFmtId="0" fontId="3" fillId="5" borderId="34" xfId="0" applyFont="1" applyFill="1" applyBorder="1" applyAlignment="1">
      <alignment horizontal="center" vertical="center"/>
    </xf>
    <xf numFmtId="0" fontId="3" fillId="5" borderId="32" xfId="0" applyFont="1" applyFill="1" applyBorder="1" applyAlignment="1">
      <alignment horizontal="center" vertical="center"/>
    </xf>
    <xf numFmtId="0" fontId="3" fillId="5" borderId="35" xfId="0" applyFont="1" applyFill="1" applyBorder="1" applyAlignment="1">
      <alignment horizontal="center" vertical="center"/>
    </xf>
    <xf numFmtId="0" fontId="5" fillId="3" borderId="42" xfId="1" applyFont="1" applyFill="1" applyBorder="1" applyAlignment="1">
      <alignment horizontal="center" vertical="top" wrapText="1"/>
    </xf>
    <xf numFmtId="0" fontId="5" fillId="3" borderId="24" xfId="1" applyFont="1" applyFill="1" applyBorder="1" applyAlignment="1">
      <alignment horizontal="center" vertical="top" wrapText="1"/>
    </xf>
    <xf numFmtId="0" fontId="5" fillId="3" borderId="36" xfId="1" applyFont="1" applyFill="1" applyBorder="1" applyAlignment="1">
      <alignment horizontal="center" vertical="top" wrapText="1"/>
    </xf>
    <xf numFmtId="0" fontId="6" fillId="5" borderId="34" xfId="0" applyFont="1" applyFill="1" applyBorder="1" applyAlignment="1">
      <alignment horizontal="center" vertical="top"/>
    </xf>
    <xf numFmtId="0" fontId="6" fillId="5" borderId="32" xfId="0" applyFont="1" applyFill="1" applyBorder="1" applyAlignment="1">
      <alignment horizontal="center" vertical="top"/>
    </xf>
    <xf numFmtId="0" fontId="6" fillId="5" borderId="35" xfId="0" applyFont="1" applyFill="1" applyBorder="1" applyAlignment="1">
      <alignment horizontal="center" vertical="top"/>
    </xf>
    <xf numFmtId="0" fontId="3" fillId="9" borderId="2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7" borderId="48" xfId="0" applyFont="1" applyFill="1" applyBorder="1" applyAlignment="1">
      <alignment horizontal="center" vertical="center" wrapText="1"/>
    </xf>
    <xf numFmtId="0" fontId="3" fillId="7" borderId="47" xfId="0" applyFont="1" applyFill="1" applyBorder="1" applyAlignment="1">
      <alignment horizontal="center" vertical="center" wrapText="1"/>
    </xf>
    <xf numFmtId="0" fontId="3" fillId="7" borderId="46" xfId="0" applyFont="1" applyFill="1" applyBorder="1" applyAlignment="1">
      <alignment horizontal="center" vertical="center" wrapText="1"/>
    </xf>
    <xf numFmtId="0" fontId="3" fillId="7" borderId="44" xfId="0" applyFont="1" applyFill="1" applyBorder="1" applyAlignment="1">
      <alignment horizontal="center" vertical="center" wrapText="1"/>
    </xf>
    <xf numFmtId="0" fontId="3" fillId="7" borderId="49" xfId="0" applyFont="1" applyFill="1" applyBorder="1" applyAlignment="1">
      <alignment horizontal="center" vertical="center" wrapText="1"/>
    </xf>
    <xf numFmtId="0" fontId="3" fillId="7" borderId="45" xfId="0" applyFont="1" applyFill="1" applyBorder="1" applyAlignment="1">
      <alignment horizontal="center" vertical="center" wrapText="1"/>
    </xf>
    <xf numFmtId="0" fontId="3" fillId="7" borderId="53" xfId="0" applyFont="1" applyFill="1" applyBorder="1" applyAlignment="1">
      <alignment horizontal="center" vertical="center" wrapText="1"/>
    </xf>
    <xf numFmtId="0" fontId="3" fillId="7" borderId="54" xfId="0" applyFont="1" applyFill="1" applyBorder="1" applyAlignment="1">
      <alignment horizontal="center" vertical="center" wrapText="1"/>
    </xf>
    <xf numFmtId="0" fontId="3" fillId="7" borderId="55" xfId="0" applyFont="1" applyFill="1" applyBorder="1" applyAlignment="1">
      <alignment horizontal="center" vertical="center" wrapText="1"/>
    </xf>
    <xf numFmtId="0" fontId="3" fillId="7" borderId="52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7" fillId="5" borderId="2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5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top" wrapText="1"/>
    </xf>
    <xf numFmtId="2" fontId="15" fillId="10" borderId="0" xfId="0" applyNumberFormat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E113"/>
  <sheetViews>
    <sheetView zoomScale="80" zoomScaleNormal="80" workbookViewId="0">
      <selection activeCell="C3" sqref="C3"/>
    </sheetView>
  </sheetViews>
  <sheetFormatPr defaultColWidth="8.85546875" defaultRowHeight="20.25" x14ac:dyDescent="0.3"/>
  <cols>
    <col min="1" max="1" width="8.5703125" style="1" bestFit="1" customWidth="1"/>
    <col min="2" max="2" width="19.7109375" style="1" bestFit="1" customWidth="1"/>
    <col min="3" max="3" width="49.140625" style="1" customWidth="1"/>
    <col min="4" max="8" width="13.28515625" style="1" bestFit="1" customWidth="1"/>
    <col min="9" max="9" width="15.7109375" style="1" bestFit="1" customWidth="1"/>
    <col min="10" max="10" width="18.42578125" style="1" customWidth="1"/>
    <col min="11" max="15" width="13.7109375" style="1" customWidth="1"/>
    <col min="16" max="17" width="15.7109375" style="1" customWidth="1"/>
    <col min="18" max="18" width="19.140625" style="1" customWidth="1"/>
    <col min="19" max="19" width="14.5703125" style="1" customWidth="1"/>
    <col min="20" max="20" width="14.7109375" style="1" customWidth="1"/>
    <col min="21" max="21" width="14.28515625" style="1" customWidth="1"/>
    <col min="22" max="22" width="17.42578125" style="1" customWidth="1"/>
    <col min="23" max="23" width="29.140625" style="1" customWidth="1"/>
    <col min="24" max="24" width="17.85546875" style="1" customWidth="1"/>
    <col min="25" max="25" width="17.42578125" style="1" customWidth="1"/>
    <col min="26" max="26" width="12.7109375" style="1" customWidth="1"/>
    <col min="27" max="43" width="8.85546875" style="122"/>
    <col min="44" max="44" width="8.85546875" style="121"/>
    <col min="45" max="265" width="8.85546875" style="119"/>
    <col min="266" max="16384" width="8.85546875" style="1"/>
  </cols>
  <sheetData>
    <row r="1" spans="1:44" x14ac:dyDescent="0.3">
      <c r="A1" s="138" t="s">
        <v>102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</row>
    <row r="2" spans="1:44" ht="21" thickBot="1" x14ac:dyDescent="0.35">
      <c r="A2" s="138" t="s">
        <v>201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</row>
    <row r="3" spans="1:44" ht="21" thickBot="1" x14ac:dyDescent="0.35">
      <c r="A3" s="139" t="s">
        <v>84</v>
      </c>
      <c r="B3" s="140"/>
      <c r="C3" s="131" t="s">
        <v>202</v>
      </c>
      <c r="D3" s="96" t="s">
        <v>99</v>
      </c>
      <c r="E3" s="95"/>
      <c r="F3" s="141" t="s">
        <v>200</v>
      </c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</row>
    <row r="4" spans="1:44" ht="21" customHeight="1" thickBot="1" x14ac:dyDescent="0.35">
      <c r="A4" s="142" t="s">
        <v>0</v>
      </c>
      <c r="B4" s="144" t="s">
        <v>1</v>
      </c>
      <c r="C4" s="147" t="s">
        <v>2</v>
      </c>
      <c r="D4" s="150" t="s">
        <v>100</v>
      </c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2"/>
      <c r="R4" s="153" t="s">
        <v>101</v>
      </c>
      <c r="S4" s="154"/>
      <c r="T4" s="154"/>
      <c r="U4" s="154"/>
      <c r="V4" s="155"/>
      <c r="W4" s="17" t="s">
        <v>15</v>
      </c>
      <c r="X4" s="159" t="s">
        <v>14</v>
      </c>
      <c r="Y4" s="168" t="s">
        <v>82</v>
      </c>
      <c r="Z4" s="171" t="s">
        <v>83</v>
      </c>
    </row>
    <row r="5" spans="1:44" x14ac:dyDescent="0.3">
      <c r="A5" s="143"/>
      <c r="B5" s="145"/>
      <c r="C5" s="148"/>
      <c r="D5" s="174" t="s">
        <v>11</v>
      </c>
      <c r="E5" s="175"/>
      <c r="F5" s="175"/>
      <c r="G5" s="175"/>
      <c r="H5" s="175"/>
      <c r="I5" s="175"/>
      <c r="J5" s="176"/>
      <c r="K5" s="177" t="s">
        <v>88</v>
      </c>
      <c r="L5" s="178"/>
      <c r="M5" s="178"/>
      <c r="N5" s="178"/>
      <c r="O5" s="178"/>
      <c r="P5" s="178"/>
      <c r="Q5" s="179"/>
      <c r="R5" s="156"/>
      <c r="S5" s="157"/>
      <c r="T5" s="157"/>
      <c r="U5" s="157"/>
      <c r="V5" s="158"/>
      <c r="W5" s="18" t="s">
        <v>13</v>
      </c>
      <c r="X5" s="160"/>
      <c r="Y5" s="169"/>
      <c r="Z5" s="172"/>
    </row>
    <row r="6" spans="1:44" ht="21" thickBot="1" x14ac:dyDescent="0.35">
      <c r="A6" s="143"/>
      <c r="B6" s="146"/>
      <c r="C6" s="149"/>
      <c r="D6" s="105" t="s">
        <v>9</v>
      </c>
      <c r="E6" s="106" t="s">
        <v>85</v>
      </c>
      <c r="F6" s="106" t="s">
        <v>8</v>
      </c>
      <c r="G6" s="106" t="s">
        <v>86</v>
      </c>
      <c r="H6" s="106" t="s">
        <v>87</v>
      </c>
      <c r="I6" s="107" t="s">
        <v>10</v>
      </c>
      <c r="J6" s="108" t="s">
        <v>96</v>
      </c>
      <c r="K6" s="109" t="s">
        <v>89</v>
      </c>
      <c r="L6" s="110" t="s">
        <v>90</v>
      </c>
      <c r="M6" s="110" t="s">
        <v>91</v>
      </c>
      <c r="N6" s="110" t="s">
        <v>92</v>
      </c>
      <c r="O6" s="110" t="s">
        <v>93</v>
      </c>
      <c r="P6" s="110" t="s">
        <v>94</v>
      </c>
      <c r="Q6" s="111" t="s">
        <v>97</v>
      </c>
      <c r="R6" s="86" t="s">
        <v>12</v>
      </c>
      <c r="S6" s="87" t="s">
        <v>3</v>
      </c>
      <c r="T6" s="87" t="s">
        <v>4</v>
      </c>
      <c r="U6" s="87" t="s">
        <v>5</v>
      </c>
      <c r="V6" s="85" t="s">
        <v>6</v>
      </c>
      <c r="W6" s="112" t="s">
        <v>95</v>
      </c>
      <c r="X6" s="161"/>
      <c r="Y6" s="170"/>
      <c r="Z6" s="173"/>
    </row>
    <row r="7" spans="1:44" s="119" customFormat="1" x14ac:dyDescent="0.3">
      <c r="A7" s="113">
        <v>1</v>
      </c>
      <c r="B7" s="126">
        <v>677558</v>
      </c>
      <c r="C7" s="127" t="s">
        <v>103</v>
      </c>
      <c r="D7" s="114">
        <v>11</v>
      </c>
      <c r="E7" s="114">
        <v>10</v>
      </c>
      <c r="F7" s="114">
        <v>11</v>
      </c>
      <c r="G7" s="114">
        <v>9</v>
      </c>
      <c r="H7" s="114">
        <v>10</v>
      </c>
      <c r="I7" s="114">
        <f>SUM(D7:H7)</f>
        <v>51</v>
      </c>
      <c r="J7" s="114">
        <f>I7*0.15</f>
        <v>7.6499999999999995</v>
      </c>
      <c r="K7" s="115">
        <v>4</v>
      </c>
      <c r="L7" s="115">
        <v>5</v>
      </c>
      <c r="M7" s="115">
        <v>2</v>
      </c>
      <c r="N7" s="115">
        <v>3</v>
      </c>
      <c r="O7" s="115">
        <v>4</v>
      </c>
      <c r="P7" s="115">
        <f>SUM(K7:O7)</f>
        <v>18</v>
      </c>
      <c r="Q7" s="115">
        <f>P7*0.05</f>
        <v>0.9</v>
      </c>
      <c r="R7" s="116">
        <f t="shared" ref="R7:V7" si="0">(D7*0.15+K7*0.05)</f>
        <v>1.8499999999999999</v>
      </c>
      <c r="S7" s="117">
        <f t="shared" si="0"/>
        <v>1.75</v>
      </c>
      <c r="T7" s="117">
        <f t="shared" si="0"/>
        <v>1.75</v>
      </c>
      <c r="U7" s="117">
        <f t="shared" si="0"/>
        <v>1.5</v>
      </c>
      <c r="V7" s="117">
        <f t="shared" si="0"/>
        <v>1.7</v>
      </c>
      <c r="W7" s="28">
        <f>I7+P7</f>
        <v>69</v>
      </c>
      <c r="X7" s="118">
        <f>W7*0.2</f>
        <v>13.8</v>
      </c>
      <c r="Y7" s="130">
        <v>52</v>
      </c>
      <c r="Z7" s="120">
        <f>Y7*0.8</f>
        <v>41.6</v>
      </c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1"/>
    </row>
    <row r="8" spans="1:44" s="119" customFormat="1" x14ac:dyDescent="0.3">
      <c r="A8" s="113">
        <v>2</v>
      </c>
      <c r="B8" s="126">
        <v>677559</v>
      </c>
      <c r="C8" s="128" t="s">
        <v>104</v>
      </c>
      <c r="D8" s="114">
        <v>10</v>
      </c>
      <c r="E8" s="114">
        <v>12</v>
      </c>
      <c r="F8" s="114">
        <v>13</v>
      </c>
      <c r="G8" s="114">
        <v>14</v>
      </c>
      <c r="H8" s="114">
        <v>12</v>
      </c>
      <c r="I8" s="114">
        <f t="shared" ref="I8:I71" si="1">SUM(D8:H8)</f>
        <v>61</v>
      </c>
      <c r="J8" s="114">
        <f t="shared" ref="J8:J71" si="2">I8*0.15</f>
        <v>9.15</v>
      </c>
      <c r="K8" s="115">
        <v>2.5</v>
      </c>
      <c r="L8" s="115">
        <v>3</v>
      </c>
      <c r="M8" s="115">
        <v>4</v>
      </c>
      <c r="N8" s="115">
        <v>1.5</v>
      </c>
      <c r="O8" s="115">
        <v>6</v>
      </c>
      <c r="P8" s="115">
        <f t="shared" ref="P8:P71" si="3">SUM(K8:O8)</f>
        <v>17</v>
      </c>
      <c r="Q8" s="115">
        <f t="shared" ref="Q8:Q71" si="4">P8*0.05</f>
        <v>0.85000000000000009</v>
      </c>
      <c r="R8" s="116">
        <f t="shared" ref="R8:R71" si="5">(D8*0.15+K8*0.05)</f>
        <v>1.625</v>
      </c>
      <c r="S8" s="117">
        <f t="shared" ref="S8:S71" si="6">(E8*0.15+L8*0.05)</f>
        <v>1.9499999999999997</v>
      </c>
      <c r="T8" s="117">
        <f t="shared" ref="T8:T71" si="7">(F8*0.15+M8*0.05)</f>
        <v>2.15</v>
      </c>
      <c r="U8" s="117">
        <f t="shared" ref="U8:U71" si="8">(G8*0.15+N8*0.05)</f>
        <v>2.1750000000000003</v>
      </c>
      <c r="V8" s="117">
        <f t="shared" ref="V8:V71" si="9">(H8*0.15+O8*0.05)</f>
        <v>2.0999999999999996</v>
      </c>
      <c r="W8" s="28">
        <f t="shared" ref="W8:W71" si="10">I8+P8</f>
        <v>78</v>
      </c>
      <c r="X8" s="118">
        <f t="shared" ref="X8:X71" si="11">W8*0.2</f>
        <v>15.600000000000001</v>
      </c>
      <c r="Y8" s="130">
        <v>53</v>
      </c>
      <c r="Z8" s="120">
        <f t="shared" ref="Z8:Z71" si="12">Y8*0.8</f>
        <v>42.400000000000006</v>
      </c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1"/>
    </row>
    <row r="9" spans="1:44" s="119" customFormat="1" x14ac:dyDescent="0.3">
      <c r="A9" s="113">
        <v>3</v>
      </c>
      <c r="B9" s="126">
        <v>677560</v>
      </c>
      <c r="C9" s="127" t="s">
        <v>105</v>
      </c>
      <c r="D9" s="114">
        <v>10.5</v>
      </c>
      <c r="E9" s="114">
        <v>8</v>
      </c>
      <c r="F9" s="114">
        <v>9.5</v>
      </c>
      <c r="G9" s="114">
        <v>10</v>
      </c>
      <c r="H9" s="114">
        <v>10.5</v>
      </c>
      <c r="I9" s="114">
        <f t="shared" si="1"/>
        <v>48.5</v>
      </c>
      <c r="J9" s="114">
        <f t="shared" si="2"/>
        <v>7.2749999999999995</v>
      </c>
      <c r="K9" s="115">
        <v>5</v>
      </c>
      <c r="L9" s="115">
        <v>4</v>
      </c>
      <c r="M9" s="115">
        <v>3</v>
      </c>
      <c r="N9" s="115">
        <v>3</v>
      </c>
      <c r="O9" s="115">
        <v>5</v>
      </c>
      <c r="P9" s="115">
        <f t="shared" si="3"/>
        <v>20</v>
      </c>
      <c r="Q9" s="115">
        <f t="shared" si="4"/>
        <v>1</v>
      </c>
      <c r="R9" s="116">
        <f t="shared" si="5"/>
        <v>1.825</v>
      </c>
      <c r="S9" s="117">
        <f t="shared" si="6"/>
        <v>1.4</v>
      </c>
      <c r="T9" s="117">
        <f t="shared" si="7"/>
        <v>1.5750000000000002</v>
      </c>
      <c r="U9" s="117">
        <f t="shared" si="8"/>
        <v>1.65</v>
      </c>
      <c r="V9" s="117">
        <f t="shared" si="9"/>
        <v>1.825</v>
      </c>
      <c r="W9" s="28">
        <f t="shared" si="10"/>
        <v>68.5</v>
      </c>
      <c r="X9" s="118">
        <f t="shared" si="11"/>
        <v>13.700000000000001</v>
      </c>
      <c r="Y9" s="130">
        <v>64</v>
      </c>
      <c r="Z9" s="120">
        <f t="shared" si="12"/>
        <v>51.2</v>
      </c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1"/>
    </row>
    <row r="10" spans="1:44" s="119" customFormat="1" x14ac:dyDescent="0.3">
      <c r="A10" s="113">
        <v>4</v>
      </c>
      <c r="B10" s="126">
        <v>677561</v>
      </c>
      <c r="C10" s="127" t="s">
        <v>106</v>
      </c>
      <c r="D10" s="114">
        <v>9</v>
      </c>
      <c r="E10" s="114">
        <v>8</v>
      </c>
      <c r="F10" s="114">
        <v>9</v>
      </c>
      <c r="G10" s="114">
        <v>10</v>
      </c>
      <c r="H10" s="114">
        <v>11</v>
      </c>
      <c r="I10" s="114">
        <f t="shared" si="1"/>
        <v>47</v>
      </c>
      <c r="J10" s="114">
        <f t="shared" si="2"/>
        <v>7.05</v>
      </c>
      <c r="K10" s="115">
        <v>2</v>
      </c>
      <c r="L10" s="115">
        <v>4</v>
      </c>
      <c r="M10" s="115">
        <v>3</v>
      </c>
      <c r="N10" s="115">
        <v>2</v>
      </c>
      <c r="O10" s="115">
        <v>4</v>
      </c>
      <c r="P10" s="115">
        <f t="shared" si="3"/>
        <v>15</v>
      </c>
      <c r="Q10" s="115">
        <f t="shared" si="4"/>
        <v>0.75</v>
      </c>
      <c r="R10" s="116">
        <f t="shared" si="5"/>
        <v>1.45</v>
      </c>
      <c r="S10" s="117">
        <f t="shared" si="6"/>
        <v>1.4</v>
      </c>
      <c r="T10" s="117">
        <f t="shared" si="7"/>
        <v>1.5</v>
      </c>
      <c r="U10" s="117">
        <f t="shared" si="8"/>
        <v>1.6</v>
      </c>
      <c r="V10" s="117">
        <f t="shared" si="9"/>
        <v>1.8499999999999999</v>
      </c>
      <c r="W10" s="28">
        <f t="shared" si="10"/>
        <v>62</v>
      </c>
      <c r="X10" s="118">
        <f t="shared" si="11"/>
        <v>12.4</v>
      </c>
      <c r="Y10" s="130">
        <v>54</v>
      </c>
      <c r="Z10" s="120">
        <f t="shared" si="12"/>
        <v>43.2</v>
      </c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1"/>
    </row>
    <row r="11" spans="1:44" s="119" customFormat="1" x14ac:dyDescent="0.3">
      <c r="A11" s="113">
        <v>5</v>
      </c>
      <c r="B11" s="126">
        <v>677562</v>
      </c>
      <c r="C11" s="127" t="s">
        <v>107</v>
      </c>
      <c r="D11" s="114">
        <v>10</v>
      </c>
      <c r="E11" s="114">
        <v>12</v>
      </c>
      <c r="F11" s="114">
        <v>10</v>
      </c>
      <c r="G11" s="114">
        <v>9</v>
      </c>
      <c r="H11" s="114">
        <v>8</v>
      </c>
      <c r="I11" s="114">
        <f t="shared" si="1"/>
        <v>49</v>
      </c>
      <c r="J11" s="114">
        <f t="shared" si="2"/>
        <v>7.35</v>
      </c>
      <c r="K11" s="115">
        <v>2.5</v>
      </c>
      <c r="L11" s="115">
        <v>3</v>
      </c>
      <c r="M11" s="115">
        <v>4.5</v>
      </c>
      <c r="N11" s="115">
        <v>3</v>
      </c>
      <c r="O11" s="115">
        <v>2</v>
      </c>
      <c r="P11" s="115">
        <f t="shared" si="3"/>
        <v>15</v>
      </c>
      <c r="Q11" s="115">
        <f t="shared" si="4"/>
        <v>0.75</v>
      </c>
      <c r="R11" s="116">
        <f t="shared" si="5"/>
        <v>1.625</v>
      </c>
      <c r="S11" s="117">
        <f t="shared" si="6"/>
        <v>1.9499999999999997</v>
      </c>
      <c r="T11" s="117">
        <f t="shared" si="7"/>
        <v>1.7250000000000001</v>
      </c>
      <c r="U11" s="117">
        <f t="shared" si="8"/>
        <v>1.5</v>
      </c>
      <c r="V11" s="117">
        <f t="shared" si="9"/>
        <v>1.3</v>
      </c>
      <c r="W11" s="28">
        <f t="shared" si="10"/>
        <v>64</v>
      </c>
      <c r="X11" s="118">
        <f t="shared" si="11"/>
        <v>12.8</v>
      </c>
      <c r="Y11" s="130">
        <v>58</v>
      </c>
      <c r="Z11" s="120">
        <f t="shared" si="12"/>
        <v>46.400000000000006</v>
      </c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1"/>
    </row>
    <row r="12" spans="1:44" s="119" customFormat="1" x14ac:dyDescent="0.3">
      <c r="A12" s="113">
        <v>6</v>
      </c>
      <c r="B12" s="126">
        <v>677563</v>
      </c>
      <c r="C12" s="127" t="s">
        <v>197</v>
      </c>
      <c r="D12" s="114">
        <v>10</v>
      </c>
      <c r="E12" s="114">
        <v>13</v>
      </c>
      <c r="F12" s="114">
        <v>14</v>
      </c>
      <c r="G12" s="114">
        <v>12</v>
      </c>
      <c r="H12" s="114">
        <v>10</v>
      </c>
      <c r="I12" s="114">
        <f t="shared" si="1"/>
        <v>59</v>
      </c>
      <c r="J12" s="114">
        <f t="shared" si="2"/>
        <v>8.85</v>
      </c>
      <c r="K12" s="115">
        <v>5</v>
      </c>
      <c r="L12" s="115">
        <v>4</v>
      </c>
      <c r="M12" s="115">
        <v>2.5</v>
      </c>
      <c r="N12" s="115">
        <v>3</v>
      </c>
      <c r="O12" s="115">
        <v>4</v>
      </c>
      <c r="P12" s="115">
        <f t="shared" si="3"/>
        <v>18.5</v>
      </c>
      <c r="Q12" s="115">
        <f t="shared" si="4"/>
        <v>0.92500000000000004</v>
      </c>
      <c r="R12" s="116">
        <f t="shared" si="5"/>
        <v>1.75</v>
      </c>
      <c r="S12" s="117">
        <f t="shared" si="6"/>
        <v>2.15</v>
      </c>
      <c r="T12" s="117">
        <f t="shared" si="7"/>
        <v>2.2250000000000001</v>
      </c>
      <c r="U12" s="117">
        <f t="shared" si="8"/>
        <v>1.9499999999999997</v>
      </c>
      <c r="V12" s="117">
        <f t="shared" si="9"/>
        <v>1.7</v>
      </c>
      <c r="W12" s="28">
        <f t="shared" si="10"/>
        <v>77.5</v>
      </c>
      <c r="X12" s="118">
        <f t="shared" si="11"/>
        <v>15.5</v>
      </c>
      <c r="Y12" s="130">
        <v>44</v>
      </c>
      <c r="Z12" s="120">
        <f t="shared" si="12"/>
        <v>35.200000000000003</v>
      </c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1"/>
    </row>
    <row r="13" spans="1:44" s="119" customFormat="1" x14ac:dyDescent="0.3">
      <c r="A13" s="113">
        <v>7</v>
      </c>
      <c r="B13" s="126">
        <v>677564</v>
      </c>
      <c r="C13" s="127" t="s">
        <v>108</v>
      </c>
      <c r="D13" s="114">
        <v>9</v>
      </c>
      <c r="E13" s="114">
        <v>8</v>
      </c>
      <c r="F13" s="114">
        <v>8</v>
      </c>
      <c r="G13" s="114">
        <v>9</v>
      </c>
      <c r="H13" s="114">
        <v>8</v>
      </c>
      <c r="I13" s="114">
        <f t="shared" si="1"/>
        <v>42</v>
      </c>
      <c r="J13" s="114">
        <f t="shared" si="2"/>
        <v>6.3</v>
      </c>
      <c r="K13" s="115">
        <v>5</v>
      </c>
      <c r="L13" s="115">
        <v>2</v>
      </c>
      <c r="M13" s="115">
        <v>3</v>
      </c>
      <c r="N13" s="115">
        <v>4.5</v>
      </c>
      <c r="O13" s="115">
        <v>3</v>
      </c>
      <c r="P13" s="115">
        <f t="shared" si="3"/>
        <v>17.5</v>
      </c>
      <c r="Q13" s="115">
        <f t="shared" si="4"/>
        <v>0.875</v>
      </c>
      <c r="R13" s="116">
        <f t="shared" si="5"/>
        <v>1.5999999999999999</v>
      </c>
      <c r="S13" s="117">
        <f t="shared" si="6"/>
        <v>1.3</v>
      </c>
      <c r="T13" s="117">
        <f t="shared" si="7"/>
        <v>1.35</v>
      </c>
      <c r="U13" s="117">
        <f t="shared" si="8"/>
        <v>1.575</v>
      </c>
      <c r="V13" s="117">
        <f t="shared" si="9"/>
        <v>1.35</v>
      </c>
      <c r="W13" s="28">
        <f t="shared" si="10"/>
        <v>59.5</v>
      </c>
      <c r="X13" s="118">
        <f t="shared" si="11"/>
        <v>11.9</v>
      </c>
      <c r="Y13" s="130">
        <v>55</v>
      </c>
      <c r="Z13" s="120">
        <f t="shared" si="12"/>
        <v>44</v>
      </c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1"/>
    </row>
    <row r="14" spans="1:44" s="119" customFormat="1" x14ac:dyDescent="0.3">
      <c r="A14" s="113">
        <v>8</v>
      </c>
      <c r="B14" s="126">
        <v>677565</v>
      </c>
      <c r="C14" s="127" t="s">
        <v>109</v>
      </c>
      <c r="D14" s="114">
        <v>10</v>
      </c>
      <c r="E14" s="114">
        <v>12</v>
      </c>
      <c r="F14" s="114">
        <v>11</v>
      </c>
      <c r="G14" s="114">
        <v>9</v>
      </c>
      <c r="H14" s="114">
        <v>8</v>
      </c>
      <c r="I14" s="114">
        <f t="shared" si="1"/>
        <v>50</v>
      </c>
      <c r="J14" s="114">
        <f t="shared" si="2"/>
        <v>7.5</v>
      </c>
      <c r="K14" s="115">
        <v>2.5</v>
      </c>
      <c r="L14" s="115">
        <v>2.5</v>
      </c>
      <c r="M14" s="115">
        <v>3</v>
      </c>
      <c r="N14" s="115">
        <v>4</v>
      </c>
      <c r="O14" s="115">
        <v>2.5</v>
      </c>
      <c r="P14" s="115">
        <f t="shared" si="3"/>
        <v>14.5</v>
      </c>
      <c r="Q14" s="115">
        <f t="shared" si="4"/>
        <v>0.72500000000000009</v>
      </c>
      <c r="R14" s="116">
        <f t="shared" si="5"/>
        <v>1.625</v>
      </c>
      <c r="S14" s="117">
        <f t="shared" si="6"/>
        <v>1.9249999999999998</v>
      </c>
      <c r="T14" s="117">
        <f t="shared" si="7"/>
        <v>1.7999999999999998</v>
      </c>
      <c r="U14" s="117">
        <f t="shared" si="8"/>
        <v>1.5499999999999998</v>
      </c>
      <c r="V14" s="117">
        <f t="shared" si="9"/>
        <v>1.325</v>
      </c>
      <c r="W14" s="28">
        <f t="shared" si="10"/>
        <v>64.5</v>
      </c>
      <c r="X14" s="118">
        <f t="shared" si="11"/>
        <v>12.9</v>
      </c>
      <c r="Y14" s="130">
        <v>79</v>
      </c>
      <c r="Z14" s="120">
        <f t="shared" si="12"/>
        <v>63.2</v>
      </c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1"/>
    </row>
    <row r="15" spans="1:44" s="119" customFormat="1" x14ac:dyDescent="0.3">
      <c r="A15" s="113">
        <v>9</v>
      </c>
      <c r="B15" s="126">
        <v>677566</v>
      </c>
      <c r="C15" s="127" t="s">
        <v>198</v>
      </c>
      <c r="D15" s="114">
        <v>9</v>
      </c>
      <c r="E15" s="114">
        <v>8</v>
      </c>
      <c r="F15" s="114">
        <v>6</v>
      </c>
      <c r="G15" s="114">
        <v>8</v>
      </c>
      <c r="H15" s="114">
        <v>9</v>
      </c>
      <c r="I15" s="114">
        <f t="shared" si="1"/>
        <v>40</v>
      </c>
      <c r="J15" s="114">
        <f t="shared" si="2"/>
        <v>6</v>
      </c>
      <c r="K15" s="115">
        <v>4</v>
      </c>
      <c r="L15" s="115">
        <v>3</v>
      </c>
      <c r="M15" s="115">
        <v>2</v>
      </c>
      <c r="N15" s="115">
        <v>3</v>
      </c>
      <c r="O15" s="115">
        <v>3</v>
      </c>
      <c r="P15" s="115">
        <f t="shared" si="3"/>
        <v>15</v>
      </c>
      <c r="Q15" s="115">
        <f t="shared" si="4"/>
        <v>0.75</v>
      </c>
      <c r="R15" s="116">
        <f t="shared" si="5"/>
        <v>1.5499999999999998</v>
      </c>
      <c r="S15" s="117">
        <f t="shared" si="6"/>
        <v>1.35</v>
      </c>
      <c r="T15" s="117">
        <f t="shared" si="7"/>
        <v>0.99999999999999989</v>
      </c>
      <c r="U15" s="117">
        <f t="shared" si="8"/>
        <v>1.35</v>
      </c>
      <c r="V15" s="117">
        <f t="shared" si="9"/>
        <v>1.5</v>
      </c>
      <c r="W15" s="28">
        <f t="shared" si="10"/>
        <v>55</v>
      </c>
      <c r="X15" s="118">
        <f t="shared" si="11"/>
        <v>11</v>
      </c>
      <c r="Y15" s="130">
        <v>53</v>
      </c>
      <c r="Z15" s="120">
        <f t="shared" si="12"/>
        <v>42.400000000000006</v>
      </c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1"/>
    </row>
    <row r="16" spans="1:44" s="119" customFormat="1" x14ac:dyDescent="0.3">
      <c r="A16" s="113">
        <v>10</v>
      </c>
      <c r="B16" s="126">
        <v>677567</v>
      </c>
      <c r="C16" s="127" t="s">
        <v>110</v>
      </c>
      <c r="D16" s="114">
        <v>14</v>
      </c>
      <c r="E16" s="114">
        <v>12</v>
      </c>
      <c r="F16" s="114">
        <v>10</v>
      </c>
      <c r="G16" s="114">
        <v>12</v>
      </c>
      <c r="H16" s="114">
        <v>11</v>
      </c>
      <c r="I16" s="114">
        <f t="shared" si="1"/>
        <v>59</v>
      </c>
      <c r="J16" s="114">
        <f t="shared" si="2"/>
        <v>8.85</v>
      </c>
      <c r="K16" s="115">
        <v>4</v>
      </c>
      <c r="L16" s="115">
        <v>2</v>
      </c>
      <c r="M16" s="115">
        <v>4</v>
      </c>
      <c r="N16" s="115">
        <v>5</v>
      </c>
      <c r="O16" s="115">
        <v>3.5</v>
      </c>
      <c r="P16" s="115">
        <f t="shared" si="3"/>
        <v>18.5</v>
      </c>
      <c r="Q16" s="115">
        <f t="shared" si="4"/>
        <v>0.92500000000000004</v>
      </c>
      <c r="R16" s="116">
        <f t="shared" si="5"/>
        <v>2.3000000000000003</v>
      </c>
      <c r="S16" s="117">
        <f t="shared" si="6"/>
        <v>1.9</v>
      </c>
      <c r="T16" s="117">
        <f t="shared" si="7"/>
        <v>1.7</v>
      </c>
      <c r="U16" s="117">
        <f t="shared" si="8"/>
        <v>2.0499999999999998</v>
      </c>
      <c r="V16" s="117">
        <f t="shared" si="9"/>
        <v>1.825</v>
      </c>
      <c r="W16" s="28">
        <f t="shared" si="10"/>
        <v>77.5</v>
      </c>
      <c r="X16" s="118">
        <f t="shared" si="11"/>
        <v>15.5</v>
      </c>
      <c r="Y16" s="130">
        <v>79</v>
      </c>
      <c r="Z16" s="120">
        <f t="shared" si="12"/>
        <v>63.2</v>
      </c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1"/>
    </row>
    <row r="17" spans="1:44" s="119" customFormat="1" x14ac:dyDescent="0.3">
      <c r="A17" s="113">
        <v>11</v>
      </c>
      <c r="B17" s="126">
        <v>677568</v>
      </c>
      <c r="C17" s="127" t="s">
        <v>111</v>
      </c>
      <c r="D17" s="114">
        <v>10</v>
      </c>
      <c r="E17" s="114">
        <v>11</v>
      </c>
      <c r="F17" s="114">
        <v>12</v>
      </c>
      <c r="G17" s="114">
        <v>14</v>
      </c>
      <c r="H17" s="114">
        <v>10</v>
      </c>
      <c r="I17" s="114">
        <f t="shared" si="1"/>
        <v>57</v>
      </c>
      <c r="J17" s="114">
        <f t="shared" si="2"/>
        <v>8.5499999999999989</v>
      </c>
      <c r="K17" s="115">
        <v>4</v>
      </c>
      <c r="L17" s="115">
        <v>3</v>
      </c>
      <c r="M17" s="115">
        <v>4.5</v>
      </c>
      <c r="N17" s="115">
        <v>2.5</v>
      </c>
      <c r="O17" s="115">
        <v>3</v>
      </c>
      <c r="P17" s="115">
        <f t="shared" si="3"/>
        <v>17</v>
      </c>
      <c r="Q17" s="115">
        <f t="shared" si="4"/>
        <v>0.85000000000000009</v>
      </c>
      <c r="R17" s="116">
        <f t="shared" si="5"/>
        <v>1.7</v>
      </c>
      <c r="S17" s="117">
        <f t="shared" si="6"/>
        <v>1.7999999999999998</v>
      </c>
      <c r="T17" s="117">
        <f t="shared" si="7"/>
        <v>2.0249999999999999</v>
      </c>
      <c r="U17" s="117">
        <f t="shared" si="8"/>
        <v>2.2250000000000001</v>
      </c>
      <c r="V17" s="117">
        <f t="shared" si="9"/>
        <v>1.65</v>
      </c>
      <c r="W17" s="28">
        <f t="shared" si="10"/>
        <v>74</v>
      </c>
      <c r="X17" s="118">
        <f t="shared" si="11"/>
        <v>14.8</v>
      </c>
      <c r="Y17" s="130">
        <v>72</v>
      </c>
      <c r="Z17" s="120">
        <f t="shared" si="12"/>
        <v>57.6</v>
      </c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1"/>
    </row>
    <row r="18" spans="1:44" s="119" customFormat="1" x14ac:dyDescent="0.3">
      <c r="A18" s="113">
        <v>12</v>
      </c>
      <c r="B18" s="126">
        <v>677569</v>
      </c>
      <c r="C18" s="127" t="s">
        <v>112</v>
      </c>
      <c r="D18" s="114">
        <v>10</v>
      </c>
      <c r="E18" s="114">
        <v>9.5</v>
      </c>
      <c r="F18" s="114">
        <v>12</v>
      </c>
      <c r="G18" s="114">
        <v>14</v>
      </c>
      <c r="H18" s="114">
        <v>10</v>
      </c>
      <c r="I18" s="114">
        <f t="shared" si="1"/>
        <v>55.5</v>
      </c>
      <c r="J18" s="114">
        <f t="shared" si="2"/>
        <v>8.3249999999999993</v>
      </c>
      <c r="K18" s="115">
        <v>3</v>
      </c>
      <c r="L18" s="115">
        <v>2</v>
      </c>
      <c r="M18" s="115">
        <v>2.5</v>
      </c>
      <c r="N18" s="115">
        <v>4</v>
      </c>
      <c r="O18" s="115">
        <v>2</v>
      </c>
      <c r="P18" s="115">
        <f t="shared" si="3"/>
        <v>13.5</v>
      </c>
      <c r="Q18" s="115">
        <f t="shared" si="4"/>
        <v>0.67500000000000004</v>
      </c>
      <c r="R18" s="116">
        <f t="shared" si="5"/>
        <v>1.65</v>
      </c>
      <c r="S18" s="117">
        <f t="shared" si="6"/>
        <v>1.5250000000000001</v>
      </c>
      <c r="T18" s="117">
        <f t="shared" si="7"/>
        <v>1.9249999999999998</v>
      </c>
      <c r="U18" s="117">
        <f t="shared" si="8"/>
        <v>2.3000000000000003</v>
      </c>
      <c r="V18" s="117">
        <f t="shared" si="9"/>
        <v>1.6</v>
      </c>
      <c r="W18" s="28">
        <f t="shared" si="10"/>
        <v>69</v>
      </c>
      <c r="X18" s="118">
        <f t="shared" si="11"/>
        <v>13.8</v>
      </c>
      <c r="Y18" s="130">
        <v>66</v>
      </c>
      <c r="Z18" s="120">
        <f t="shared" si="12"/>
        <v>52.800000000000004</v>
      </c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1"/>
    </row>
    <row r="19" spans="1:44" s="119" customFormat="1" x14ac:dyDescent="0.3">
      <c r="A19" s="113">
        <v>13</v>
      </c>
      <c r="B19" s="126">
        <v>677570</v>
      </c>
      <c r="C19" s="127" t="s">
        <v>113</v>
      </c>
      <c r="D19" s="114">
        <v>9</v>
      </c>
      <c r="E19" s="114">
        <v>12</v>
      </c>
      <c r="F19" s="114">
        <v>11</v>
      </c>
      <c r="G19" s="114">
        <v>10</v>
      </c>
      <c r="H19" s="114">
        <v>14</v>
      </c>
      <c r="I19" s="114">
        <f t="shared" si="1"/>
        <v>56</v>
      </c>
      <c r="J19" s="114">
        <f t="shared" si="2"/>
        <v>8.4</v>
      </c>
      <c r="K19" s="115">
        <v>2.5</v>
      </c>
      <c r="L19" s="115">
        <v>3</v>
      </c>
      <c r="M19" s="115">
        <v>4</v>
      </c>
      <c r="N19" s="115">
        <v>2</v>
      </c>
      <c r="O19" s="115">
        <v>3</v>
      </c>
      <c r="P19" s="115">
        <f t="shared" si="3"/>
        <v>14.5</v>
      </c>
      <c r="Q19" s="115">
        <f t="shared" si="4"/>
        <v>0.72500000000000009</v>
      </c>
      <c r="R19" s="116">
        <f t="shared" si="5"/>
        <v>1.4749999999999999</v>
      </c>
      <c r="S19" s="117">
        <f t="shared" si="6"/>
        <v>1.9499999999999997</v>
      </c>
      <c r="T19" s="117">
        <f t="shared" si="7"/>
        <v>1.8499999999999999</v>
      </c>
      <c r="U19" s="117">
        <f t="shared" si="8"/>
        <v>1.6</v>
      </c>
      <c r="V19" s="117">
        <f t="shared" si="9"/>
        <v>2.25</v>
      </c>
      <c r="W19" s="28">
        <f t="shared" si="10"/>
        <v>70.5</v>
      </c>
      <c r="X19" s="118">
        <f t="shared" si="11"/>
        <v>14.100000000000001</v>
      </c>
      <c r="Y19" s="130">
        <v>59</v>
      </c>
      <c r="Z19" s="120">
        <f t="shared" si="12"/>
        <v>47.2</v>
      </c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1"/>
    </row>
    <row r="20" spans="1:44" s="119" customFormat="1" x14ac:dyDescent="0.3">
      <c r="A20" s="113">
        <v>14</v>
      </c>
      <c r="B20" s="126">
        <v>677571</v>
      </c>
      <c r="C20" s="127" t="s">
        <v>114</v>
      </c>
      <c r="D20" s="114">
        <v>10</v>
      </c>
      <c r="E20" s="114">
        <v>12</v>
      </c>
      <c r="F20" s="114">
        <v>10.5</v>
      </c>
      <c r="G20" s="114">
        <v>11</v>
      </c>
      <c r="H20" s="114">
        <v>12</v>
      </c>
      <c r="I20" s="114">
        <f t="shared" si="1"/>
        <v>55.5</v>
      </c>
      <c r="J20" s="114">
        <f t="shared" si="2"/>
        <v>8.3249999999999993</v>
      </c>
      <c r="K20" s="115">
        <v>2.5</v>
      </c>
      <c r="L20" s="115">
        <v>3</v>
      </c>
      <c r="M20" s="115">
        <v>4</v>
      </c>
      <c r="N20" s="115">
        <v>3</v>
      </c>
      <c r="O20" s="115">
        <v>2</v>
      </c>
      <c r="P20" s="115">
        <f t="shared" si="3"/>
        <v>14.5</v>
      </c>
      <c r="Q20" s="115">
        <f t="shared" si="4"/>
        <v>0.72500000000000009</v>
      </c>
      <c r="R20" s="116">
        <f t="shared" si="5"/>
        <v>1.625</v>
      </c>
      <c r="S20" s="117">
        <f t="shared" si="6"/>
        <v>1.9499999999999997</v>
      </c>
      <c r="T20" s="117">
        <f t="shared" si="7"/>
        <v>1.7749999999999999</v>
      </c>
      <c r="U20" s="117">
        <f t="shared" si="8"/>
        <v>1.7999999999999998</v>
      </c>
      <c r="V20" s="117">
        <f t="shared" si="9"/>
        <v>1.9</v>
      </c>
      <c r="W20" s="28">
        <f t="shared" si="10"/>
        <v>70</v>
      </c>
      <c r="X20" s="118">
        <f t="shared" si="11"/>
        <v>14</v>
      </c>
      <c r="Y20" s="130">
        <v>62</v>
      </c>
      <c r="Z20" s="120">
        <f t="shared" si="12"/>
        <v>49.6</v>
      </c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2"/>
      <c r="AL20" s="122"/>
      <c r="AM20" s="122"/>
      <c r="AN20" s="122"/>
      <c r="AO20" s="122"/>
      <c r="AP20" s="122"/>
      <c r="AQ20" s="122"/>
      <c r="AR20" s="121"/>
    </row>
    <row r="21" spans="1:44" s="119" customFormat="1" x14ac:dyDescent="0.3">
      <c r="A21" s="113">
        <v>15</v>
      </c>
      <c r="B21" s="126">
        <v>677572</v>
      </c>
      <c r="C21" s="127" t="s">
        <v>115</v>
      </c>
      <c r="D21" s="114">
        <v>10.5</v>
      </c>
      <c r="E21" s="114">
        <v>11</v>
      </c>
      <c r="F21" s="114">
        <v>12</v>
      </c>
      <c r="G21" s="114">
        <v>10</v>
      </c>
      <c r="H21" s="114">
        <v>12</v>
      </c>
      <c r="I21" s="114">
        <f t="shared" si="1"/>
        <v>55.5</v>
      </c>
      <c r="J21" s="114">
        <f t="shared" si="2"/>
        <v>8.3249999999999993</v>
      </c>
      <c r="K21" s="115">
        <v>3.2</v>
      </c>
      <c r="L21" s="115">
        <v>2.5</v>
      </c>
      <c r="M21" s="115">
        <v>3</v>
      </c>
      <c r="N21" s="115">
        <v>4</v>
      </c>
      <c r="O21" s="115">
        <v>2.5</v>
      </c>
      <c r="P21" s="115">
        <f t="shared" si="3"/>
        <v>15.2</v>
      </c>
      <c r="Q21" s="115">
        <f t="shared" si="4"/>
        <v>0.76</v>
      </c>
      <c r="R21" s="116">
        <f t="shared" si="5"/>
        <v>1.7349999999999999</v>
      </c>
      <c r="S21" s="117">
        <f t="shared" si="6"/>
        <v>1.7749999999999999</v>
      </c>
      <c r="T21" s="117">
        <f t="shared" si="7"/>
        <v>1.9499999999999997</v>
      </c>
      <c r="U21" s="117">
        <f t="shared" si="8"/>
        <v>1.7</v>
      </c>
      <c r="V21" s="117">
        <f t="shared" si="9"/>
        <v>1.9249999999999998</v>
      </c>
      <c r="W21" s="28">
        <f t="shared" si="10"/>
        <v>70.7</v>
      </c>
      <c r="X21" s="118">
        <f t="shared" si="11"/>
        <v>14.14</v>
      </c>
      <c r="Y21" s="130">
        <v>40</v>
      </c>
      <c r="Z21" s="120">
        <f t="shared" si="12"/>
        <v>32</v>
      </c>
      <c r="AA21" s="122"/>
      <c r="AB21" s="122"/>
      <c r="AC21" s="122"/>
      <c r="AD21" s="122"/>
      <c r="AE21" s="122"/>
      <c r="AF21" s="122"/>
      <c r="AG21" s="122"/>
      <c r="AH21" s="122"/>
      <c r="AI21" s="122"/>
      <c r="AJ21" s="122"/>
      <c r="AK21" s="122"/>
      <c r="AL21" s="122"/>
      <c r="AM21" s="122"/>
      <c r="AN21" s="122"/>
      <c r="AO21" s="122"/>
      <c r="AP21" s="122"/>
      <c r="AQ21" s="122"/>
      <c r="AR21" s="121"/>
    </row>
    <row r="22" spans="1:44" s="119" customFormat="1" x14ac:dyDescent="0.3">
      <c r="A22" s="113">
        <v>16</v>
      </c>
      <c r="B22" s="126">
        <v>677573</v>
      </c>
      <c r="C22" s="127" t="s">
        <v>116</v>
      </c>
      <c r="D22" s="114">
        <v>10</v>
      </c>
      <c r="E22" s="114">
        <v>10</v>
      </c>
      <c r="F22" s="114">
        <v>12</v>
      </c>
      <c r="G22" s="114">
        <v>10</v>
      </c>
      <c r="H22" s="114">
        <v>12</v>
      </c>
      <c r="I22" s="114">
        <f t="shared" si="1"/>
        <v>54</v>
      </c>
      <c r="J22" s="114">
        <f t="shared" si="2"/>
        <v>8.1</v>
      </c>
      <c r="K22" s="115">
        <v>2.5</v>
      </c>
      <c r="L22" s="115">
        <v>3</v>
      </c>
      <c r="M22" s="115">
        <v>2</v>
      </c>
      <c r="N22" s="115">
        <v>3</v>
      </c>
      <c r="O22" s="115">
        <v>4</v>
      </c>
      <c r="P22" s="115">
        <f t="shared" si="3"/>
        <v>14.5</v>
      </c>
      <c r="Q22" s="115">
        <f t="shared" si="4"/>
        <v>0.72500000000000009</v>
      </c>
      <c r="R22" s="116">
        <f t="shared" si="5"/>
        <v>1.625</v>
      </c>
      <c r="S22" s="117">
        <f t="shared" si="6"/>
        <v>1.65</v>
      </c>
      <c r="T22" s="117">
        <f t="shared" si="7"/>
        <v>1.9</v>
      </c>
      <c r="U22" s="117">
        <f t="shared" si="8"/>
        <v>1.65</v>
      </c>
      <c r="V22" s="117">
        <f t="shared" si="9"/>
        <v>1.9999999999999998</v>
      </c>
      <c r="W22" s="28">
        <f t="shared" si="10"/>
        <v>68.5</v>
      </c>
      <c r="X22" s="118">
        <f t="shared" si="11"/>
        <v>13.700000000000001</v>
      </c>
      <c r="Y22" s="130">
        <v>56</v>
      </c>
      <c r="Z22" s="120">
        <f t="shared" si="12"/>
        <v>44.800000000000004</v>
      </c>
      <c r="AA22" s="122"/>
      <c r="AB22" s="122"/>
      <c r="AC22" s="122"/>
      <c r="AD22" s="122"/>
      <c r="AE22" s="122"/>
      <c r="AF22" s="122"/>
      <c r="AG22" s="122"/>
      <c r="AH22" s="122"/>
      <c r="AI22" s="122"/>
      <c r="AJ22" s="122"/>
      <c r="AK22" s="122"/>
      <c r="AL22" s="122"/>
      <c r="AM22" s="122"/>
      <c r="AN22" s="122"/>
      <c r="AO22" s="122"/>
      <c r="AP22" s="122"/>
      <c r="AQ22" s="122"/>
      <c r="AR22" s="121"/>
    </row>
    <row r="23" spans="1:44" s="119" customFormat="1" x14ac:dyDescent="0.3">
      <c r="A23" s="113">
        <v>17</v>
      </c>
      <c r="B23" s="126">
        <v>677574</v>
      </c>
      <c r="C23" s="127" t="s">
        <v>117</v>
      </c>
      <c r="D23" s="114">
        <v>9.5</v>
      </c>
      <c r="E23" s="114">
        <v>5.5</v>
      </c>
      <c r="F23" s="114">
        <v>10</v>
      </c>
      <c r="G23" s="114">
        <v>11</v>
      </c>
      <c r="H23" s="114">
        <v>10</v>
      </c>
      <c r="I23" s="114">
        <f t="shared" si="1"/>
        <v>46</v>
      </c>
      <c r="J23" s="114">
        <f t="shared" si="2"/>
        <v>6.8999999999999995</v>
      </c>
      <c r="K23" s="115">
        <v>2</v>
      </c>
      <c r="L23" s="115">
        <v>3.5</v>
      </c>
      <c r="M23" s="115">
        <v>4</v>
      </c>
      <c r="N23" s="115">
        <v>6</v>
      </c>
      <c r="O23" s="115">
        <v>2</v>
      </c>
      <c r="P23" s="115">
        <f t="shared" si="3"/>
        <v>17.5</v>
      </c>
      <c r="Q23" s="115">
        <f t="shared" si="4"/>
        <v>0.875</v>
      </c>
      <c r="R23" s="116">
        <f t="shared" si="5"/>
        <v>1.5250000000000001</v>
      </c>
      <c r="S23" s="117">
        <f t="shared" si="6"/>
        <v>1</v>
      </c>
      <c r="T23" s="117">
        <f t="shared" si="7"/>
        <v>1.7</v>
      </c>
      <c r="U23" s="117">
        <f t="shared" si="8"/>
        <v>1.95</v>
      </c>
      <c r="V23" s="117">
        <f t="shared" si="9"/>
        <v>1.6</v>
      </c>
      <c r="W23" s="28">
        <f t="shared" si="10"/>
        <v>63.5</v>
      </c>
      <c r="X23" s="118">
        <f t="shared" si="11"/>
        <v>12.700000000000001</v>
      </c>
      <c r="Y23" s="130">
        <v>44</v>
      </c>
      <c r="Z23" s="120">
        <f t="shared" si="12"/>
        <v>35.200000000000003</v>
      </c>
      <c r="AA23" s="122"/>
      <c r="AB23" s="122"/>
      <c r="AC23" s="122"/>
      <c r="AD23" s="122"/>
      <c r="AE23" s="122"/>
      <c r="AF23" s="122"/>
      <c r="AG23" s="122"/>
      <c r="AH23" s="122"/>
      <c r="AI23" s="122"/>
      <c r="AJ23" s="122"/>
      <c r="AK23" s="122"/>
      <c r="AL23" s="122"/>
      <c r="AM23" s="122"/>
      <c r="AN23" s="122"/>
      <c r="AO23" s="122"/>
      <c r="AP23" s="122"/>
      <c r="AQ23" s="122"/>
      <c r="AR23" s="121"/>
    </row>
    <row r="24" spans="1:44" s="119" customFormat="1" x14ac:dyDescent="0.3">
      <c r="A24" s="113">
        <v>18</v>
      </c>
      <c r="B24" s="126">
        <v>677575</v>
      </c>
      <c r="C24" s="127" t="s">
        <v>118</v>
      </c>
      <c r="D24" s="114">
        <v>10</v>
      </c>
      <c r="E24" s="114">
        <v>12</v>
      </c>
      <c r="F24" s="114">
        <v>15</v>
      </c>
      <c r="G24" s="114">
        <v>14</v>
      </c>
      <c r="H24" s="114">
        <v>10</v>
      </c>
      <c r="I24" s="114">
        <f t="shared" si="1"/>
        <v>61</v>
      </c>
      <c r="J24" s="114">
        <f t="shared" si="2"/>
        <v>9.15</v>
      </c>
      <c r="K24" s="115">
        <v>3</v>
      </c>
      <c r="L24" s="115">
        <v>2</v>
      </c>
      <c r="M24" s="115">
        <v>5</v>
      </c>
      <c r="N24" s="115">
        <v>3</v>
      </c>
      <c r="O24" s="115">
        <v>2.5</v>
      </c>
      <c r="P24" s="115">
        <f t="shared" si="3"/>
        <v>15.5</v>
      </c>
      <c r="Q24" s="115">
        <f t="shared" si="4"/>
        <v>0.77500000000000002</v>
      </c>
      <c r="R24" s="116">
        <f t="shared" si="5"/>
        <v>1.65</v>
      </c>
      <c r="S24" s="117">
        <f t="shared" si="6"/>
        <v>1.9</v>
      </c>
      <c r="T24" s="117">
        <f t="shared" si="7"/>
        <v>2.5</v>
      </c>
      <c r="U24" s="117">
        <f t="shared" si="8"/>
        <v>2.25</v>
      </c>
      <c r="V24" s="117">
        <f t="shared" si="9"/>
        <v>1.625</v>
      </c>
      <c r="W24" s="28">
        <f t="shared" si="10"/>
        <v>76.5</v>
      </c>
      <c r="X24" s="118">
        <f t="shared" si="11"/>
        <v>15.3</v>
      </c>
      <c r="Y24" s="130">
        <v>79</v>
      </c>
      <c r="Z24" s="120">
        <f t="shared" si="12"/>
        <v>63.2</v>
      </c>
      <c r="AA24" s="122"/>
      <c r="AB24" s="122"/>
      <c r="AC24" s="122"/>
      <c r="AD24" s="122"/>
      <c r="AE24" s="122"/>
      <c r="AF24" s="122"/>
      <c r="AG24" s="122"/>
      <c r="AH24" s="122"/>
      <c r="AI24" s="122"/>
      <c r="AJ24" s="122"/>
      <c r="AK24" s="122"/>
      <c r="AL24" s="122"/>
      <c r="AM24" s="122"/>
      <c r="AN24" s="122"/>
      <c r="AO24" s="122"/>
      <c r="AP24" s="122"/>
      <c r="AQ24" s="122"/>
      <c r="AR24" s="121"/>
    </row>
    <row r="25" spans="1:44" s="119" customFormat="1" x14ac:dyDescent="0.3">
      <c r="A25" s="113">
        <v>19</v>
      </c>
      <c r="B25" s="126">
        <v>677576</v>
      </c>
      <c r="C25" s="127" t="s">
        <v>119</v>
      </c>
      <c r="D25" s="114">
        <v>12</v>
      </c>
      <c r="E25" s="114">
        <v>10</v>
      </c>
      <c r="F25" s="114">
        <v>11</v>
      </c>
      <c r="G25" s="114">
        <v>10</v>
      </c>
      <c r="H25" s="114">
        <v>10.5</v>
      </c>
      <c r="I25" s="114">
        <f t="shared" si="1"/>
        <v>53.5</v>
      </c>
      <c r="J25" s="114">
        <f t="shared" si="2"/>
        <v>8.0250000000000004</v>
      </c>
      <c r="K25" s="115">
        <v>2</v>
      </c>
      <c r="L25" s="115">
        <v>3</v>
      </c>
      <c r="M25" s="115">
        <v>4</v>
      </c>
      <c r="N25" s="115">
        <v>2.5</v>
      </c>
      <c r="O25" s="115">
        <v>3</v>
      </c>
      <c r="P25" s="115">
        <f t="shared" si="3"/>
        <v>14.5</v>
      </c>
      <c r="Q25" s="115">
        <f t="shared" si="4"/>
        <v>0.72500000000000009</v>
      </c>
      <c r="R25" s="116">
        <f t="shared" si="5"/>
        <v>1.9</v>
      </c>
      <c r="S25" s="117">
        <f t="shared" si="6"/>
        <v>1.65</v>
      </c>
      <c r="T25" s="117">
        <f t="shared" si="7"/>
        <v>1.8499999999999999</v>
      </c>
      <c r="U25" s="117">
        <f t="shared" si="8"/>
        <v>1.625</v>
      </c>
      <c r="V25" s="117">
        <f t="shared" si="9"/>
        <v>1.7250000000000001</v>
      </c>
      <c r="W25" s="28">
        <f t="shared" si="10"/>
        <v>68</v>
      </c>
      <c r="X25" s="118">
        <f t="shared" si="11"/>
        <v>13.600000000000001</v>
      </c>
      <c r="Y25" s="130">
        <v>58</v>
      </c>
      <c r="Z25" s="120">
        <f t="shared" si="12"/>
        <v>46.400000000000006</v>
      </c>
      <c r="AA25" s="122"/>
      <c r="AB25" s="122"/>
      <c r="AC25" s="122"/>
      <c r="AD25" s="122"/>
      <c r="AE25" s="122"/>
      <c r="AF25" s="122"/>
      <c r="AG25" s="122"/>
      <c r="AH25" s="122"/>
      <c r="AI25" s="122"/>
      <c r="AJ25" s="122"/>
      <c r="AK25" s="122"/>
      <c r="AL25" s="122"/>
      <c r="AM25" s="122"/>
      <c r="AN25" s="122"/>
      <c r="AO25" s="122"/>
      <c r="AP25" s="122"/>
      <c r="AQ25" s="122"/>
      <c r="AR25" s="121"/>
    </row>
    <row r="26" spans="1:44" s="119" customFormat="1" x14ac:dyDescent="0.3">
      <c r="A26" s="113">
        <v>20</v>
      </c>
      <c r="B26" s="126">
        <v>677577</v>
      </c>
      <c r="C26" s="127" t="s">
        <v>120</v>
      </c>
      <c r="D26" s="114">
        <v>10</v>
      </c>
      <c r="E26" s="114">
        <v>12</v>
      </c>
      <c r="F26" s="114">
        <v>10</v>
      </c>
      <c r="G26" s="114">
        <v>11</v>
      </c>
      <c r="H26" s="114">
        <v>12</v>
      </c>
      <c r="I26" s="114">
        <f t="shared" si="1"/>
        <v>55</v>
      </c>
      <c r="J26" s="114">
        <f t="shared" si="2"/>
        <v>8.25</v>
      </c>
      <c r="K26" s="115">
        <v>3.5</v>
      </c>
      <c r="L26" s="115">
        <v>4</v>
      </c>
      <c r="M26" s="115">
        <v>2</v>
      </c>
      <c r="N26" s="115">
        <v>3</v>
      </c>
      <c r="O26" s="115">
        <v>2.5</v>
      </c>
      <c r="P26" s="115">
        <f t="shared" si="3"/>
        <v>15</v>
      </c>
      <c r="Q26" s="115">
        <f t="shared" si="4"/>
        <v>0.75</v>
      </c>
      <c r="R26" s="116">
        <f t="shared" si="5"/>
        <v>1.675</v>
      </c>
      <c r="S26" s="117">
        <f t="shared" si="6"/>
        <v>1.9999999999999998</v>
      </c>
      <c r="T26" s="117">
        <f t="shared" si="7"/>
        <v>1.6</v>
      </c>
      <c r="U26" s="117">
        <f t="shared" si="8"/>
        <v>1.7999999999999998</v>
      </c>
      <c r="V26" s="117">
        <f t="shared" si="9"/>
        <v>1.9249999999999998</v>
      </c>
      <c r="W26" s="28">
        <f t="shared" si="10"/>
        <v>70</v>
      </c>
      <c r="X26" s="118">
        <f t="shared" si="11"/>
        <v>14</v>
      </c>
      <c r="Y26" s="130">
        <v>55</v>
      </c>
      <c r="Z26" s="120">
        <f t="shared" si="12"/>
        <v>44</v>
      </c>
      <c r="AA26" s="122"/>
      <c r="AB26" s="122"/>
      <c r="AC26" s="122"/>
      <c r="AD26" s="122"/>
      <c r="AE26" s="122"/>
      <c r="AF26" s="122"/>
      <c r="AG26" s="122"/>
      <c r="AH26" s="122"/>
      <c r="AI26" s="122"/>
      <c r="AJ26" s="122"/>
      <c r="AK26" s="122"/>
      <c r="AL26" s="122"/>
      <c r="AM26" s="122"/>
      <c r="AN26" s="122"/>
      <c r="AO26" s="122"/>
      <c r="AP26" s="122"/>
      <c r="AQ26" s="122"/>
      <c r="AR26" s="121"/>
    </row>
    <row r="27" spans="1:44" s="119" customFormat="1" x14ac:dyDescent="0.3">
      <c r="A27" s="113">
        <v>21</v>
      </c>
      <c r="B27" s="126">
        <v>677578</v>
      </c>
      <c r="C27" s="127" t="s">
        <v>121</v>
      </c>
      <c r="D27" s="114">
        <v>9</v>
      </c>
      <c r="E27" s="114">
        <v>10</v>
      </c>
      <c r="F27" s="114">
        <v>8</v>
      </c>
      <c r="G27" s="114">
        <v>5.5</v>
      </c>
      <c r="H27" s="114">
        <v>9</v>
      </c>
      <c r="I27" s="114">
        <f t="shared" si="1"/>
        <v>41.5</v>
      </c>
      <c r="J27" s="114">
        <f t="shared" si="2"/>
        <v>6.2249999999999996</v>
      </c>
      <c r="K27" s="115">
        <v>2</v>
      </c>
      <c r="L27" s="115">
        <v>3</v>
      </c>
      <c r="M27" s="115">
        <v>2.5</v>
      </c>
      <c r="N27" s="115">
        <v>3.5</v>
      </c>
      <c r="O27" s="115">
        <v>2.5</v>
      </c>
      <c r="P27" s="115">
        <f t="shared" si="3"/>
        <v>13.5</v>
      </c>
      <c r="Q27" s="115">
        <f t="shared" si="4"/>
        <v>0.67500000000000004</v>
      </c>
      <c r="R27" s="116">
        <f t="shared" si="5"/>
        <v>1.45</v>
      </c>
      <c r="S27" s="117">
        <f t="shared" si="6"/>
        <v>1.65</v>
      </c>
      <c r="T27" s="117">
        <f t="shared" si="7"/>
        <v>1.325</v>
      </c>
      <c r="U27" s="117">
        <f t="shared" si="8"/>
        <v>1</v>
      </c>
      <c r="V27" s="117">
        <f t="shared" si="9"/>
        <v>1.4749999999999999</v>
      </c>
      <c r="W27" s="28">
        <f t="shared" si="10"/>
        <v>55</v>
      </c>
      <c r="X27" s="118">
        <f t="shared" si="11"/>
        <v>11</v>
      </c>
      <c r="Y27" s="130">
        <v>57</v>
      </c>
      <c r="Z27" s="120">
        <f t="shared" si="12"/>
        <v>45.6</v>
      </c>
      <c r="AA27" s="122"/>
      <c r="AB27" s="122"/>
      <c r="AC27" s="122"/>
      <c r="AD27" s="122"/>
      <c r="AE27" s="122"/>
      <c r="AF27" s="122"/>
      <c r="AG27" s="122"/>
      <c r="AH27" s="122"/>
      <c r="AI27" s="122"/>
      <c r="AJ27" s="122"/>
      <c r="AK27" s="122"/>
      <c r="AL27" s="122"/>
      <c r="AM27" s="122"/>
      <c r="AN27" s="122"/>
      <c r="AO27" s="122"/>
      <c r="AP27" s="122"/>
      <c r="AQ27" s="122"/>
      <c r="AR27" s="121"/>
    </row>
    <row r="28" spans="1:44" s="119" customFormat="1" x14ac:dyDescent="0.3">
      <c r="A28" s="113">
        <v>22</v>
      </c>
      <c r="B28" s="126">
        <v>677579</v>
      </c>
      <c r="C28" s="127" t="s">
        <v>122</v>
      </c>
      <c r="D28" s="114">
        <v>10</v>
      </c>
      <c r="E28" s="114">
        <v>14</v>
      </c>
      <c r="F28" s="114">
        <v>12</v>
      </c>
      <c r="G28" s="114">
        <v>13</v>
      </c>
      <c r="H28" s="114">
        <v>10</v>
      </c>
      <c r="I28" s="114">
        <f t="shared" si="1"/>
        <v>59</v>
      </c>
      <c r="J28" s="114">
        <f t="shared" si="2"/>
        <v>8.85</v>
      </c>
      <c r="K28" s="115">
        <v>3</v>
      </c>
      <c r="L28" s="115">
        <v>2.5</v>
      </c>
      <c r="M28" s="115">
        <v>3</v>
      </c>
      <c r="N28" s="115">
        <v>3.5</v>
      </c>
      <c r="O28" s="115">
        <v>2</v>
      </c>
      <c r="P28" s="115">
        <f t="shared" si="3"/>
        <v>14</v>
      </c>
      <c r="Q28" s="115">
        <f t="shared" si="4"/>
        <v>0.70000000000000007</v>
      </c>
      <c r="R28" s="116">
        <f t="shared" si="5"/>
        <v>1.65</v>
      </c>
      <c r="S28" s="117">
        <f t="shared" si="6"/>
        <v>2.2250000000000001</v>
      </c>
      <c r="T28" s="117">
        <f t="shared" si="7"/>
        <v>1.9499999999999997</v>
      </c>
      <c r="U28" s="117">
        <f t="shared" si="8"/>
        <v>2.125</v>
      </c>
      <c r="V28" s="117">
        <f t="shared" si="9"/>
        <v>1.6</v>
      </c>
      <c r="W28" s="28">
        <f t="shared" si="10"/>
        <v>73</v>
      </c>
      <c r="X28" s="118">
        <f t="shared" si="11"/>
        <v>14.600000000000001</v>
      </c>
      <c r="Y28" s="130">
        <v>67</v>
      </c>
      <c r="Z28" s="120">
        <f t="shared" si="12"/>
        <v>53.6</v>
      </c>
      <c r="AA28" s="122"/>
      <c r="AB28" s="122"/>
      <c r="AC28" s="122"/>
      <c r="AD28" s="122"/>
      <c r="AE28" s="122"/>
      <c r="AF28" s="122"/>
      <c r="AG28" s="122"/>
      <c r="AH28" s="122"/>
      <c r="AI28" s="122"/>
      <c r="AJ28" s="122"/>
      <c r="AK28" s="122"/>
      <c r="AL28" s="122"/>
      <c r="AM28" s="122"/>
      <c r="AN28" s="122"/>
      <c r="AO28" s="122"/>
      <c r="AP28" s="122"/>
      <c r="AQ28" s="122"/>
      <c r="AR28" s="121"/>
    </row>
    <row r="29" spans="1:44" s="119" customFormat="1" x14ac:dyDescent="0.3">
      <c r="A29" s="113">
        <v>23</v>
      </c>
      <c r="B29" s="126">
        <v>677580</v>
      </c>
      <c r="C29" s="127" t="s">
        <v>123</v>
      </c>
      <c r="D29" s="114">
        <v>10</v>
      </c>
      <c r="E29" s="114">
        <v>13</v>
      </c>
      <c r="F29" s="114">
        <v>12</v>
      </c>
      <c r="G29" s="114">
        <v>11</v>
      </c>
      <c r="H29" s="114">
        <v>10</v>
      </c>
      <c r="I29" s="114">
        <f t="shared" si="1"/>
        <v>56</v>
      </c>
      <c r="J29" s="114">
        <f t="shared" si="2"/>
        <v>8.4</v>
      </c>
      <c r="K29" s="115">
        <v>4</v>
      </c>
      <c r="L29" s="115">
        <v>2.5</v>
      </c>
      <c r="M29" s="115">
        <v>3</v>
      </c>
      <c r="N29" s="115">
        <v>2.5</v>
      </c>
      <c r="O29" s="115">
        <v>3</v>
      </c>
      <c r="P29" s="115">
        <f t="shared" si="3"/>
        <v>15</v>
      </c>
      <c r="Q29" s="115">
        <f t="shared" si="4"/>
        <v>0.75</v>
      </c>
      <c r="R29" s="116">
        <f t="shared" si="5"/>
        <v>1.7</v>
      </c>
      <c r="S29" s="117">
        <f t="shared" si="6"/>
        <v>2.0750000000000002</v>
      </c>
      <c r="T29" s="117">
        <f t="shared" si="7"/>
        <v>1.9499999999999997</v>
      </c>
      <c r="U29" s="117">
        <f t="shared" si="8"/>
        <v>1.7749999999999999</v>
      </c>
      <c r="V29" s="117">
        <f t="shared" si="9"/>
        <v>1.65</v>
      </c>
      <c r="W29" s="28">
        <f t="shared" si="10"/>
        <v>71</v>
      </c>
      <c r="X29" s="118">
        <f t="shared" si="11"/>
        <v>14.200000000000001</v>
      </c>
      <c r="Y29" s="130">
        <v>45</v>
      </c>
      <c r="Z29" s="120">
        <f t="shared" si="12"/>
        <v>36</v>
      </c>
      <c r="AA29" s="122"/>
      <c r="AB29" s="122"/>
      <c r="AC29" s="122"/>
      <c r="AD29" s="122"/>
      <c r="AE29" s="122"/>
      <c r="AF29" s="122"/>
      <c r="AG29" s="122"/>
      <c r="AH29" s="122"/>
      <c r="AI29" s="122"/>
      <c r="AJ29" s="122"/>
      <c r="AK29" s="122"/>
      <c r="AL29" s="122"/>
      <c r="AM29" s="122"/>
      <c r="AN29" s="122"/>
      <c r="AO29" s="122"/>
      <c r="AP29" s="122"/>
      <c r="AQ29" s="122"/>
      <c r="AR29" s="121"/>
    </row>
    <row r="30" spans="1:44" s="119" customFormat="1" x14ac:dyDescent="0.3">
      <c r="A30" s="113">
        <v>24</v>
      </c>
      <c r="B30" s="126">
        <v>677581</v>
      </c>
      <c r="C30" s="127" t="s">
        <v>124</v>
      </c>
      <c r="D30" s="114">
        <v>9</v>
      </c>
      <c r="E30" s="114">
        <v>9.5</v>
      </c>
      <c r="F30" s="114">
        <v>10</v>
      </c>
      <c r="G30" s="114">
        <v>14</v>
      </c>
      <c r="H30" s="114">
        <v>12</v>
      </c>
      <c r="I30" s="114">
        <f t="shared" si="1"/>
        <v>54.5</v>
      </c>
      <c r="J30" s="114">
        <f t="shared" si="2"/>
        <v>8.1749999999999989</v>
      </c>
      <c r="K30" s="115">
        <v>3</v>
      </c>
      <c r="L30" s="115">
        <v>2</v>
      </c>
      <c r="M30" s="115">
        <v>2.5</v>
      </c>
      <c r="N30" s="115">
        <v>3</v>
      </c>
      <c r="O30" s="115">
        <v>2.5</v>
      </c>
      <c r="P30" s="115">
        <f t="shared" si="3"/>
        <v>13</v>
      </c>
      <c r="Q30" s="115">
        <f t="shared" si="4"/>
        <v>0.65</v>
      </c>
      <c r="R30" s="116">
        <f t="shared" si="5"/>
        <v>1.5</v>
      </c>
      <c r="S30" s="117">
        <f t="shared" si="6"/>
        <v>1.5250000000000001</v>
      </c>
      <c r="T30" s="117">
        <f t="shared" si="7"/>
        <v>1.625</v>
      </c>
      <c r="U30" s="117">
        <f t="shared" si="8"/>
        <v>2.25</v>
      </c>
      <c r="V30" s="117">
        <f t="shared" si="9"/>
        <v>1.9249999999999998</v>
      </c>
      <c r="W30" s="28">
        <f t="shared" si="10"/>
        <v>67.5</v>
      </c>
      <c r="X30" s="118">
        <f t="shared" si="11"/>
        <v>13.5</v>
      </c>
      <c r="Y30" s="130">
        <v>54</v>
      </c>
      <c r="Z30" s="120">
        <f t="shared" si="12"/>
        <v>43.2</v>
      </c>
      <c r="AA30" s="122"/>
      <c r="AB30" s="122"/>
      <c r="AC30" s="122"/>
      <c r="AD30" s="122"/>
      <c r="AE30" s="122"/>
      <c r="AF30" s="122"/>
      <c r="AG30" s="122"/>
      <c r="AH30" s="122"/>
      <c r="AI30" s="122"/>
      <c r="AJ30" s="122"/>
      <c r="AK30" s="122"/>
      <c r="AL30" s="122"/>
      <c r="AM30" s="122"/>
      <c r="AN30" s="122"/>
      <c r="AO30" s="122"/>
      <c r="AP30" s="122"/>
      <c r="AQ30" s="122"/>
      <c r="AR30" s="121"/>
    </row>
    <row r="31" spans="1:44" s="119" customFormat="1" x14ac:dyDescent="0.3">
      <c r="A31" s="113">
        <v>25</v>
      </c>
      <c r="B31" s="126">
        <v>677582</v>
      </c>
      <c r="C31" s="127" t="s">
        <v>125</v>
      </c>
      <c r="D31" s="114">
        <v>10</v>
      </c>
      <c r="E31" s="114">
        <v>14</v>
      </c>
      <c r="F31" s="114">
        <v>12</v>
      </c>
      <c r="G31" s="114">
        <v>11</v>
      </c>
      <c r="H31" s="114">
        <v>10</v>
      </c>
      <c r="I31" s="114">
        <f t="shared" si="1"/>
        <v>57</v>
      </c>
      <c r="J31" s="114">
        <f t="shared" si="2"/>
        <v>8.5499999999999989</v>
      </c>
      <c r="K31" s="115">
        <v>3.5</v>
      </c>
      <c r="L31" s="115">
        <v>2.5</v>
      </c>
      <c r="M31" s="115">
        <v>3</v>
      </c>
      <c r="N31" s="115">
        <v>2.5</v>
      </c>
      <c r="O31" s="115">
        <v>3</v>
      </c>
      <c r="P31" s="115">
        <f t="shared" si="3"/>
        <v>14.5</v>
      </c>
      <c r="Q31" s="115">
        <f t="shared" si="4"/>
        <v>0.72500000000000009</v>
      </c>
      <c r="R31" s="116">
        <f t="shared" si="5"/>
        <v>1.675</v>
      </c>
      <c r="S31" s="117">
        <f t="shared" si="6"/>
        <v>2.2250000000000001</v>
      </c>
      <c r="T31" s="117">
        <f t="shared" si="7"/>
        <v>1.9499999999999997</v>
      </c>
      <c r="U31" s="117">
        <f t="shared" si="8"/>
        <v>1.7749999999999999</v>
      </c>
      <c r="V31" s="117">
        <f t="shared" si="9"/>
        <v>1.65</v>
      </c>
      <c r="W31" s="28">
        <f t="shared" si="10"/>
        <v>71.5</v>
      </c>
      <c r="X31" s="118">
        <f t="shared" si="11"/>
        <v>14.3</v>
      </c>
      <c r="Y31" s="130">
        <v>64</v>
      </c>
      <c r="Z31" s="120">
        <f t="shared" si="12"/>
        <v>51.2</v>
      </c>
      <c r="AA31" s="122"/>
      <c r="AB31" s="122"/>
      <c r="AC31" s="122"/>
      <c r="AD31" s="122"/>
      <c r="AE31" s="122"/>
      <c r="AF31" s="122"/>
      <c r="AG31" s="122"/>
      <c r="AH31" s="122"/>
      <c r="AI31" s="122"/>
      <c r="AJ31" s="122"/>
      <c r="AK31" s="122"/>
      <c r="AL31" s="122"/>
      <c r="AM31" s="122"/>
      <c r="AN31" s="122"/>
      <c r="AO31" s="122"/>
      <c r="AP31" s="122"/>
      <c r="AQ31" s="122"/>
      <c r="AR31" s="121"/>
    </row>
    <row r="32" spans="1:44" s="119" customFormat="1" x14ac:dyDescent="0.3">
      <c r="A32" s="113">
        <v>26</v>
      </c>
      <c r="B32" s="126">
        <v>677583</v>
      </c>
      <c r="C32" s="127" t="s">
        <v>126</v>
      </c>
      <c r="D32" s="114">
        <v>14</v>
      </c>
      <c r="E32" s="114">
        <v>12</v>
      </c>
      <c r="F32" s="114">
        <v>14</v>
      </c>
      <c r="G32" s="114">
        <v>10</v>
      </c>
      <c r="H32" s="114">
        <v>12</v>
      </c>
      <c r="I32" s="114">
        <f t="shared" si="1"/>
        <v>62</v>
      </c>
      <c r="J32" s="114">
        <f t="shared" si="2"/>
        <v>9.2999999999999989</v>
      </c>
      <c r="K32" s="115">
        <v>2.5</v>
      </c>
      <c r="L32" s="115">
        <v>3</v>
      </c>
      <c r="M32" s="115">
        <v>3</v>
      </c>
      <c r="N32" s="115">
        <v>2.5</v>
      </c>
      <c r="O32" s="115">
        <v>4</v>
      </c>
      <c r="P32" s="115">
        <f t="shared" si="3"/>
        <v>15</v>
      </c>
      <c r="Q32" s="115">
        <f t="shared" si="4"/>
        <v>0.75</v>
      </c>
      <c r="R32" s="116">
        <f t="shared" si="5"/>
        <v>2.2250000000000001</v>
      </c>
      <c r="S32" s="117">
        <f t="shared" si="6"/>
        <v>1.9499999999999997</v>
      </c>
      <c r="T32" s="117">
        <f t="shared" si="7"/>
        <v>2.25</v>
      </c>
      <c r="U32" s="117">
        <f t="shared" si="8"/>
        <v>1.625</v>
      </c>
      <c r="V32" s="117">
        <f t="shared" si="9"/>
        <v>1.9999999999999998</v>
      </c>
      <c r="W32" s="28">
        <f t="shared" si="10"/>
        <v>77</v>
      </c>
      <c r="X32" s="118">
        <f t="shared" si="11"/>
        <v>15.4</v>
      </c>
      <c r="Y32" s="130">
        <v>58</v>
      </c>
      <c r="Z32" s="120">
        <f t="shared" si="12"/>
        <v>46.400000000000006</v>
      </c>
      <c r="AA32" s="122"/>
      <c r="AB32" s="122"/>
      <c r="AC32" s="122"/>
      <c r="AD32" s="122"/>
      <c r="AE32" s="122"/>
      <c r="AF32" s="122"/>
      <c r="AG32" s="122"/>
      <c r="AH32" s="122"/>
      <c r="AI32" s="122"/>
      <c r="AJ32" s="122"/>
      <c r="AK32" s="122"/>
      <c r="AL32" s="122"/>
      <c r="AM32" s="122"/>
      <c r="AN32" s="122"/>
      <c r="AO32" s="122"/>
      <c r="AP32" s="122"/>
      <c r="AQ32" s="122"/>
      <c r="AR32" s="121"/>
    </row>
    <row r="33" spans="1:44" s="119" customFormat="1" x14ac:dyDescent="0.3">
      <c r="A33" s="113">
        <v>27</v>
      </c>
      <c r="B33" s="126">
        <v>677584</v>
      </c>
      <c r="C33" s="127" t="s">
        <v>127</v>
      </c>
      <c r="D33" s="114">
        <v>12</v>
      </c>
      <c r="E33" s="114">
        <v>11</v>
      </c>
      <c r="F33" s="114">
        <v>10</v>
      </c>
      <c r="G33" s="114">
        <v>14</v>
      </c>
      <c r="H33" s="114">
        <v>13</v>
      </c>
      <c r="I33" s="114">
        <f t="shared" si="1"/>
        <v>60</v>
      </c>
      <c r="J33" s="114">
        <f t="shared" si="2"/>
        <v>9</v>
      </c>
      <c r="K33" s="115">
        <v>3.5</v>
      </c>
      <c r="L33" s="115">
        <v>3</v>
      </c>
      <c r="M33" s="115">
        <v>2</v>
      </c>
      <c r="N33" s="115">
        <v>4</v>
      </c>
      <c r="O33" s="115">
        <v>3.5</v>
      </c>
      <c r="P33" s="115">
        <f t="shared" si="3"/>
        <v>16</v>
      </c>
      <c r="Q33" s="115">
        <f t="shared" si="4"/>
        <v>0.8</v>
      </c>
      <c r="R33" s="116">
        <f t="shared" si="5"/>
        <v>1.9749999999999999</v>
      </c>
      <c r="S33" s="117">
        <f t="shared" si="6"/>
        <v>1.7999999999999998</v>
      </c>
      <c r="T33" s="117">
        <f t="shared" si="7"/>
        <v>1.6</v>
      </c>
      <c r="U33" s="117">
        <f t="shared" si="8"/>
        <v>2.3000000000000003</v>
      </c>
      <c r="V33" s="117">
        <f t="shared" si="9"/>
        <v>2.125</v>
      </c>
      <c r="W33" s="28">
        <f t="shared" si="10"/>
        <v>76</v>
      </c>
      <c r="X33" s="118">
        <f t="shared" si="11"/>
        <v>15.200000000000001</v>
      </c>
      <c r="Y33" s="130">
        <v>68</v>
      </c>
      <c r="Z33" s="120">
        <f t="shared" si="12"/>
        <v>54.400000000000006</v>
      </c>
      <c r="AA33" s="122"/>
      <c r="AB33" s="122"/>
      <c r="AC33" s="122"/>
      <c r="AD33" s="122"/>
      <c r="AE33" s="122"/>
      <c r="AF33" s="122"/>
      <c r="AG33" s="122"/>
      <c r="AH33" s="122"/>
      <c r="AI33" s="122"/>
      <c r="AJ33" s="122"/>
      <c r="AK33" s="122"/>
      <c r="AL33" s="122"/>
      <c r="AM33" s="122"/>
      <c r="AN33" s="122"/>
      <c r="AO33" s="122"/>
      <c r="AP33" s="122"/>
      <c r="AQ33" s="122"/>
      <c r="AR33" s="121"/>
    </row>
    <row r="34" spans="1:44" s="119" customFormat="1" x14ac:dyDescent="0.3">
      <c r="A34" s="113">
        <v>28</v>
      </c>
      <c r="B34" s="126">
        <v>677585</v>
      </c>
      <c r="C34" s="127" t="s">
        <v>128</v>
      </c>
      <c r="D34" s="114">
        <v>14</v>
      </c>
      <c r="E34" s="114">
        <v>12</v>
      </c>
      <c r="F34" s="114">
        <v>13</v>
      </c>
      <c r="G34" s="114">
        <v>12</v>
      </c>
      <c r="H34" s="114">
        <v>10</v>
      </c>
      <c r="I34" s="114">
        <f t="shared" si="1"/>
        <v>61</v>
      </c>
      <c r="J34" s="114">
        <f t="shared" si="2"/>
        <v>9.15</v>
      </c>
      <c r="K34" s="115">
        <v>3</v>
      </c>
      <c r="L34" s="115">
        <v>2</v>
      </c>
      <c r="M34" s="115">
        <v>4</v>
      </c>
      <c r="N34" s="115">
        <v>3</v>
      </c>
      <c r="O34" s="115">
        <v>2</v>
      </c>
      <c r="P34" s="115">
        <f t="shared" si="3"/>
        <v>14</v>
      </c>
      <c r="Q34" s="115">
        <f t="shared" si="4"/>
        <v>0.70000000000000007</v>
      </c>
      <c r="R34" s="116">
        <f t="shared" si="5"/>
        <v>2.25</v>
      </c>
      <c r="S34" s="117">
        <f t="shared" si="6"/>
        <v>1.9</v>
      </c>
      <c r="T34" s="117">
        <f t="shared" si="7"/>
        <v>2.15</v>
      </c>
      <c r="U34" s="117">
        <f t="shared" si="8"/>
        <v>1.9499999999999997</v>
      </c>
      <c r="V34" s="117">
        <f t="shared" si="9"/>
        <v>1.6</v>
      </c>
      <c r="W34" s="28">
        <f t="shared" si="10"/>
        <v>75</v>
      </c>
      <c r="X34" s="118">
        <f t="shared" si="11"/>
        <v>15</v>
      </c>
      <c r="Y34" s="130">
        <v>73</v>
      </c>
      <c r="Z34" s="120">
        <f t="shared" si="12"/>
        <v>58.400000000000006</v>
      </c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1"/>
    </row>
    <row r="35" spans="1:44" s="119" customFormat="1" x14ac:dyDescent="0.3">
      <c r="A35" s="113">
        <v>29</v>
      </c>
      <c r="B35" s="126">
        <v>677586</v>
      </c>
      <c r="C35" s="127" t="s">
        <v>129</v>
      </c>
      <c r="D35" s="114">
        <v>10</v>
      </c>
      <c r="E35" s="114">
        <v>12</v>
      </c>
      <c r="F35" s="114">
        <v>10</v>
      </c>
      <c r="G35" s="114">
        <v>14</v>
      </c>
      <c r="H35" s="114">
        <v>13</v>
      </c>
      <c r="I35" s="114">
        <f t="shared" si="1"/>
        <v>59</v>
      </c>
      <c r="J35" s="114">
        <f t="shared" si="2"/>
        <v>8.85</v>
      </c>
      <c r="K35" s="115">
        <v>3</v>
      </c>
      <c r="L35" s="115">
        <v>2</v>
      </c>
      <c r="M35" s="115">
        <v>2.5</v>
      </c>
      <c r="N35" s="115">
        <v>3.5</v>
      </c>
      <c r="O35" s="115">
        <v>2</v>
      </c>
      <c r="P35" s="115">
        <f t="shared" si="3"/>
        <v>13</v>
      </c>
      <c r="Q35" s="115">
        <f t="shared" si="4"/>
        <v>0.65</v>
      </c>
      <c r="R35" s="116">
        <f t="shared" si="5"/>
        <v>1.65</v>
      </c>
      <c r="S35" s="117">
        <f t="shared" si="6"/>
        <v>1.9</v>
      </c>
      <c r="T35" s="117">
        <f t="shared" si="7"/>
        <v>1.625</v>
      </c>
      <c r="U35" s="117">
        <f t="shared" si="8"/>
        <v>2.2749999999999999</v>
      </c>
      <c r="V35" s="117">
        <f t="shared" si="9"/>
        <v>2.0499999999999998</v>
      </c>
      <c r="W35" s="28">
        <f t="shared" si="10"/>
        <v>72</v>
      </c>
      <c r="X35" s="118">
        <f t="shared" si="11"/>
        <v>14.4</v>
      </c>
      <c r="Y35" s="130">
        <v>60</v>
      </c>
      <c r="Z35" s="120">
        <f t="shared" si="12"/>
        <v>48</v>
      </c>
      <c r="AA35" s="122"/>
      <c r="AB35" s="122"/>
      <c r="AC35" s="122"/>
      <c r="AD35" s="122"/>
      <c r="AE35" s="122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  <c r="AQ35" s="122"/>
      <c r="AR35" s="121"/>
    </row>
    <row r="36" spans="1:44" s="119" customFormat="1" x14ac:dyDescent="0.3">
      <c r="A36" s="113">
        <v>30</v>
      </c>
      <c r="B36" s="126">
        <v>677587</v>
      </c>
      <c r="C36" s="127" t="s">
        <v>130</v>
      </c>
      <c r="D36" s="114">
        <v>12</v>
      </c>
      <c r="E36" s="114">
        <v>10.5</v>
      </c>
      <c r="F36" s="114">
        <v>10</v>
      </c>
      <c r="G36" s="114">
        <v>9</v>
      </c>
      <c r="H36" s="114">
        <v>13</v>
      </c>
      <c r="I36" s="114">
        <f t="shared" si="1"/>
        <v>54.5</v>
      </c>
      <c r="J36" s="114">
        <f t="shared" si="2"/>
        <v>8.1749999999999989</v>
      </c>
      <c r="K36" s="115">
        <v>3.5</v>
      </c>
      <c r="L36" s="115">
        <v>2</v>
      </c>
      <c r="M36" s="115">
        <v>2.5</v>
      </c>
      <c r="N36" s="115">
        <v>3</v>
      </c>
      <c r="O36" s="115">
        <v>2</v>
      </c>
      <c r="P36" s="115">
        <f t="shared" si="3"/>
        <v>13</v>
      </c>
      <c r="Q36" s="115">
        <f t="shared" si="4"/>
        <v>0.65</v>
      </c>
      <c r="R36" s="116">
        <f t="shared" si="5"/>
        <v>1.9749999999999999</v>
      </c>
      <c r="S36" s="117">
        <f t="shared" si="6"/>
        <v>1.675</v>
      </c>
      <c r="T36" s="117">
        <f t="shared" si="7"/>
        <v>1.625</v>
      </c>
      <c r="U36" s="117">
        <f t="shared" si="8"/>
        <v>1.5</v>
      </c>
      <c r="V36" s="117">
        <f t="shared" si="9"/>
        <v>2.0499999999999998</v>
      </c>
      <c r="W36" s="28">
        <f t="shared" si="10"/>
        <v>67.5</v>
      </c>
      <c r="X36" s="118">
        <f t="shared" si="11"/>
        <v>13.5</v>
      </c>
      <c r="Y36" s="130">
        <v>57</v>
      </c>
      <c r="Z36" s="120">
        <f t="shared" si="12"/>
        <v>45.6</v>
      </c>
      <c r="AA36" s="122"/>
      <c r="AB36" s="122"/>
      <c r="AC36" s="122"/>
      <c r="AD36" s="122"/>
      <c r="AE36" s="122"/>
      <c r="AF36" s="122"/>
      <c r="AG36" s="122"/>
      <c r="AH36" s="122"/>
      <c r="AI36" s="122"/>
      <c r="AJ36" s="122"/>
      <c r="AK36" s="122"/>
      <c r="AL36" s="122"/>
      <c r="AM36" s="122"/>
      <c r="AN36" s="122"/>
      <c r="AO36" s="122"/>
      <c r="AP36" s="122"/>
      <c r="AQ36" s="122"/>
      <c r="AR36" s="121"/>
    </row>
    <row r="37" spans="1:44" s="119" customFormat="1" x14ac:dyDescent="0.3">
      <c r="A37" s="113">
        <v>31</v>
      </c>
      <c r="B37" s="126">
        <v>677588</v>
      </c>
      <c r="C37" s="127" t="s">
        <v>131</v>
      </c>
      <c r="D37" s="114">
        <v>10</v>
      </c>
      <c r="E37" s="114">
        <v>9</v>
      </c>
      <c r="F37" s="114">
        <v>12</v>
      </c>
      <c r="G37" s="114">
        <v>8</v>
      </c>
      <c r="H37" s="114">
        <v>9</v>
      </c>
      <c r="I37" s="114">
        <f t="shared" si="1"/>
        <v>48</v>
      </c>
      <c r="J37" s="114">
        <f t="shared" si="2"/>
        <v>7.1999999999999993</v>
      </c>
      <c r="K37" s="115">
        <v>2.5</v>
      </c>
      <c r="L37" s="115">
        <v>4</v>
      </c>
      <c r="M37" s="115">
        <v>3</v>
      </c>
      <c r="N37" s="115">
        <v>5</v>
      </c>
      <c r="O37" s="115">
        <v>4</v>
      </c>
      <c r="P37" s="115">
        <f t="shared" si="3"/>
        <v>18.5</v>
      </c>
      <c r="Q37" s="115">
        <f t="shared" si="4"/>
        <v>0.92500000000000004</v>
      </c>
      <c r="R37" s="116">
        <f t="shared" si="5"/>
        <v>1.625</v>
      </c>
      <c r="S37" s="117">
        <f t="shared" si="6"/>
        <v>1.5499999999999998</v>
      </c>
      <c r="T37" s="117">
        <f t="shared" si="7"/>
        <v>1.9499999999999997</v>
      </c>
      <c r="U37" s="117">
        <f t="shared" si="8"/>
        <v>1.45</v>
      </c>
      <c r="V37" s="117">
        <f t="shared" si="9"/>
        <v>1.5499999999999998</v>
      </c>
      <c r="W37" s="28">
        <f t="shared" si="10"/>
        <v>66.5</v>
      </c>
      <c r="X37" s="118">
        <f t="shared" si="11"/>
        <v>13.3</v>
      </c>
      <c r="Y37" s="130">
        <v>48</v>
      </c>
      <c r="Z37" s="120">
        <f t="shared" si="12"/>
        <v>38.400000000000006</v>
      </c>
      <c r="AA37" s="122"/>
      <c r="AB37" s="122"/>
      <c r="AC37" s="122"/>
      <c r="AD37" s="122"/>
      <c r="AE37" s="122"/>
      <c r="AF37" s="122"/>
      <c r="AG37" s="122"/>
      <c r="AH37" s="122"/>
      <c r="AI37" s="122"/>
      <c r="AJ37" s="122"/>
      <c r="AK37" s="122"/>
      <c r="AL37" s="122"/>
      <c r="AM37" s="122"/>
      <c r="AN37" s="122"/>
      <c r="AO37" s="122"/>
      <c r="AP37" s="122"/>
      <c r="AQ37" s="122"/>
      <c r="AR37" s="121"/>
    </row>
    <row r="38" spans="1:44" s="119" customFormat="1" x14ac:dyDescent="0.3">
      <c r="A38" s="113">
        <v>32</v>
      </c>
      <c r="B38" s="126">
        <v>677589</v>
      </c>
      <c r="C38" s="127" t="s">
        <v>132</v>
      </c>
      <c r="D38" s="114">
        <v>10</v>
      </c>
      <c r="E38" s="114">
        <v>12</v>
      </c>
      <c r="F38" s="114">
        <v>11</v>
      </c>
      <c r="G38" s="114">
        <v>10</v>
      </c>
      <c r="H38" s="114">
        <v>12</v>
      </c>
      <c r="I38" s="114">
        <f t="shared" si="1"/>
        <v>55</v>
      </c>
      <c r="J38" s="114">
        <f t="shared" si="2"/>
        <v>8.25</v>
      </c>
      <c r="K38" s="115">
        <v>2.5</v>
      </c>
      <c r="L38" s="115">
        <v>4</v>
      </c>
      <c r="M38" s="115">
        <v>5</v>
      </c>
      <c r="N38" s="115">
        <v>3</v>
      </c>
      <c r="O38" s="115">
        <v>2</v>
      </c>
      <c r="P38" s="115">
        <f t="shared" si="3"/>
        <v>16.5</v>
      </c>
      <c r="Q38" s="115">
        <f t="shared" si="4"/>
        <v>0.82500000000000007</v>
      </c>
      <c r="R38" s="116">
        <f t="shared" si="5"/>
        <v>1.625</v>
      </c>
      <c r="S38" s="117">
        <f t="shared" si="6"/>
        <v>1.9999999999999998</v>
      </c>
      <c r="T38" s="117">
        <f t="shared" si="7"/>
        <v>1.9</v>
      </c>
      <c r="U38" s="117">
        <f t="shared" si="8"/>
        <v>1.65</v>
      </c>
      <c r="V38" s="117">
        <f t="shared" si="9"/>
        <v>1.9</v>
      </c>
      <c r="W38" s="28">
        <f t="shared" si="10"/>
        <v>71.5</v>
      </c>
      <c r="X38" s="118">
        <f t="shared" si="11"/>
        <v>14.3</v>
      </c>
      <c r="Y38" s="130">
        <v>69</v>
      </c>
      <c r="Z38" s="120">
        <f t="shared" si="12"/>
        <v>55.2</v>
      </c>
      <c r="AA38" s="122"/>
      <c r="AB38" s="122"/>
      <c r="AC38" s="122"/>
      <c r="AD38" s="122"/>
      <c r="AE38" s="122"/>
      <c r="AF38" s="122"/>
      <c r="AG38" s="122"/>
      <c r="AH38" s="122"/>
      <c r="AI38" s="122"/>
      <c r="AJ38" s="122"/>
      <c r="AK38" s="122"/>
      <c r="AL38" s="122"/>
      <c r="AM38" s="122"/>
      <c r="AN38" s="122"/>
      <c r="AO38" s="122"/>
      <c r="AP38" s="122"/>
      <c r="AQ38" s="122"/>
      <c r="AR38" s="121"/>
    </row>
    <row r="39" spans="1:44" s="119" customFormat="1" x14ac:dyDescent="0.3">
      <c r="A39" s="113">
        <v>33</v>
      </c>
      <c r="B39" s="126">
        <v>677590</v>
      </c>
      <c r="C39" s="127" t="s">
        <v>133</v>
      </c>
      <c r="D39" s="114">
        <v>9</v>
      </c>
      <c r="E39" s="114">
        <v>8</v>
      </c>
      <c r="F39" s="114">
        <v>9</v>
      </c>
      <c r="G39" s="114">
        <v>10</v>
      </c>
      <c r="H39" s="114">
        <v>8</v>
      </c>
      <c r="I39" s="114">
        <f t="shared" si="1"/>
        <v>44</v>
      </c>
      <c r="J39" s="114">
        <f t="shared" si="2"/>
        <v>6.6</v>
      </c>
      <c r="K39" s="115">
        <v>2</v>
      </c>
      <c r="L39" s="115">
        <v>3</v>
      </c>
      <c r="M39" s="115">
        <v>4</v>
      </c>
      <c r="N39" s="115">
        <v>5</v>
      </c>
      <c r="O39" s="115">
        <v>4</v>
      </c>
      <c r="P39" s="115">
        <f t="shared" si="3"/>
        <v>18</v>
      </c>
      <c r="Q39" s="115">
        <f t="shared" si="4"/>
        <v>0.9</v>
      </c>
      <c r="R39" s="116">
        <f t="shared" si="5"/>
        <v>1.45</v>
      </c>
      <c r="S39" s="117">
        <f t="shared" si="6"/>
        <v>1.35</v>
      </c>
      <c r="T39" s="117">
        <f t="shared" si="7"/>
        <v>1.5499999999999998</v>
      </c>
      <c r="U39" s="117">
        <f t="shared" si="8"/>
        <v>1.75</v>
      </c>
      <c r="V39" s="117">
        <f t="shared" si="9"/>
        <v>1.4</v>
      </c>
      <c r="W39" s="28">
        <f t="shared" si="10"/>
        <v>62</v>
      </c>
      <c r="X39" s="118">
        <f t="shared" si="11"/>
        <v>12.4</v>
      </c>
      <c r="Y39" s="130">
        <v>54</v>
      </c>
      <c r="Z39" s="120">
        <f t="shared" si="12"/>
        <v>43.2</v>
      </c>
      <c r="AA39" s="122"/>
      <c r="AB39" s="122"/>
      <c r="AC39" s="122"/>
      <c r="AD39" s="122"/>
      <c r="AE39" s="122"/>
      <c r="AF39" s="122"/>
      <c r="AG39" s="122"/>
      <c r="AH39" s="122"/>
      <c r="AI39" s="122"/>
      <c r="AJ39" s="122"/>
      <c r="AK39" s="122"/>
      <c r="AL39" s="122"/>
      <c r="AM39" s="122"/>
      <c r="AN39" s="122"/>
      <c r="AO39" s="122"/>
      <c r="AP39" s="122"/>
      <c r="AQ39" s="122"/>
      <c r="AR39" s="121"/>
    </row>
    <row r="40" spans="1:44" s="119" customFormat="1" x14ac:dyDescent="0.3">
      <c r="A40" s="113">
        <v>34</v>
      </c>
      <c r="B40" s="126">
        <v>677591</v>
      </c>
      <c r="C40" s="127" t="s">
        <v>134</v>
      </c>
      <c r="D40" s="114">
        <v>12</v>
      </c>
      <c r="E40" s="114">
        <v>9</v>
      </c>
      <c r="F40" s="114">
        <v>8</v>
      </c>
      <c r="G40" s="114">
        <v>7</v>
      </c>
      <c r="H40" s="114">
        <v>9</v>
      </c>
      <c r="I40" s="114">
        <f t="shared" si="1"/>
        <v>45</v>
      </c>
      <c r="J40" s="114">
        <f t="shared" si="2"/>
        <v>6.75</v>
      </c>
      <c r="K40" s="115">
        <v>3.5</v>
      </c>
      <c r="L40" s="115">
        <v>2</v>
      </c>
      <c r="M40" s="115">
        <v>3</v>
      </c>
      <c r="N40" s="115">
        <v>4</v>
      </c>
      <c r="O40" s="115">
        <v>4.5</v>
      </c>
      <c r="P40" s="115">
        <f t="shared" si="3"/>
        <v>17</v>
      </c>
      <c r="Q40" s="115">
        <f t="shared" si="4"/>
        <v>0.85000000000000009</v>
      </c>
      <c r="R40" s="116">
        <f t="shared" si="5"/>
        <v>1.9749999999999999</v>
      </c>
      <c r="S40" s="117">
        <f t="shared" si="6"/>
        <v>1.45</v>
      </c>
      <c r="T40" s="117">
        <f t="shared" si="7"/>
        <v>1.35</v>
      </c>
      <c r="U40" s="117">
        <f t="shared" si="8"/>
        <v>1.25</v>
      </c>
      <c r="V40" s="117">
        <f t="shared" si="9"/>
        <v>1.575</v>
      </c>
      <c r="W40" s="28">
        <f t="shared" si="10"/>
        <v>62</v>
      </c>
      <c r="X40" s="118">
        <f t="shared" si="11"/>
        <v>12.4</v>
      </c>
      <c r="Y40" s="130">
        <v>65</v>
      </c>
      <c r="Z40" s="120">
        <f t="shared" si="12"/>
        <v>52</v>
      </c>
      <c r="AA40" s="122"/>
      <c r="AB40" s="122"/>
      <c r="AC40" s="122"/>
      <c r="AD40" s="122"/>
      <c r="AE40" s="122"/>
      <c r="AF40" s="122"/>
      <c r="AG40" s="122"/>
      <c r="AH40" s="122"/>
      <c r="AI40" s="122"/>
      <c r="AJ40" s="122"/>
      <c r="AK40" s="122"/>
      <c r="AL40" s="122"/>
      <c r="AM40" s="122"/>
      <c r="AN40" s="122"/>
      <c r="AO40" s="122"/>
      <c r="AP40" s="122"/>
      <c r="AQ40" s="122"/>
      <c r="AR40" s="121"/>
    </row>
    <row r="41" spans="1:44" s="119" customFormat="1" x14ac:dyDescent="0.3">
      <c r="A41" s="113">
        <v>35</v>
      </c>
      <c r="B41" s="126">
        <v>677592</v>
      </c>
      <c r="C41" s="127" t="s">
        <v>135</v>
      </c>
      <c r="D41" s="114">
        <v>10</v>
      </c>
      <c r="E41" s="114">
        <v>12</v>
      </c>
      <c r="F41" s="114">
        <v>11</v>
      </c>
      <c r="G41" s="114">
        <v>14</v>
      </c>
      <c r="H41" s="114">
        <v>10</v>
      </c>
      <c r="I41" s="114">
        <f t="shared" si="1"/>
        <v>57</v>
      </c>
      <c r="J41" s="114">
        <f t="shared" si="2"/>
        <v>8.5499999999999989</v>
      </c>
      <c r="K41" s="115">
        <v>2.5</v>
      </c>
      <c r="L41" s="115">
        <v>4</v>
      </c>
      <c r="M41" s="115">
        <v>3</v>
      </c>
      <c r="N41" s="115">
        <v>4</v>
      </c>
      <c r="O41" s="115">
        <v>2</v>
      </c>
      <c r="P41" s="115">
        <f t="shared" si="3"/>
        <v>15.5</v>
      </c>
      <c r="Q41" s="115">
        <f t="shared" si="4"/>
        <v>0.77500000000000002</v>
      </c>
      <c r="R41" s="116">
        <f t="shared" si="5"/>
        <v>1.625</v>
      </c>
      <c r="S41" s="117">
        <f t="shared" si="6"/>
        <v>1.9999999999999998</v>
      </c>
      <c r="T41" s="117">
        <f t="shared" si="7"/>
        <v>1.7999999999999998</v>
      </c>
      <c r="U41" s="117">
        <f t="shared" si="8"/>
        <v>2.3000000000000003</v>
      </c>
      <c r="V41" s="117">
        <f t="shared" si="9"/>
        <v>1.6</v>
      </c>
      <c r="W41" s="28">
        <f t="shared" si="10"/>
        <v>72.5</v>
      </c>
      <c r="X41" s="118">
        <f t="shared" si="11"/>
        <v>14.5</v>
      </c>
      <c r="Y41" s="130">
        <v>69</v>
      </c>
      <c r="Z41" s="120">
        <f t="shared" si="12"/>
        <v>55.2</v>
      </c>
      <c r="AA41" s="122"/>
      <c r="AB41" s="122"/>
      <c r="AC41" s="122"/>
      <c r="AD41" s="122"/>
      <c r="AE41" s="122"/>
      <c r="AF41" s="122"/>
      <c r="AG41" s="122"/>
      <c r="AH41" s="122"/>
      <c r="AI41" s="122"/>
      <c r="AJ41" s="122"/>
      <c r="AK41" s="122"/>
      <c r="AL41" s="122"/>
      <c r="AM41" s="122"/>
      <c r="AN41" s="122"/>
      <c r="AO41" s="122"/>
      <c r="AP41" s="122"/>
      <c r="AQ41" s="122"/>
      <c r="AR41" s="121"/>
    </row>
    <row r="42" spans="1:44" s="119" customFormat="1" x14ac:dyDescent="0.3">
      <c r="A42" s="113">
        <v>36</v>
      </c>
      <c r="B42" s="126">
        <v>677593</v>
      </c>
      <c r="C42" s="127" t="s">
        <v>137</v>
      </c>
      <c r="D42" s="114">
        <v>12</v>
      </c>
      <c r="E42" s="114">
        <v>10</v>
      </c>
      <c r="F42" s="114">
        <v>12</v>
      </c>
      <c r="G42" s="114">
        <v>12.5</v>
      </c>
      <c r="H42" s="114">
        <v>13</v>
      </c>
      <c r="I42" s="114">
        <f t="shared" si="1"/>
        <v>59.5</v>
      </c>
      <c r="J42" s="114">
        <f t="shared" si="2"/>
        <v>8.9249999999999989</v>
      </c>
      <c r="K42" s="115">
        <v>3</v>
      </c>
      <c r="L42" s="115">
        <v>2</v>
      </c>
      <c r="M42" s="115">
        <v>3.5</v>
      </c>
      <c r="N42" s="115">
        <v>5</v>
      </c>
      <c r="O42" s="115">
        <v>5</v>
      </c>
      <c r="P42" s="115">
        <f t="shared" si="3"/>
        <v>18.5</v>
      </c>
      <c r="Q42" s="115">
        <f t="shared" si="4"/>
        <v>0.92500000000000004</v>
      </c>
      <c r="R42" s="116">
        <f t="shared" si="5"/>
        <v>1.9499999999999997</v>
      </c>
      <c r="S42" s="117">
        <f t="shared" si="6"/>
        <v>1.6</v>
      </c>
      <c r="T42" s="117">
        <f t="shared" si="7"/>
        <v>1.9749999999999999</v>
      </c>
      <c r="U42" s="117">
        <f t="shared" si="8"/>
        <v>2.125</v>
      </c>
      <c r="V42" s="117">
        <f t="shared" si="9"/>
        <v>2.2000000000000002</v>
      </c>
      <c r="W42" s="28">
        <f t="shared" si="10"/>
        <v>78</v>
      </c>
      <c r="X42" s="118">
        <f t="shared" si="11"/>
        <v>15.600000000000001</v>
      </c>
      <c r="Y42" s="130">
        <v>61</v>
      </c>
      <c r="Z42" s="120">
        <f t="shared" si="12"/>
        <v>48.800000000000004</v>
      </c>
      <c r="AA42" s="122"/>
      <c r="AB42" s="122"/>
      <c r="AC42" s="122"/>
      <c r="AD42" s="122"/>
      <c r="AE42" s="122"/>
      <c r="AF42" s="122"/>
      <c r="AG42" s="122"/>
      <c r="AH42" s="122"/>
      <c r="AI42" s="122"/>
      <c r="AJ42" s="122"/>
      <c r="AK42" s="122"/>
      <c r="AL42" s="122"/>
      <c r="AM42" s="122"/>
      <c r="AN42" s="122"/>
      <c r="AO42" s="122"/>
      <c r="AP42" s="122"/>
      <c r="AQ42" s="122"/>
      <c r="AR42" s="121"/>
    </row>
    <row r="43" spans="1:44" s="119" customFormat="1" x14ac:dyDescent="0.3">
      <c r="A43" s="113">
        <v>37</v>
      </c>
      <c r="B43" s="126">
        <v>677594</v>
      </c>
      <c r="C43" s="127" t="s">
        <v>138</v>
      </c>
      <c r="D43" s="114">
        <v>10</v>
      </c>
      <c r="E43" s="114">
        <v>10.5</v>
      </c>
      <c r="F43" s="114">
        <v>11</v>
      </c>
      <c r="G43" s="114">
        <v>12</v>
      </c>
      <c r="H43" s="114">
        <v>14</v>
      </c>
      <c r="I43" s="114">
        <f t="shared" si="1"/>
        <v>57.5</v>
      </c>
      <c r="J43" s="114">
        <f t="shared" si="2"/>
        <v>8.625</v>
      </c>
      <c r="K43" s="115">
        <v>2.5</v>
      </c>
      <c r="L43" s="115">
        <v>3</v>
      </c>
      <c r="M43" s="115">
        <v>2</v>
      </c>
      <c r="N43" s="115">
        <v>4</v>
      </c>
      <c r="O43" s="115">
        <v>2</v>
      </c>
      <c r="P43" s="115">
        <f t="shared" si="3"/>
        <v>13.5</v>
      </c>
      <c r="Q43" s="115">
        <f t="shared" si="4"/>
        <v>0.67500000000000004</v>
      </c>
      <c r="R43" s="116">
        <f t="shared" si="5"/>
        <v>1.625</v>
      </c>
      <c r="S43" s="117">
        <f t="shared" si="6"/>
        <v>1.7250000000000001</v>
      </c>
      <c r="T43" s="117">
        <f t="shared" si="7"/>
        <v>1.75</v>
      </c>
      <c r="U43" s="117">
        <f t="shared" si="8"/>
        <v>1.9999999999999998</v>
      </c>
      <c r="V43" s="117">
        <f t="shared" si="9"/>
        <v>2.2000000000000002</v>
      </c>
      <c r="W43" s="28">
        <f t="shared" si="10"/>
        <v>71</v>
      </c>
      <c r="X43" s="118">
        <f t="shared" si="11"/>
        <v>14.200000000000001</v>
      </c>
      <c r="Y43" s="130">
        <v>48</v>
      </c>
      <c r="Z43" s="120">
        <f t="shared" si="12"/>
        <v>38.400000000000006</v>
      </c>
      <c r="AA43" s="122"/>
      <c r="AB43" s="122"/>
      <c r="AC43" s="122"/>
      <c r="AD43" s="122"/>
      <c r="AE43" s="122"/>
      <c r="AF43" s="122"/>
      <c r="AG43" s="122"/>
      <c r="AH43" s="122"/>
      <c r="AI43" s="122"/>
      <c r="AJ43" s="122"/>
      <c r="AK43" s="122"/>
      <c r="AL43" s="122"/>
      <c r="AM43" s="122"/>
      <c r="AN43" s="122"/>
      <c r="AO43" s="122"/>
      <c r="AP43" s="122"/>
      <c r="AQ43" s="122"/>
      <c r="AR43" s="121"/>
    </row>
    <row r="44" spans="1:44" s="119" customFormat="1" x14ac:dyDescent="0.3">
      <c r="A44" s="113">
        <v>38</v>
      </c>
      <c r="B44" s="126">
        <v>677595</v>
      </c>
      <c r="C44" s="127" t="s">
        <v>136</v>
      </c>
      <c r="D44" s="114">
        <v>10</v>
      </c>
      <c r="E44" s="114">
        <v>12</v>
      </c>
      <c r="F44" s="114">
        <v>10.5</v>
      </c>
      <c r="G44" s="114">
        <v>9</v>
      </c>
      <c r="H44" s="114">
        <v>13</v>
      </c>
      <c r="I44" s="114">
        <f t="shared" si="1"/>
        <v>54.5</v>
      </c>
      <c r="J44" s="114">
        <f t="shared" si="2"/>
        <v>8.1749999999999989</v>
      </c>
      <c r="K44" s="115">
        <v>3</v>
      </c>
      <c r="L44" s="115">
        <v>2</v>
      </c>
      <c r="M44" s="115">
        <v>4</v>
      </c>
      <c r="N44" s="115">
        <v>5</v>
      </c>
      <c r="O44" s="115">
        <v>3</v>
      </c>
      <c r="P44" s="115">
        <f t="shared" si="3"/>
        <v>17</v>
      </c>
      <c r="Q44" s="115">
        <f t="shared" si="4"/>
        <v>0.85000000000000009</v>
      </c>
      <c r="R44" s="116">
        <f t="shared" si="5"/>
        <v>1.65</v>
      </c>
      <c r="S44" s="117">
        <f t="shared" si="6"/>
        <v>1.9</v>
      </c>
      <c r="T44" s="117">
        <f t="shared" si="7"/>
        <v>1.7749999999999999</v>
      </c>
      <c r="U44" s="117">
        <f t="shared" si="8"/>
        <v>1.5999999999999999</v>
      </c>
      <c r="V44" s="117">
        <f t="shared" si="9"/>
        <v>2.1</v>
      </c>
      <c r="W44" s="28">
        <f t="shared" si="10"/>
        <v>71.5</v>
      </c>
      <c r="X44" s="118">
        <f t="shared" si="11"/>
        <v>14.3</v>
      </c>
      <c r="Y44" s="130">
        <v>58</v>
      </c>
      <c r="Z44" s="120">
        <f t="shared" si="12"/>
        <v>46.400000000000006</v>
      </c>
      <c r="AA44" s="122"/>
      <c r="AB44" s="122"/>
      <c r="AC44" s="122"/>
      <c r="AD44" s="122"/>
      <c r="AE44" s="122"/>
      <c r="AF44" s="122"/>
      <c r="AG44" s="122"/>
      <c r="AH44" s="122"/>
      <c r="AI44" s="122"/>
      <c r="AJ44" s="122"/>
      <c r="AK44" s="122"/>
      <c r="AL44" s="122"/>
      <c r="AM44" s="122"/>
      <c r="AN44" s="122"/>
      <c r="AO44" s="122"/>
      <c r="AP44" s="122"/>
      <c r="AQ44" s="122"/>
      <c r="AR44" s="121"/>
    </row>
    <row r="45" spans="1:44" s="119" customFormat="1" x14ac:dyDescent="0.3">
      <c r="A45" s="113">
        <v>39</v>
      </c>
      <c r="B45" s="126">
        <v>677596</v>
      </c>
      <c r="C45" s="127" t="s">
        <v>139</v>
      </c>
      <c r="D45" s="114">
        <v>10</v>
      </c>
      <c r="E45" s="114">
        <v>12</v>
      </c>
      <c r="F45" s="114">
        <v>9</v>
      </c>
      <c r="G45" s="114">
        <v>8</v>
      </c>
      <c r="H45" s="114">
        <v>7.5</v>
      </c>
      <c r="I45" s="114">
        <f t="shared" si="1"/>
        <v>46.5</v>
      </c>
      <c r="J45" s="114">
        <f t="shared" si="2"/>
        <v>6.9749999999999996</v>
      </c>
      <c r="K45" s="115">
        <v>2.5</v>
      </c>
      <c r="L45" s="115">
        <v>4</v>
      </c>
      <c r="M45" s="115">
        <v>3</v>
      </c>
      <c r="N45" s="115">
        <v>2</v>
      </c>
      <c r="O45" s="115">
        <v>5</v>
      </c>
      <c r="P45" s="115">
        <f t="shared" si="3"/>
        <v>16.5</v>
      </c>
      <c r="Q45" s="115">
        <f t="shared" si="4"/>
        <v>0.82500000000000007</v>
      </c>
      <c r="R45" s="116">
        <f t="shared" si="5"/>
        <v>1.625</v>
      </c>
      <c r="S45" s="117">
        <f t="shared" si="6"/>
        <v>1.9999999999999998</v>
      </c>
      <c r="T45" s="117">
        <f t="shared" si="7"/>
        <v>1.5</v>
      </c>
      <c r="U45" s="117">
        <f t="shared" si="8"/>
        <v>1.3</v>
      </c>
      <c r="V45" s="117">
        <f t="shared" si="9"/>
        <v>1.375</v>
      </c>
      <c r="W45" s="28">
        <f t="shared" si="10"/>
        <v>63</v>
      </c>
      <c r="X45" s="118">
        <f t="shared" si="11"/>
        <v>12.600000000000001</v>
      </c>
      <c r="Y45" s="130">
        <v>61</v>
      </c>
      <c r="Z45" s="120">
        <f t="shared" si="12"/>
        <v>48.800000000000004</v>
      </c>
      <c r="AA45" s="122"/>
      <c r="AB45" s="122"/>
      <c r="AC45" s="122"/>
      <c r="AD45" s="122"/>
      <c r="AE45" s="122"/>
      <c r="AF45" s="122"/>
      <c r="AG45" s="122"/>
      <c r="AH45" s="122"/>
      <c r="AI45" s="122"/>
      <c r="AJ45" s="122"/>
      <c r="AK45" s="122"/>
      <c r="AL45" s="122"/>
      <c r="AM45" s="122"/>
      <c r="AN45" s="122"/>
      <c r="AO45" s="122"/>
      <c r="AP45" s="122"/>
      <c r="AQ45" s="122"/>
      <c r="AR45" s="121"/>
    </row>
    <row r="46" spans="1:44" s="119" customFormat="1" x14ac:dyDescent="0.3">
      <c r="A46" s="113">
        <v>40</v>
      </c>
      <c r="B46" s="126">
        <v>677597</v>
      </c>
      <c r="C46" s="127" t="s">
        <v>140</v>
      </c>
      <c r="D46" s="114">
        <v>10</v>
      </c>
      <c r="E46" s="114">
        <v>12</v>
      </c>
      <c r="F46" s="114">
        <v>11</v>
      </c>
      <c r="G46" s="114">
        <v>12</v>
      </c>
      <c r="H46" s="114">
        <v>14</v>
      </c>
      <c r="I46" s="114">
        <f t="shared" si="1"/>
        <v>59</v>
      </c>
      <c r="J46" s="114">
        <f t="shared" si="2"/>
        <v>8.85</v>
      </c>
      <c r="K46" s="115">
        <v>2</v>
      </c>
      <c r="L46" s="115">
        <v>2</v>
      </c>
      <c r="M46" s="115">
        <v>5</v>
      </c>
      <c r="N46" s="115">
        <v>4</v>
      </c>
      <c r="O46" s="115">
        <v>3</v>
      </c>
      <c r="P46" s="115">
        <f t="shared" si="3"/>
        <v>16</v>
      </c>
      <c r="Q46" s="115">
        <f t="shared" si="4"/>
        <v>0.8</v>
      </c>
      <c r="R46" s="116">
        <f t="shared" si="5"/>
        <v>1.6</v>
      </c>
      <c r="S46" s="117">
        <f t="shared" si="6"/>
        <v>1.9</v>
      </c>
      <c r="T46" s="117">
        <f t="shared" si="7"/>
        <v>1.9</v>
      </c>
      <c r="U46" s="117">
        <f t="shared" si="8"/>
        <v>1.9999999999999998</v>
      </c>
      <c r="V46" s="117">
        <f t="shared" si="9"/>
        <v>2.25</v>
      </c>
      <c r="W46" s="28">
        <f t="shared" si="10"/>
        <v>75</v>
      </c>
      <c r="X46" s="118">
        <f t="shared" si="11"/>
        <v>15</v>
      </c>
      <c r="Y46" s="130">
        <v>64</v>
      </c>
      <c r="Z46" s="120">
        <f t="shared" si="12"/>
        <v>51.2</v>
      </c>
      <c r="AA46" s="122"/>
      <c r="AB46" s="122"/>
      <c r="AC46" s="122"/>
      <c r="AD46" s="122"/>
      <c r="AE46" s="122"/>
      <c r="AF46" s="122"/>
      <c r="AG46" s="122"/>
      <c r="AH46" s="122"/>
      <c r="AI46" s="122"/>
      <c r="AJ46" s="122"/>
      <c r="AK46" s="122"/>
      <c r="AL46" s="122"/>
      <c r="AM46" s="122"/>
      <c r="AN46" s="122"/>
      <c r="AO46" s="122"/>
      <c r="AP46" s="122"/>
      <c r="AQ46" s="122"/>
      <c r="AR46" s="121"/>
    </row>
    <row r="47" spans="1:44" s="119" customFormat="1" x14ac:dyDescent="0.3">
      <c r="A47" s="113">
        <v>41</v>
      </c>
      <c r="B47" s="126">
        <v>677598</v>
      </c>
      <c r="C47" s="127" t="s">
        <v>141</v>
      </c>
      <c r="D47" s="114">
        <v>12</v>
      </c>
      <c r="E47" s="114">
        <v>14</v>
      </c>
      <c r="F47" s="114">
        <v>12.5</v>
      </c>
      <c r="G47" s="114">
        <v>10</v>
      </c>
      <c r="H47" s="114">
        <v>11</v>
      </c>
      <c r="I47" s="114">
        <f t="shared" si="1"/>
        <v>59.5</v>
      </c>
      <c r="J47" s="114">
        <f t="shared" si="2"/>
        <v>8.9249999999999989</v>
      </c>
      <c r="K47" s="115">
        <v>3</v>
      </c>
      <c r="L47" s="115">
        <v>2</v>
      </c>
      <c r="M47" s="115">
        <v>3.5</v>
      </c>
      <c r="N47" s="115">
        <v>3</v>
      </c>
      <c r="O47" s="115">
        <v>4</v>
      </c>
      <c r="P47" s="115">
        <f t="shared" si="3"/>
        <v>15.5</v>
      </c>
      <c r="Q47" s="115">
        <f t="shared" si="4"/>
        <v>0.77500000000000002</v>
      </c>
      <c r="R47" s="116">
        <f t="shared" si="5"/>
        <v>1.9499999999999997</v>
      </c>
      <c r="S47" s="117">
        <f t="shared" si="6"/>
        <v>2.2000000000000002</v>
      </c>
      <c r="T47" s="117">
        <f t="shared" si="7"/>
        <v>2.0499999999999998</v>
      </c>
      <c r="U47" s="117">
        <f t="shared" si="8"/>
        <v>1.65</v>
      </c>
      <c r="V47" s="117">
        <f t="shared" si="9"/>
        <v>1.8499999999999999</v>
      </c>
      <c r="W47" s="28">
        <f t="shared" si="10"/>
        <v>75</v>
      </c>
      <c r="X47" s="118">
        <f t="shared" si="11"/>
        <v>15</v>
      </c>
      <c r="Y47" s="130">
        <v>65</v>
      </c>
      <c r="Z47" s="120">
        <f t="shared" si="12"/>
        <v>52</v>
      </c>
      <c r="AA47" s="122"/>
      <c r="AB47" s="122"/>
      <c r="AC47" s="122"/>
      <c r="AD47" s="122"/>
      <c r="AE47" s="122"/>
      <c r="AF47" s="122"/>
      <c r="AG47" s="122"/>
      <c r="AH47" s="122"/>
      <c r="AI47" s="122"/>
      <c r="AJ47" s="122"/>
      <c r="AK47" s="122"/>
      <c r="AL47" s="122"/>
      <c r="AM47" s="122"/>
      <c r="AN47" s="122"/>
      <c r="AO47" s="122"/>
      <c r="AP47" s="122"/>
      <c r="AQ47" s="122"/>
      <c r="AR47" s="121"/>
    </row>
    <row r="48" spans="1:44" s="119" customFormat="1" x14ac:dyDescent="0.3">
      <c r="A48" s="113">
        <v>42</v>
      </c>
      <c r="B48" s="126">
        <v>677599</v>
      </c>
      <c r="C48" s="127" t="s">
        <v>142</v>
      </c>
      <c r="D48" s="114">
        <v>10</v>
      </c>
      <c r="E48" s="114">
        <v>12</v>
      </c>
      <c r="F48" s="114">
        <v>14</v>
      </c>
      <c r="G48" s="114">
        <v>10</v>
      </c>
      <c r="H48" s="114">
        <v>11.5</v>
      </c>
      <c r="I48" s="114"/>
      <c r="J48" s="114">
        <f t="shared" si="2"/>
        <v>0</v>
      </c>
      <c r="K48" s="115">
        <v>3</v>
      </c>
      <c r="L48" s="115">
        <v>2</v>
      </c>
      <c r="M48" s="115">
        <v>2.5</v>
      </c>
      <c r="N48" s="115">
        <v>4</v>
      </c>
      <c r="O48" s="115">
        <v>3</v>
      </c>
      <c r="P48" s="115">
        <f t="shared" si="3"/>
        <v>14.5</v>
      </c>
      <c r="Q48" s="115">
        <f t="shared" si="4"/>
        <v>0.72500000000000009</v>
      </c>
      <c r="R48" s="116">
        <f t="shared" si="5"/>
        <v>1.65</v>
      </c>
      <c r="S48" s="117">
        <f t="shared" si="6"/>
        <v>1.9</v>
      </c>
      <c r="T48" s="117">
        <f t="shared" si="7"/>
        <v>2.2250000000000001</v>
      </c>
      <c r="U48" s="117">
        <f t="shared" si="8"/>
        <v>1.7</v>
      </c>
      <c r="V48" s="117">
        <f t="shared" si="9"/>
        <v>1.875</v>
      </c>
      <c r="W48" s="28">
        <f t="shared" si="10"/>
        <v>14.5</v>
      </c>
      <c r="X48" s="118">
        <f t="shared" si="11"/>
        <v>2.9000000000000004</v>
      </c>
      <c r="Y48" s="130">
        <v>58</v>
      </c>
      <c r="Z48" s="120">
        <f t="shared" si="12"/>
        <v>46.400000000000006</v>
      </c>
      <c r="AA48" s="122"/>
      <c r="AB48" s="122"/>
      <c r="AC48" s="122"/>
      <c r="AD48" s="122"/>
      <c r="AE48" s="122"/>
      <c r="AF48" s="122"/>
      <c r="AG48" s="122"/>
      <c r="AH48" s="122"/>
      <c r="AI48" s="122"/>
      <c r="AJ48" s="122"/>
      <c r="AK48" s="122"/>
      <c r="AL48" s="122"/>
      <c r="AM48" s="122"/>
      <c r="AN48" s="122"/>
      <c r="AO48" s="122"/>
      <c r="AP48" s="122"/>
      <c r="AQ48" s="122"/>
      <c r="AR48" s="121"/>
    </row>
    <row r="49" spans="1:44" s="119" customFormat="1" x14ac:dyDescent="0.3">
      <c r="A49" s="113">
        <v>43</v>
      </c>
      <c r="B49" s="126">
        <v>677600</v>
      </c>
      <c r="C49" s="127" t="s">
        <v>143</v>
      </c>
      <c r="D49" s="114">
        <v>9.5</v>
      </c>
      <c r="E49" s="114">
        <v>9</v>
      </c>
      <c r="F49" s="114">
        <v>10</v>
      </c>
      <c r="G49" s="114">
        <v>11</v>
      </c>
      <c r="H49" s="114">
        <v>12</v>
      </c>
      <c r="I49" s="114">
        <f t="shared" si="1"/>
        <v>51.5</v>
      </c>
      <c r="J49" s="114">
        <f t="shared" si="2"/>
        <v>7.7249999999999996</v>
      </c>
      <c r="K49" s="115">
        <v>3.5</v>
      </c>
      <c r="L49" s="115">
        <v>4</v>
      </c>
      <c r="M49" s="115">
        <v>2.5</v>
      </c>
      <c r="N49" s="115">
        <v>3</v>
      </c>
      <c r="O49" s="115">
        <v>4</v>
      </c>
      <c r="P49" s="115">
        <f t="shared" si="3"/>
        <v>17</v>
      </c>
      <c r="Q49" s="115">
        <f t="shared" si="4"/>
        <v>0.85000000000000009</v>
      </c>
      <c r="R49" s="116">
        <f t="shared" si="5"/>
        <v>1.6</v>
      </c>
      <c r="S49" s="117">
        <f t="shared" si="6"/>
        <v>1.5499999999999998</v>
      </c>
      <c r="T49" s="117">
        <f t="shared" si="7"/>
        <v>1.625</v>
      </c>
      <c r="U49" s="117">
        <f t="shared" si="8"/>
        <v>1.7999999999999998</v>
      </c>
      <c r="V49" s="117">
        <f t="shared" si="9"/>
        <v>1.9999999999999998</v>
      </c>
      <c r="W49" s="28">
        <f t="shared" si="10"/>
        <v>68.5</v>
      </c>
      <c r="X49" s="118">
        <f t="shared" si="11"/>
        <v>13.700000000000001</v>
      </c>
      <c r="Y49" s="130">
        <v>58</v>
      </c>
      <c r="Z49" s="120">
        <f t="shared" si="12"/>
        <v>46.400000000000006</v>
      </c>
      <c r="AA49" s="122"/>
      <c r="AB49" s="122"/>
      <c r="AC49" s="122"/>
      <c r="AD49" s="122"/>
      <c r="AE49" s="122"/>
      <c r="AF49" s="122"/>
      <c r="AG49" s="122"/>
      <c r="AH49" s="122"/>
      <c r="AI49" s="122"/>
      <c r="AJ49" s="122"/>
      <c r="AK49" s="122"/>
      <c r="AL49" s="122"/>
      <c r="AM49" s="122"/>
      <c r="AN49" s="122"/>
      <c r="AO49" s="122"/>
      <c r="AP49" s="122"/>
      <c r="AQ49" s="122"/>
      <c r="AR49" s="121"/>
    </row>
    <row r="50" spans="1:44" s="119" customFormat="1" x14ac:dyDescent="0.3">
      <c r="A50" s="113">
        <v>44</v>
      </c>
      <c r="B50" s="126">
        <v>677601</v>
      </c>
      <c r="C50" s="127" t="s">
        <v>144</v>
      </c>
      <c r="D50" s="114">
        <v>10</v>
      </c>
      <c r="E50" s="114">
        <v>12</v>
      </c>
      <c r="F50" s="114">
        <v>9</v>
      </c>
      <c r="G50" s="114">
        <v>8</v>
      </c>
      <c r="H50" s="114">
        <v>8.5</v>
      </c>
      <c r="I50" s="114">
        <f t="shared" si="1"/>
        <v>47.5</v>
      </c>
      <c r="J50" s="114">
        <f t="shared" si="2"/>
        <v>7.125</v>
      </c>
      <c r="K50" s="115">
        <v>2.5</v>
      </c>
      <c r="L50" s="115">
        <v>2.5</v>
      </c>
      <c r="M50" s="115">
        <v>3</v>
      </c>
      <c r="N50" s="115">
        <v>5</v>
      </c>
      <c r="O50" s="115">
        <v>4</v>
      </c>
      <c r="P50" s="115">
        <f t="shared" si="3"/>
        <v>17</v>
      </c>
      <c r="Q50" s="115">
        <f t="shared" si="4"/>
        <v>0.85000000000000009</v>
      </c>
      <c r="R50" s="116">
        <f t="shared" si="5"/>
        <v>1.625</v>
      </c>
      <c r="S50" s="117">
        <f t="shared" si="6"/>
        <v>1.9249999999999998</v>
      </c>
      <c r="T50" s="117">
        <f t="shared" si="7"/>
        <v>1.5</v>
      </c>
      <c r="U50" s="117">
        <f t="shared" si="8"/>
        <v>1.45</v>
      </c>
      <c r="V50" s="117">
        <f t="shared" si="9"/>
        <v>1.4749999999999999</v>
      </c>
      <c r="W50" s="28">
        <f t="shared" si="10"/>
        <v>64.5</v>
      </c>
      <c r="X50" s="118">
        <f t="shared" si="11"/>
        <v>12.9</v>
      </c>
      <c r="Y50" s="130">
        <v>54</v>
      </c>
      <c r="Z50" s="120">
        <f t="shared" si="12"/>
        <v>43.2</v>
      </c>
      <c r="AA50" s="122"/>
      <c r="AB50" s="122"/>
      <c r="AC50" s="122"/>
      <c r="AD50" s="122"/>
      <c r="AE50" s="122"/>
      <c r="AF50" s="122"/>
      <c r="AG50" s="122"/>
      <c r="AH50" s="122"/>
      <c r="AI50" s="122"/>
      <c r="AJ50" s="122"/>
      <c r="AK50" s="122"/>
      <c r="AL50" s="122"/>
      <c r="AM50" s="122"/>
      <c r="AN50" s="122"/>
      <c r="AO50" s="122"/>
      <c r="AP50" s="122"/>
      <c r="AQ50" s="122"/>
      <c r="AR50" s="121"/>
    </row>
    <row r="51" spans="1:44" s="119" customFormat="1" x14ac:dyDescent="0.3">
      <c r="A51" s="113">
        <v>45</v>
      </c>
      <c r="B51" s="126">
        <v>677602</v>
      </c>
      <c r="C51" s="127" t="s">
        <v>145</v>
      </c>
      <c r="D51" s="114">
        <v>10</v>
      </c>
      <c r="E51" s="114">
        <v>14</v>
      </c>
      <c r="F51" s="114">
        <v>15</v>
      </c>
      <c r="G51" s="114">
        <v>12</v>
      </c>
      <c r="H51" s="114">
        <v>14</v>
      </c>
      <c r="I51" s="114">
        <f t="shared" si="1"/>
        <v>65</v>
      </c>
      <c r="J51" s="114">
        <f t="shared" si="2"/>
        <v>9.75</v>
      </c>
      <c r="K51" s="115">
        <v>3</v>
      </c>
      <c r="L51" s="115">
        <v>4</v>
      </c>
      <c r="M51" s="115">
        <v>5</v>
      </c>
      <c r="N51" s="115">
        <v>2</v>
      </c>
      <c r="O51" s="115">
        <v>3</v>
      </c>
      <c r="P51" s="115">
        <f t="shared" si="3"/>
        <v>17</v>
      </c>
      <c r="Q51" s="115">
        <f t="shared" si="4"/>
        <v>0.85000000000000009</v>
      </c>
      <c r="R51" s="116">
        <f t="shared" si="5"/>
        <v>1.65</v>
      </c>
      <c r="S51" s="117">
        <f t="shared" si="6"/>
        <v>2.3000000000000003</v>
      </c>
      <c r="T51" s="117">
        <f t="shared" si="7"/>
        <v>2.5</v>
      </c>
      <c r="U51" s="117">
        <f t="shared" si="8"/>
        <v>1.9</v>
      </c>
      <c r="V51" s="117">
        <f t="shared" si="9"/>
        <v>2.25</v>
      </c>
      <c r="W51" s="28">
        <f t="shared" si="10"/>
        <v>82</v>
      </c>
      <c r="X51" s="118">
        <f t="shared" si="11"/>
        <v>16.400000000000002</v>
      </c>
      <c r="Y51" s="130">
        <v>78</v>
      </c>
      <c r="Z51" s="120">
        <f t="shared" si="12"/>
        <v>62.400000000000006</v>
      </c>
      <c r="AA51" s="122"/>
      <c r="AB51" s="122"/>
      <c r="AC51" s="122"/>
      <c r="AD51" s="122"/>
      <c r="AE51" s="122"/>
      <c r="AF51" s="122"/>
      <c r="AG51" s="122"/>
      <c r="AH51" s="122"/>
      <c r="AI51" s="122"/>
      <c r="AJ51" s="122"/>
      <c r="AK51" s="122"/>
      <c r="AL51" s="122"/>
      <c r="AM51" s="122"/>
      <c r="AN51" s="122"/>
      <c r="AO51" s="122"/>
      <c r="AP51" s="122"/>
      <c r="AQ51" s="122"/>
      <c r="AR51" s="121"/>
    </row>
    <row r="52" spans="1:44" s="119" customFormat="1" x14ac:dyDescent="0.3">
      <c r="A52" s="113">
        <v>46</v>
      </c>
      <c r="B52" s="126">
        <v>677603</v>
      </c>
      <c r="C52" s="127" t="s">
        <v>146</v>
      </c>
      <c r="D52" s="114">
        <v>12</v>
      </c>
      <c r="E52" s="114">
        <v>14</v>
      </c>
      <c r="F52" s="114">
        <v>13</v>
      </c>
      <c r="G52" s="114">
        <v>10</v>
      </c>
      <c r="H52" s="114">
        <v>11</v>
      </c>
      <c r="I52" s="114">
        <f t="shared" si="1"/>
        <v>60</v>
      </c>
      <c r="J52" s="114">
        <f t="shared" si="2"/>
        <v>9</v>
      </c>
      <c r="K52" s="115">
        <v>1</v>
      </c>
      <c r="L52" s="115">
        <v>2</v>
      </c>
      <c r="M52" s="115">
        <v>3</v>
      </c>
      <c r="N52" s="115">
        <v>4</v>
      </c>
      <c r="O52" s="115">
        <v>2</v>
      </c>
      <c r="P52" s="115">
        <f t="shared" si="3"/>
        <v>12</v>
      </c>
      <c r="Q52" s="115">
        <f t="shared" si="4"/>
        <v>0.60000000000000009</v>
      </c>
      <c r="R52" s="116">
        <f t="shared" si="5"/>
        <v>1.8499999999999999</v>
      </c>
      <c r="S52" s="117">
        <f t="shared" si="6"/>
        <v>2.2000000000000002</v>
      </c>
      <c r="T52" s="117">
        <f t="shared" si="7"/>
        <v>2.1</v>
      </c>
      <c r="U52" s="117">
        <f t="shared" si="8"/>
        <v>1.7</v>
      </c>
      <c r="V52" s="117">
        <f t="shared" si="9"/>
        <v>1.75</v>
      </c>
      <c r="W52" s="28">
        <f t="shared" si="10"/>
        <v>72</v>
      </c>
      <c r="X52" s="118">
        <f t="shared" si="11"/>
        <v>14.4</v>
      </c>
      <c r="Y52" s="130">
        <v>59</v>
      </c>
      <c r="Z52" s="120">
        <f t="shared" si="12"/>
        <v>47.2</v>
      </c>
      <c r="AA52" s="122"/>
      <c r="AB52" s="122"/>
      <c r="AC52" s="122"/>
      <c r="AD52" s="122"/>
      <c r="AE52" s="122"/>
      <c r="AF52" s="122"/>
      <c r="AG52" s="122"/>
      <c r="AH52" s="122"/>
      <c r="AI52" s="122"/>
      <c r="AJ52" s="122"/>
      <c r="AK52" s="122"/>
      <c r="AL52" s="122"/>
      <c r="AM52" s="122"/>
      <c r="AN52" s="122"/>
      <c r="AO52" s="122"/>
      <c r="AP52" s="122"/>
      <c r="AQ52" s="122"/>
      <c r="AR52" s="121"/>
    </row>
    <row r="53" spans="1:44" s="119" customFormat="1" x14ac:dyDescent="0.3">
      <c r="A53" s="113">
        <v>47</v>
      </c>
      <c r="B53" s="126">
        <v>677604</v>
      </c>
      <c r="C53" s="127" t="s">
        <v>147</v>
      </c>
      <c r="D53" s="114">
        <v>11</v>
      </c>
      <c r="E53" s="114">
        <v>13</v>
      </c>
      <c r="F53" s="114">
        <v>14</v>
      </c>
      <c r="G53" s="114">
        <v>9.5</v>
      </c>
      <c r="H53" s="114">
        <v>10</v>
      </c>
      <c r="I53" s="114">
        <f t="shared" si="1"/>
        <v>57.5</v>
      </c>
      <c r="J53" s="114">
        <f t="shared" si="2"/>
        <v>8.625</v>
      </c>
      <c r="K53" s="115">
        <v>3</v>
      </c>
      <c r="L53" s="115">
        <v>3</v>
      </c>
      <c r="M53" s="115">
        <v>4</v>
      </c>
      <c r="N53" s="115">
        <v>5</v>
      </c>
      <c r="O53" s="115">
        <v>3</v>
      </c>
      <c r="P53" s="115">
        <f t="shared" si="3"/>
        <v>18</v>
      </c>
      <c r="Q53" s="115">
        <f t="shared" si="4"/>
        <v>0.9</v>
      </c>
      <c r="R53" s="116">
        <f t="shared" si="5"/>
        <v>1.7999999999999998</v>
      </c>
      <c r="S53" s="117">
        <f t="shared" si="6"/>
        <v>2.1</v>
      </c>
      <c r="T53" s="117">
        <f t="shared" si="7"/>
        <v>2.3000000000000003</v>
      </c>
      <c r="U53" s="117">
        <f t="shared" si="8"/>
        <v>1.675</v>
      </c>
      <c r="V53" s="117">
        <f t="shared" si="9"/>
        <v>1.65</v>
      </c>
      <c r="W53" s="28">
        <f t="shared" si="10"/>
        <v>75.5</v>
      </c>
      <c r="X53" s="118">
        <f t="shared" si="11"/>
        <v>15.100000000000001</v>
      </c>
      <c r="Y53" s="130">
        <v>64</v>
      </c>
      <c r="Z53" s="120">
        <f t="shared" si="12"/>
        <v>51.2</v>
      </c>
      <c r="AA53" s="122"/>
      <c r="AB53" s="122"/>
      <c r="AC53" s="122"/>
      <c r="AD53" s="122"/>
      <c r="AE53" s="122"/>
      <c r="AF53" s="122"/>
      <c r="AG53" s="122"/>
      <c r="AH53" s="122"/>
      <c r="AI53" s="122"/>
      <c r="AJ53" s="122"/>
      <c r="AK53" s="122"/>
      <c r="AL53" s="122"/>
      <c r="AM53" s="122"/>
      <c r="AN53" s="122"/>
      <c r="AO53" s="122"/>
      <c r="AP53" s="122"/>
      <c r="AQ53" s="122"/>
      <c r="AR53" s="121"/>
    </row>
    <row r="54" spans="1:44" s="119" customFormat="1" x14ac:dyDescent="0.3">
      <c r="A54" s="113">
        <v>48</v>
      </c>
      <c r="B54" s="126">
        <v>677605</v>
      </c>
      <c r="C54" s="127" t="s">
        <v>148</v>
      </c>
      <c r="D54" s="114">
        <v>14</v>
      </c>
      <c r="E54" s="114">
        <v>12</v>
      </c>
      <c r="F54" s="114">
        <v>10</v>
      </c>
      <c r="G54" s="114">
        <v>9</v>
      </c>
      <c r="H54" s="114">
        <v>9.5</v>
      </c>
      <c r="I54" s="114">
        <f t="shared" si="1"/>
        <v>54.5</v>
      </c>
      <c r="J54" s="114">
        <f t="shared" si="2"/>
        <v>8.1749999999999989</v>
      </c>
      <c r="K54" s="115">
        <v>2</v>
      </c>
      <c r="L54" s="115">
        <v>3</v>
      </c>
      <c r="M54" s="115">
        <v>4</v>
      </c>
      <c r="N54" s="115">
        <v>2</v>
      </c>
      <c r="O54" s="115">
        <v>3</v>
      </c>
      <c r="P54" s="115">
        <f t="shared" si="3"/>
        <v>14</v>
      </c>
      <c r="Q54" s="115">
        <f t="shared" si="4"/>
        <v>0.70000000000000007</v>
      </c>
      <c r="R54" s="116">
        <f t="shared" si="5"/>
        <v>2.2000000000000002</v>
      </c>
      <c r="S54" s="117">
        <f t="shared" si="6"/>
        <v>1.9499999999999997</v>
      </c>
      <c r="T54" s="117">
        <f t="shared" si="7"/>
        <v>1.7</v>
      </c>
      <c r="U54" s="117">
        <f t="shared" si="8"/>
        <v>1.45</v>
      </c>
      <c r="V54" s="117">
        <f t="shared" si="9"/>
        <v>1.5750000000000002</v>
      </c>
      <c r="W54" s="28">
        <f t="shared" si="10"/>
        <v>68.5</v>
      </c>
      <c r="X54" s="118">
        <f t="shared" si="11"/>
        <v>13.700000000000001</v>
      </c>
      <c r="Y54" s="130">
        <v>60</v>
      </c>
      <c r="Z54" s="120">
        <f t="shared" si="12"/>
        <v>48</v>
      </c>
      <c r="AA54" s="122"/>
      <c r="AB54" s="122"/>
      <c r="AC54" s="122"/>
      <c r="AD54" s="122"/>
      <c r="AE54" s="122"/>
      <c r="AF54" s="122"/>
      <c r="AG54" s="122"/>
      <c r="AH54" s="122"/>
      <c r="AI54" s="122"/>
      <c r="AJ54" s="122"/>
      <c r="AK54" s="122"/>
      <c r="AL54" s="122"/>
      <c r="AM54" s="122"/>
      <c r="AN54" s="122"/>
      <c r="AO54" s="122"/>
      <c r="AP54" s="122"/>
      <c r="AQ54" s="122"/>
      <c r="AR54" s="121"/>
    </row>
    <row r="55" spans="1:44" s="119" customFormat="1" x14ac:dyDescent="0.3">
      <c r="A55" s="113">
        <v>49</v>
      </c>
      <c r="B55" s="126">
        <v>677606</v>
      </c>
      <c r="C55" s="127" t="s">
        <v>149</v>
      </c>
      <c r="D55" s="114">
        <v>10</v>
      </c>
      <c r="E55" s="114">
        <v>14</v>
      </c>
      <c r="F55" s="114">
        <v>12</v>
      </c>
      <c r="G55" s="114">
        <v>11</v>
      </c>
      <c r="H55" s="114">
        <v>13</v>
      </c>
      <c r="I55" s="114">
        <f t="shared" si="1"/>
        <v>60</v>
      </c>
      <c r="J55" s="114">
        <f t="shared" si="2"/>
        <v>9</v>
      </c>
      <c r="K55" s="115">
        <v>2</v>
      </c>
      <c r="L55" s="115">
        <v>4</v>
      </c>
      <c r="M55" s="115">
        <v>3</v>
      </c>
      <c r="N55" s="115">
        <v>4</v>
      </c>
      <c r="O55" s="115">
        <v>2</v>
      </c>
      <c r="P55" s="115">
        <f t="shared" si="3"/>
        <v>15</v>
      </c>
      <c r="Q55" s="115">
        <f t="shared" si="4"/>
        <v>0.75</v>
      </c>
      <c r="R55" s="116">
        <f t="shared" si="5"/>
        <v>1.6</v>
      </c>
      <c r="S55" s="117">
        <f t="shared" si="6"/>
        <v>2.3000000000000003</v>
      </c>
      <c r="T55" s="117">
        <f t="shared" si="7"/>
        <v>1.9499999999999997</v>
      </c>
      <c r="U55" s="117">
        <f t="shared" si="8"/>
        <v>1.8499999999999999</v>
      </c>
      <c r="V55" s="117">
        <f t="shared" si="9"/>
        <v>2.0499999999999998</v>
      </c>
      <c r="W55" s="28">
        <f t="shared" si="10"/>
        <v>75</v>
      </c>
      <c r="X55" s="118">
        <f t="shared" si="11"/>
        <v>15</v>
      </c>
      <c r="Y55" s="130">
        <v>59</v>
      </c>
      <c r="Z55" s="120">
        <f t="shared" si="12"/>
        <v>47.2</v>
      </c>
      <c r="AA55" s="122"/>
      <c r="AB55" s="122"/>
      <c r="AC55" s="122"/>
      <c r="AD55" s="122"/>
      <c r="AE55" s="122"/>
      <c r="AF55" s="122"/>
      <c r="AG55" s="122"/>
      <c r="AH55" s="122"/>
      <c r="AI55" s="122"/>
      <c r="AJ55" s="122"/>
      <c r="AK55" s="122"/>
      <c r="AL55" s="122"/>
      <c r="AM55" s="122"/>
      <c r="AN55" s="122"/>
      <c r="AO55" s="122"/>
      <c r="AP55" s="122"/>
      <c r="AQ55" s="122"/>
      <c r="AR55" s="121"/>
    </row>
    <row r="56" spans="1:44" s="119" customFormat="1" x14ac:dyDescent="0.3">
      <c r="A56" s="113">
        <v>50</v>
      </c>
      <c r="B56" s="126">
        <v>677607</v>
      </c>
      <c r="C56" s="127" t="s">
        <v>150</v>
      </c>
      <c r="D56" s="114">
        <v>14</v>
      </c>
      <c r="E56" s="114">
        <v>12</v>
      </c>
      <c r="F56" s="114">
        <v>10</v>
      </c>
      <c r="G56" s="114">
        <v>12</v>
      </c>
      <c r="H56" s="114">
        <v>10</v>
      </c>
      <c r="I56" s="114">
        <f t="shared" si="1"/>
        <v>58</v>
      </c>
      <c r="J56" s="114">
        <f t="shared" si="2"/>
        <v>8.6999999999999993</v>
      </c>
      <c r="K56" s="115">
        <v>3</v>
      </c>
      <c r="L56" s="115">
        <v>4</v>
      </c>
      <c r="M56" s="115">
        <v>2</v>
      </c>
      <c r="N56" s="115">
        <v>4</v>
      </c>
      <c r="O56" s="115">
        <v>3.5</v>
      </c>
      <c r="P56" s="115">
        <f t="shared" si="3"/>
        <v>16.5</v>
      </c>
      <c r="Q56" s="115">
        <f t="shared" si="4"/>
        <v>0.82500000000000007</v>
      </c>
      <c r="R56" s="116">
        <f t="shared" si="5"/>
        <v>2.25</v>
      </c>
      <c r="S56" s="117">
        <f t="shared" si="6"/>
        <v>1.9999999999999998</v>
      </c>
      <c r="T56" s="117">
        <f t="shared" si="7"/>
        <v>1.6</v>
      </c>
      <c r="U56" s="117">
        <f t="shared" si="8"/>
        <v>1.9999999999999998</v>
      </c>
      <c r="V56" s="117">
        <f t="shared" si="9"/>
        <v>1.675</v>
      </c>
      <c r="W56" s="28">
        <f t="shared" si="10"/>
        <v>74.5</v>
      </c>
      <c r="X56" s="118">
        <f t="shared" si="11"/>
        <v>14.9</v>
      </c>
      <c r="Y56" s="130">
        <v>68</v>
      </c>
      <c r="Z56" s="120">
        <f t="shared" si="12"/>
        <v>54.400000000000006</v>
      </c>
      <c r="AA56" s="122"/>
      <c r="AB56" s="122"/>
      <c r="AC56" s="122"/>
      <c r="AD56" s="122"/>
      <c r="AE56" s="122"/>
      <c r="AF56" s="122"/>
      <c r="AG56" s="122"/>
      <c r="AH56" s="122"/>
      <c r="AI56" s="122"/>
      <c r="AJ56" s="122"/>
      <c r="AK56" s="122"/>
      <c r="AL56" s="122"/>
      <c r="AM56" s="122"/>
      <c r="AN56" s="122"/>
      <c r="AO56" s="122"/>
      <c r="AP56" s="122"/>
      <c r="AQ56" s="122"/>
      <c r="AR56" s="121"/>
    </row>
    <row r="57" spans="1:44" s="119" customFormat="1" x14ac:dyDescent="0.3">
      <c r="A57" s="113">
        <v>51</v>
      </c>
      <c r="B57" s="126">
        <v>677608</v>
      </c>
      <c r="C57" s="127" t="s">
        <v>151</v>
      </c>
      <c r="D57" s="114">
        <v>10</v>
      </c>
      <c r="E57" s="114">
        <v>13</v>
      </c>
      <c r="F57" s="114">
        <v>12</v>
      </c>
      <c r="G57" s="114">
        <v>10</v>
      </c>
      <c r="H57" s="114">
        <v>11</v>
      </c>
      <c r="I57" s="114">
        <f t="shared" si="1"/>
        <v>56</v>
      </c>
      <c r="J57" s="114">
        <f t="shared" si="2"/>
        <v>8.4</v>
      </c>
      <c r="K57" s="115">
        <v>3</v>
      </c>
      <c r="L57" s="115">
        <v>2</v>
      </c>
      <c r="M57" s="115">
        <v>4</v>
      </c>
      <c r="N57" s="115">
        <v>5</v>
      </c>
      <c r="O57" s="115">
        <v>3</v>
      </c>
      <c r="P57" s="115">
        <f t="shared" si="3"/>
        <v>17</v>
      </c>
      <c r="Q57" s="115">
        <f t="shared" si="4"/>
        <v>0.85000000000000009</v>
      </c>
      <c r="R57" s="116">
        <f t="shared" si="5"/>
        <v>1.65</v>
      </c>
      <c r="S57" s="117">
        <f t="shared" si="6"/>
        <v>2.0499999999999998</v>
      </c>
      <c r="T57" s="117">
        <f t="shared" si="7"/>
        <v>1.9999999999999998</v>
      </c>
      <c r="U57" s="117">
        <f t="shared" si="8"/>
        <v>1.75</v>
      </c>
      <c r="V57" s="117">
        <f t="shared" si="9"/>
        <v>1.7999999999999998</v>
      </c>
      <c r="W57" s="28">
        <f t="shared" si="10"/>
        <v>73</v>
      </c>
      <c r="X57" s="118">
        <f t="shared" si="11"/>
        <v>14.600000000000001</v>
      </c>
      <c r="Y57" s="130">
        <v>55</v>
      </c>
      <c r="Z57" s="120">
        <f t="shared" si="12"/>
        <v>44</v>
      </c>
      <c r="AA57" s="122"/>
      <c r="AB57" s="122"/>
      <c r="AC57" s="122"/>
      <c r="AD57" s="122"/>
      <c r="AE57" s="122"/>
      <c r="AF57" s="122"/>
      <c r="AG57" s="122"/>
      <c r="AH57" s="122"/>
      <c r="AI57" s="122"/>
      <c r="AJ57" s="122"/>
      <c r="AK57" s="122"/>
      <c r="AL57" s="122"/>
      <c r="AM57" s="122"/>
      <c r="AN57" s="122"/>
      <c r="AO57" s="122"/>
      <c r="AP57" s="122"/>
      <c r="AQ57" s="122"/>
      <c r="AR57" s="121"/>
    </row>
    <row r="58" spans="1:44" s="119" customFormat="1" x14ac:dyDescent="0.3">
      <c r="A58" s="113">
        <v>52</v>
      </c>
      <c r="B58" s="126">
        <v>677609</v>
      </c>
      <c r="C58" s="127" t="s">
        <v>152</v>
      </c>
      <c r="D58" s="114">
        <v>12</v>
      </c>
      <c r="E58" s="114">
        <v>10</v>
      </c>
      <c r="F58" s="114">
        <v>11</v>
      </c>
      <c r="G58" s="114">
        <v>14</v>
      </c>
      <c r="H58" s="114">
        <v>12</v>
      </c>
      <c r="I58" s="114">
        <f t="shared" si="1"/>
        <v>59</v>
      </c>
      <c r="J58" s="114">
        <f t="shared" si="2"/>
        <v>8.85</v>
      </c>
      <c r="K58" s="115">
        <v>2.5</v>
      </c>
      <c r="L58" s="115">
        <v>3</v>
      </c>
      <c r="M58" s="115">
        <v>4</v>
      </c>
      <c r="N58" s="115">
        <v>2</v>
      </c>
      <c r="O58" s="115">
        <v>1</v>
      </c>
      <c r="P58" s="115">
        <f t="shared" si="3"/>
        <v>12.5</v>
      </c>
      <c r="Q58" s="115">
        <f t="shared" si="4"/>
        <v>0.625</v>
      </c>
      <c r="R58" s="116">
        <f t="shared" si="5"/>
        <v>1.9249999999999998</v>
      </c>
      <c r="S58" s="117">
        <f t="shared" si="6"/>
        <v>1.65</v>
      </c>
      <c r="T58" s="117">
        <f t="shared" si="7"/>
        <v>1.8499999999999999</v>
      </c>
      <c r="U58" s="117">
        <f t="shared" si="8"/>
        <v>2.2000000000000002</v>
      </c>
      <c r="V58" s="117">
        <f t="shared" si="9"/>
        <v>1.8499999999999999</v>
      </c>
      <c r="W58" s="28">
        <f t="shared" si="10"/>
        <v>71.5</v>
      </c>
      <c r="X58" s="118">
        <f t="shared" si="11"/>
        <v>14.3</v>
      </c>
      <c r="Y58" s="130">
        <v>51</v>
      </c>
      <c r="Z58" s="120">
        <f t="shared" si="12"/>
        <v>40.800000000000004</v>
      </c>
      <c r="AA58" s="122"/>
      <c r="AB58" s="122"/>
      <c r="AC58" s="122"/>
      <c r="AD58" s="122"/>
      <c r="AE58" s="122"/>
      <c r="AF58" s="122"/>
      <c r="AG58" s="122"/>
      <c r="AH58" s="122"/>
      <c r="AI58" s="122"/>
      <c r="AJ58" s="122"/>
      <c r="AK58" s="122"/>
      <c r="AL58" s="122"/>
      <c r="AM58" s="122"/>
      <c r="AN58" s="122"/>
      <c r="AO58" s="122"/>
      <c r="AP58" s="122"/>
      <c r="AQ58" s="122"/>
      <c r="AR58" s="121"/>
    </row>
    <row r="59" spans="1:44" s="119" customFormat="1" x14ac:dyDescent="0.3">
      <c r="A59" s="113">
        <v>53</v>
      </c>
      <c r="B59" s="126">
        <v>677610</v>
      </c>
      <c r="C59" s="127" t="s">
        <v>153</v>
      </c>
      <c r="D59" s="114">
        <v>10</v>
      </c>
      <c r="E59" s="114">
        <v>14</v>
      </c>
      <c r="F59" s="114">
        <v>12</v>
      </c>
      <c r="G59" s="114">
        <v>13</v>
      </c>
      <c r="H59" s="114">
        <v>14</v>
      </c>
      <c r="I59" s="114">
        <f t="shared" si="1"/>
        <v>63</v>
      </c>
      <c r="J59" s="114">
        <f t="shared" si="2"/>
        <v>9.4499999999999993</v>
      </c>
      <c r="K59" s="115">
        <v>3</v>
      </c>
      <c r="L59" s="115">
        <v>2</v>
      </c>
      <c r="M59" s="115">
        <v>3.5</v>
      </c>
      <c r="N59" s="115">
        <v>4</v>
      </c>
      <c r="O59" s="115">
        <v>3</v>
      </c>
      <c r="P59" s="115">
        <f t="shared" si="3"/>
        <v>15.5</v>
      </c>
      <c r="Q59" s="115">
        <f t="shared" si="4"/>
        <v>0.77500000000000002</v>
      </c>
      <c r="R59" s="116">
        <f t="shared" si="5"/>
        <v>1.65</v>
      </c>
      <c r="S59" s="117">
        <f t="shared" si="6"/>
        <v>2.2000000000000002</v>
      </c>
      <c r="T59" s="117">
        <f t="shared" si="7"/>
        <v>1.9749999999999999</v>
      </c>
      <c r="U59" s="117">
        <f t="shared" si="8"/>
        <v>2.15</v>
      </c>
      <c r="V59" s="117">
        <f t="shared" si="9"/>
        <v>2.25</v>
      </c>
      <c r="W59" s="28">
        <f t="shared" si="10"/>
        <v>78.5</v>
      </c>
      <c r="X59" s="118">
        <f t="shared" si="11"/>
        <v>15.700000000000001</v>
      </c>
      <c r="Y59" s="130">
        <v>69</v>
      </c>
      <c r="Z59" s="120">
        <f t="shared" si="12"/>
        <v>55.2</v>
      </c>
      <c r="AA59" s="122"/>
      <c r="AB59" s="122"/>
      <c r="AC59" s="122"/>
      <c r="AD59" s="122"/>
      <c r="AE59" s="122"/>
      <c r="AF59" s="122"/>
      <c r="AG59" s="122"/>
      <c r="AH59" s="122"/>
      <c r="AI59" s="122"/>
      <c r="AJ59" s="122"/>
      <c r="AK59" s="122"/>
      <c r="AL59" s="122"/>
      <c r="AM59" s="122"/>
      <c r="AN59" s="122"/>
      <c r="AO59" s="122"/>
      <c r="AP59" s="122"/>
      <c r="AQ59" s="122"/>
      <c r="AR59" s="121"/>
    </row>
    <row r="60" spans="1:44" s="119" customFormat="1" x14ac:dyDescent="0.3">
      <c r="A60" s="113">
        <v>54</v>
      </c>
      <c r="B60" s="126">
        <v>677611</v>
      </c>
      <c r="C60" s="127" t="s">
        <v>154</v>
      </c>
      <c r="D60" s="114">
        <v>14</v>
      </c>
      <c r="E60" s="114">
        <v>12</v>
      </c>
      <c r="F60" s="114">
        <v>10.5</v>
      </c>
      <c r="G60" s="114">
        <v>10</v>
      </c>
      <c r="H60" s="114">
        <v>8</v>
      </c>
      <c r="I60" s="114">
        <f t="shared" si="1"/>
        <v>54.5</v>
      </c>
      <c r="J60" s="114">
        <f t="shared" si="2"/>
        <v>8.1749999999999989</v>
      </c>
      <c r="K60" s="115">
        <v>2.5</v>
      </c>
      <c r="L60" s="115">
        <v>3</v>
      </c>
      <c r="M60" s="115">
        <v>4</v>
      </c>
      <c r="N60" s="115">
        <v>2</v>
      </c>
      <c r="O60" s="115">
        <v>3</v>
      </c>
      <c r="P60" s="115">
        <f t="shared" si="3"/>
        <v>14.5</v>
      </c>
      <c r="Q60" s="115">
        <f t="shared" si="4"/>
        <v>0.72500000000000009</v>
      </c>
      <c r="R60" s="116">
        <f t="shared" si="5"/>
        <v>2.2250000000000001</v>
      </c>
      <c r="S60" s="117">
        <f t="shared" si="6"/>
        <v>1.9499999999999997</v>
      </c>
      <c r="T60" s="117">
        <f t="shared" si="7"/>
        <v>1.7749999999999999</v>
      </c>
      <c r="U60" s="117">
        <f t="shared" si="8"/>
        <v>1.6</v>
      </c>
      <c r="V60" s="117">
        <f t="shared" si="9"/>
        <v>1.35</v>
      </c>
      <c r="W60" s="28">
        <f t="shared" si="10"/>
        <v>69</v>
      </c>
      <c r="X60" s="118">
        <f t="shared" si="11"/>
        <v>13.8</v>
      </c>
      <c r="Y60" s="130">
        <v>55</v>
      </c>
      <c r="Z60" s="120">
        <f t="shared" si="12"/>
        <v>44</v>
      </c>
      <c r="AA60" s="122"/>
      <c r="AB60" s="122"/>
      <c r="AC60" s="122"/>
      <c r="AD60" s="122"/>
      <c r="AE60" s="122"/>
      <c r="AF60" s="122"/>
      <c r="AG60" s="122"/>
      <c r="AH60" s="122"/>
      <c r="AI60" s="122"/>
      <c r="AJ60" s="122"/>
      <c r="AK60" s="122"/>
      <c r="AL60" s="122"/>
      <c r="AM60" s="122"/>
      <c r="AN60" s="122"/>
      <c r="AO60" s="122"/>
      <c r="AP60" s="122"/>
      <c r="AQ60" s="122"/>
      <c r="AR60" s="121"/>
    </row>
    <row r="61" spans="1:44" s="119" customFormat="1" x14ac:dyDescent="0.3">
      <c r="A61" s="113">
        <v>55</v>
      </c>
      <c r="B61" s="126">
        <v>677612</v>
      </c>
      <c r="C61" s="127" t="s">
        <v>155</v>
      </c>
      <c r="D61" s="114">
        <v>9</v>
      </c>
      <c r="E61" s="114">
        <v>5.5</v>
      </c>
      <c r="F61" s="114">
        <v>8</v>
      </c>
      <c r="G61" s="114">
        <v>11</v>
      </c>
      <c r="H61" s="114">
        <v>10</v>
      </c>
      <c r="I61" s="114">
        <f t="shared" si="1"/>
        <v>43.5</v>
      </c>
      <c r="J61" s="114">
        <f t="shared" si="2"/>
        <v>6.5249999999999995</v>
      </c>
      <c r="K61" s="115">
        <v>2.5</v>
      </c>
      <c r="L61" s="115">
        <v>4</v>
      </c>
      <c r="M61" s="115">
        <v>3</v>
      </c>
      <c r="N61" s="115">
        <v>2.5</v>
      </c>
      <c r="O61" s="115">
        <v>3</v>
      </c>
      <c r="P61" s="115">
        <f t="shared" si="3"/>
        <v>15</v>
      </c>
      <c r="Q61" s="115">
        <f t="shared" si="4"/>
        <v>0.75</v>
      </c>
      <c r="R61" s="116">
        <f t="shared" si="5"/>
        <v>1.4749999999999999</v>
      </c>
      <c r="S61" s="117">
        <f t="shared" si="6"/>
        <v>1.0249999999999999</v>
      </c>
      <c r="T61" s="117">
        <f t="shared" si="7"/>
        <v>1.35</v>
      </c>
      <c r="U61" s="117">
        <f t="shared" si="8"/>
        <v>1.7749999999999999</v>
      </c>
      <c r="V61" s="117">
        <f t="shared" si="9"/>
        <v>1.65</v>
      </c>
      <c r="W61" s="28">
        <f t="shared" si="10"/>
        <v>58.5</v>
      </c>
      <c r="X61" s="118">
        <f t="shared" si="11"/>
        <v>11.700000000000001</v>
      </c>
      <c r="Y61" s="130">
        <v>38</v>
      </c>
      <c r="Z61" s="120">
        <f t="shared" si="12"/>
        <v>30.400000000000002</v>
      </c>
      <c r="AA61" s="122"/>
      <c r="AB61" s="122"/>
      <c r="AC61" s="122"/>
      <c r="AD61" s="122"/>
      <c r="AE61" s="122"/>
      <c r="AF61" s="122"/>
      <c r="AG61" s="122"/>
      <c r="AH61" s="122"/>
      <c r="AI61" s="122"/>
      <c r="AJ61" s="122"/>
      <c r="AK61" s="122"/>
      <c r="AL61" s="122"/>
      <c r="AM61" s="122"/>
      <c r="AN61" s="122"/>
      <c r="AO61" s="122"/>
      <c r="AP61" s="122"/>
      <c r="AQ61" s="122"/>
      <c r="AR61" s="121"/>
    </row>
    <row r="62" spans="1:44" s="119" customFormat="1" x14ac:dyDescent="0.3">
      <c r="A62" s="113">
        <v>56</v>
      </c>
      <c r="B62" s="126">
        <v>677613</v>
      </c>
      <c r="C62" s="127" t="s">
        <v>156</v>
      </c>
      <c r="D62" s="114">
        <v>12</v>
      </c>
      <c r="E62" s="114">
        <v>11</v>
      </c>
      <c r="F62" s="114">
        <v>10</v>
      </c>
      <c r="G62" s="114">
        <v>9</v>
      </c>
      <c r="H62" s="114">
        <v>12</v>
      </c>
      <c r="I62" s="114">
        <f t="shared" si="1"/>
        <v>54</v>
      </c>
      <c r="J62" s="114">
        <f t="shared" si="2"/>
        <v>8.1</v>
      </c>
      <c r="K62" s="115">
        <v>3</v>
      </c>
      <c r="L62" s="115">
        <v>2.5</v>
      </c>
      <c r="M62" s="115">
        <v>4</v>
      </c>
      <c r="N62" s="115">
        <v>3</v>
      </c>
      <c r="O62" s="115">
        <v>2</v>
      </c>
      <c r="P62" s="115">
        <f t="shared" si="3"/>
        <v>14.5</v>
      </c>
      <c r="Q62" s="115">
        <f t="shared" si="4"/>
        <v>0.72500000000000009</v>
      </c>
      <c r="R62" s="116">
        <f t="shared" si="5"/>
        <v>1.9499999999999997</v>
      </c>
      <c r="S62" s="117">
        <f t="shared" si="6"/>
        <v>1.7749999999999999</v>
      </c>
      <c r="T62" s="117">
        <f t="shared" si="7"/>
        <v>1.7</v>
      </c>
      <c r="U62" s="117">
        <f t="shared" si="8"/>
        <v>1.5</v>
      </c>
      <c r="V62" s="117">
        <f t="shared" si="9"/>
        <v>1.9</v>
      </c>
      <c r="W62" s="28">
        <f t="shared" si="10"/>
        <v>68.5</v>
      </c>
      <c r="X62" s="118">
        <f t="shared" si="11"/>
        <v>13.700000000000001</v>
      </c>
      <c r="Y62" s="130">
        <v>52</v>
      </c>
      <c r="Z62" s="120">
        <f t="shared" si="12"/>
        <v>41.6</v>
      </c>
      <c r="AA62" s="122"/>
      <c r="AB62" s="122"/>
      <c r="AC62" s="122"/>
      <c r="AD62" s="122"/>
      <c r="AE62" s="122"/>
      <c r="AF62" s="122"/>
      <c r="AG62" s="122"/>
      <c r="AH62" s="122"/>
      <c r="AI62" s="122"/>
      <c r="AJ62" s="122"/>
      <c r="AK62" s="122"/>
      <c r="AL62" s="122"/>
      <c r="AM62" s="122"/>
      <c r="AN62" s="122"/>
      <c r="AO62" s="122"/>
      <c r="AP62" s="122"/>
      <c r="AQ62" s="122"/>
      <c r="AR62" s="121"/>
    </row>
    <row r="63" spans="1:44" s="119" customFormat="1" x14ac:dyDescent="0.3">
      <c r="A63" s="113">
        <v>57</v>
      </c>
      <c r="B63" s="126">
        <v>677614</v>
      </c>
      <c r="C63" s="127" t="s">
        <v>157</v>
      </c>
      <c r="D63" s="114">
        <v>10</v>
      </c>
      <c r="E63" s="114">
        <v>12</v>
      </c>
      <c r="F63" s="114">
        <v>10</v>
      </c>
      <c r="G63" s="114">
        <v>14</v>
      </c>
      <c r="H63" s="114">
        <v>12</v>
      </c>
      <c r="I63" s="114">
        <f t="shared" si="1"/>
        <v>58</v>
      </c>
      <c r="J63" s="114">
        <f t="shared" si="2"/>
        <v>8.6999999999999993</v>
      </c>
      <c r="K63" s="115">
        <v>4</v>
      </c>
      <c r="L63" s="115">
        <v>5</v>
      </c>
      <c r="M63" s="115">
        <v>3</v>
      </c>
      <c r="N63" s="115">
        <v>2.5</v>
      </c>
      <c r="O63" s="115">
        <v>3</v>
      </c>
      <c r="P63" s="115">
        <f t="shared" si="3"/>
        <v>17.5</v>
      </c>
      <c r="Q63" s="115">
        <f t="shared" si="4"/>
        <v>0.875</v>
      </c>
      <c r="R63" s="116">
        <f t="shared" si="5"/>
        <v>1.7</v>
      </c>
      <c r="S63" s="117">
        <f t="shared" si="6"/>
        <v>2.0499999999999998</v>
      </c>
      <c r="T63" s="117">
        <f t="shared" si="7"/>
        <v>1.65</v>
      </c>
      <c r="U63" s="117">
        <f t="shared" si="8"/>
        <v>2.2250000000000001</v>
      </c>
      <c r="V63" s="117">
        <f t="shared" si="9"/>
        <v>1.9499999999999997</v>
      </c>
      <c r="W63" s="28">
        <f t="shared" si="10"/>
        <v>75.5</v>
      </c>
      <c r="X63" s="118">
        <f t="shared" si="11"/>
        <v>15.100000000000001</v>
      </c>
      <c r="Y63" s="130">
        <v>50</v>
      </c>
      <c r="Z63" s="120">
        <f t="shared" si="12"/>
        <v>40</v>
      </c>
      <c r="AA63" s="122"/>
      <c r="AB63" s="122"/>
      <c r="AC63" s="122"/>
      <c r="AD63" s="122"/>
      <c r="AE63" s="122"/>
      <c r="AF63" s="122"/>
      <c r="AG63" s="122"/>
      <c r="AH63" s="122"/>
      <c r="AI63" s="122"/>
      <c r="AJ63" s="122"/>
      <c r="AK63" s="122"/>
      <c r="AL63" s="122"/>
      <c r="AM63" s="122"/>
      <c r="AN63" s="122"/>
      <c r="AO63" s="122"/>
      <c r="AP63" s="122"/>
      <c r="AQ63" s="122"/>
      <c r="AR63" s="121"/>
    </row>
    <row r="64" spans="1:44" s="119" customFormat="1" x14ac:dyDescent="0.3">
      <c r="A64" s="113">
        <v>58</v>
      </c>
      <c r="B64" s="126">
        <v>677615</v>
      </c>
      <c r="C64" s="127" t="s">
        <v>158</v>
      </c>
      <c r="D64" s="114">
        <v>10</v>
      </c>
      <c r="E64" s="114">
        <v>11</v>
      </c>
      <c r="F64" s="114">
        <v>9</v>
      </c>
      <c r="G64" s="114">
        <v>8</v>
      </c>
      <c r="H64" s="114">
        <v>8.5</v>
      </c>
      <c r="I64" s="114"/>
      <c r="J64" s="114">
        <f t="shared" si="2"/>
        <v>0</v>
      </c>
      <c r="K64" s="115">
        <v>2</v>
      </c>
      <c r="L64" s="115">
        <v>3</v>
      </c>
      <c r="M64" s="115">
        <v>4</v>
      </c>
      <c r="N64" s="115">
        <v>2.5</v>
      </c>
      <c r="O64" s="115">
        <v>3</v>
      </c>
      <c r="P64" s="115">
        <f t="shared" si="3"/>
        <v>14.5</v>
      </c>
      <c r="Q64" s="115">
        <f t="shared" si="4"/>
        <v>0.72500000000000009</v>
      </c>
      <c r="R64" s="116">
        <f t="shared" si="5"/>
        <v>1.6</v>
      </c>
      <c r="S64" s="117">
        <f t="shared" si="6"/>
        <v>1.7999999999999998</v>
      </c>
      <c r="T64" s="117">
        <f t="shared" si="7"/>
        <v>1.5499999999999998</v>
      </c>
      <c r="U64" s="117">
        <f t="shared" si="8"/>
        <v>1.325</v>
      </c>
      <c r="V64" s="117">
        <f t="shared" si="9"/>
        <v>1.4249999999999998</v>
      </c>
      <c r="W64" s="28">
        <f t="shared" si="10"/>
        <v>14.5</v>
      </c>
      <c r="X64" s="118">
        <f t="shared" si="11"/>
        <v>2.9000000000000004</v>
      </c>
      <c r="Y64" s="130">
        <v>41</v>
      </c>
      <c r="Z64" s="120">
        <f t="shared" si="12"/>
        <v>32.800000000000004</v>
      </c>
      <c r="AA64" s="122"/>
      <c r="AB64" s="122"/>
      <c r="AC64" s="122"/>
      <c r="AD64" s="122"/>
      <c r="AE64" s="122"/>
      <c r="AF64" s="122"/>
      <c r="AG64" s="122"/>
      <c r="AH64" s="122"/>
      <c r="AI64" s="122"/>
      <c r="AJ64" s="122"/>
      <c r="AK64" s="122"/>
      <c r="AL64" s="122"/>
      <c r="AM64" s="122"/>
      <c r="AN64" s="122"/>
      <c r="AO64" s="122"/>
      <c r="AP64" s="122"/>
      <c r="AQ64" s="122"/>
      <c r="AR64" s="121"/>
    </row>
    <row r="65" spans="1:44" s="119" customFormat="1" x14ac:dyDescent="0.3">
      <c r="A65" s="113">
        <v>59</v>
      </c>
      <c r="B65" s="126">
        <v>677616</v>
      </c>
      <c r="C65" s="127" t="s">
        <v>159</v>
      </c>
      <c r="D65" s="114">
        <v>14</v>
      </c>
      <c r="E65" s="114">
        <v>10</v>
      </c>
      <c r="F65" s="114">
        <v>14</v>
      </c>
      <c r="G65" s="114">
        <v>10</v>
      </c>
      <c r="H65" s="114">
        <v>15</v>
      </c>
      <c r="I65" s="114">
        <f t="shared" si="1"/>
        <v>63</v>
      </c>
      <c r="J65" s="114">
        <f t="shared" si="2"/>
        <v>9.4499999999999993</v>
      </c>
      <c r="K65" s="115">
        <v>2.5</v>
      </c>
      <c r="L65" s="115">
        <v>4</v>
      </c>
      <c r="M65" s="115">
        <v>3</v>
      </c>
      <c r="N65" s="115">
        <v>4</v>
      </c>
      <c r="O65" s="115">
        <v>3</v>
      </c>
      <c r="P65" s="115">
        <f t="shared" si="3"/>
        <v>16.5</v>
      </c>
      <c r="Q65" s="115">
        <f t="shared" si="4"/>
        <v>0.82500000000000007</v>
      </c>
      <c r="R65" s="116">
        <f t="shared" si="5"/>
        <v>2.2250000000000001</v>
      </c>
      <c r="S65" s="117">
        <f t="shared" si="6"/>
        <v>1.7</v>
      </c>
      <c r="T65" s="117">
        <f t="shared" si="7"/>
        <v>2.25</v>
      </c>
      <c r="U65" s="117">
        <f t="shared" si="8"/>
        <v>1.7</v>
      </c>
      <c r="V65" s="117">
        <f t="shared" si="9"/>
        <v>2.4</v>
      </c>
      <c r="W65" s="28">
        <f t="shared" si="10"/>
        <v>79.5</v>
      </c>
      <c r="X65" s="118">
        <f t="shared" si="11"/>
        <v>15.9</v>
      </c>
      <c r="Y65" s="130">
        <v>70</v>
      </c>
      <c r="Z65" s="120">
        <f t="shared" si="12"/>
        <v>56</v>
      </c>
      <c r="AA65" s="122"/>
      <c r="AB65" s="122"/>
      <c r="AC65" s="122"/>
      <c r="AD65" s="122"/>
      <c r="AE65" s="122"/>
      <c r="AF65" s="122"/>
      <c r="AG65" s="122"/>
      <c r="AH65" s="122"/>
      <c r="AI65" s="122"/>
      <c r="AJ65" s="122"/>
      <c r="AK65" s="122"/>
      <c r="AL65" s="122"/>
      <c r="AM65" s="122"/>
      <c r="AN65" s="122"/>
      <c r="AO65" s="122"/>
      <c r="AP65" s="122"/>
      <c r="AQ65" s="122"/>
      <c r="AR65" s="121"/>
    </row>
    <row r="66" spans="1:44" s="119" customFormat="1" x14ac:dyDescent="0.3">
      <c r="A66" s="113">
        <v>60</v>
      </c>
      <c r="B66" s="126">
        <v>677617</v>
      </c>
      <c r="C66" s="127" t="s">
        <v>160</v>
      </c>
      <c r="D66" s="114">
        <v>10</v>
      </c>
      <c r="E66" s="114">
        <v>11</v>
      </c>
      <c r="F66" s="114">
        <v>9</v>
      </c>
      <c r="G66" s="114">
        <v>8</v>
      </c>
      <c r="H66" s="114">
        <v>9</v>
      </c>
      <c r="I66" s="114">
        <f t="shared" si="1"/>
        <v>47</v>
      </c>
      <c r="J66" s="114">
        <f t="shared" si="2"/>
        <v>7.05</v>
      </c>
      <c r="K66" s="115">
        <v>2</v>
      </c>
      <c r="L66" s="115">
        <v>3</v>
      </c>
      <c r="M66" s="115">
        <v>4</v>
      </c>
      <c r="N66" s="115">
        <v>3</v>
      </c>
      <c r="O66" s="115">
        <v>2.5</v>
      </c>
      <c r="P66" s="115">
        <f t="shared" si="3"/>
        <v>14.5</v>
      </c>
      <c r="Q66" s="115">
        <f t="shared" si="4"/>
        <v>0.72500000000000009</v>
      </c>
      <c r="R66" s="116">
        <f t="shared" si="5"/>
        <v>1.6</v>
      </c>
      <c r="S66" s="117">
        <f t="shared" si="6"/>
        <v>1.7999999999999998</v>
      </c>
      <c r="T66" s="117">
        <f t="shared" si="7"/>
        <v>1.5499999999999998</v>
      </c>
      <c r="U66" s="117">
        <f t="shared" si="8"/>
        <v>1.35</v>
      </c>
      <c r="V66" s="117">
        <f t="shared" si="9"/>
        <v>1.4749999999999999</v>
      </c>
      <c r="W66" s="28">
        <f t="shared" si="10"/>
        <v>61.5</v>
      </c>
      <c r="X66" s="118">
        <f t="shared" si="11"/>
        <v>12.3</v>
      </c>
      <c r="Y66" s="130">
        <v>54</v>
      </c>
      <c r="Z66" s="120">
        <f t="shared" si="12"/>
        <v>43.2</v>
      </c>
      <c r="AA66" s="122"/>
      <c r="AB66" s="122"/>
      <c r="AC66" s="122"/>
      <c r="AD66" s="122"/>
      <c r="AE66" s="122"/>
      <c r="AF66" s="122"/>
      <c r="AG66" s="122"/>
      <c r="AH66" s="122"/>
      <c r="AI66" s="122"/>
      <c r="AJ66" s="122"/>
      <c r="AK66" s="122"/>
      <c r="AL66" s="122"/>
      <c r="AM66" s="122"/>
      <c r="AN66" s="122"/>
      <c r="AO66" s="122"/>
      <c r="AP66" s="122"/>
      <c r="AQ66" s="122"/>
      <c r="AR66" s="121"/>
    </row>
    <row r="67" spans="1:44" s="119" customFormat="1" x14ac:dyDescent="0.3">
      <c r="A67" s="113">
        <v>61</v>
      </c>
      <c r="B67" s="126">
        <v>677618</v>
      </c>
      <c r="C67" s="127" t="s">
        <v>199</v>
      </c>
      <c r="D67" s="114">
        <v>12</v>
      </c>
      <c r="E67" s="114">
        <v>14</v>
      </c>
      <c r="F67" s="114">
        <v>10</v>
      </c>
      <c r="G67" s="114">
        <v>13</v>
      </c>
      <c r="H67" s="114">
        <v>11</v>
      </c>
      <c r="I67" s="114">
        <f t="shared" si="1"/>
        <v>60</v>
      </c>
      <c r="J67" s="114">
        <f t="shared" si="2"/>
        <v>9</v>
      </c>
      <c r="K67" s="115">
        <v>3</v>
      </c>
      <c r="L67" s="115">
        <v>2.5</v>
      </c>
      <c r="M67" s="115">
        <v>3</v>
      </c>
      <c r="N67" s="115">
        <v>4</v>
      </c>
      <c r="O67" s="115">
        <v>3</v>
      </c>
      <c r="P67" s="115">
        <f t="shared" si="3"/>
        <v>15.5</v>
      </c>
      <c r="Q67" s="115">
        <f t="shared" si="4"/>
        <v>0.77500000000000002</v>
      </c>
      <c r="R67" s="116">
        <f t="shared" si="5"/>
        <v>1.9499999999999997</v>
      </c>
      <c r="S67" s="117">
        <f t="shared" si="6"/>
        <v>2.2250000000000001</v>
      </c>
      <c r="T67" s="117">
        <f t="shared" si="7"/>
        <v>1.65</v>
      </c>
      <c r="U67" s="117">
        <f t="shared" si="8"/>
        <v>2.15</v>
      </c>
      <c r="V67" s="117">
        <f t="shared" si="9"/>
        <v>1.7999999999999998</v>
      </c>
      <c r="W67" s="28">
        <f t="shared" si="10"/>
        <v>75.5</v>
      </c>
      <c r="X67" s="118">
        <f t="shared" si="11"/>
        <v>15.100000000000001</v>
      </c>
      <c r="Y67" s="130">
        <v>47</v>
      </c>
      <c r="Z67" s="120">
        <f t="shared" si="12"/>
        <v>37.6</v>
      </c>
      <c r="AA67" s="122"/>
      <c r="AB67" s="122"/>
      <c r="AC67" s="122"/>
      <c r="AD67" s="122"/>
      <c r="AE67" s="122"/>
      <c r="AF67" s="122"/>
      <c r="AG67" s="122"/>
      <c r="AH67" s="122"/>
      <c r="AI67" s="122"/>
      <c r="AJ67" s="122"/>
      <c r="AK67" s="122"/>
      <c r="AL67" s="122"/>
      <c r="AM67" s="122"/>
      <c r="AN67" s="122"/>
      <c r="AO67" s="122"/>
      <c r="AP67" s="122"/>
      <c r="AQ67" s="122"/>
      <c r="AR67" s="121"/>
    </row>
    <row r="68" spans="1:44" s="119" customFormat="1" x14ac:dyDescent="0.3">
      <c r="A68" s="113">
        <v>62</v>
      </c>
      <c r="B68" s="126">
        <v>677619</v>
      </c>
      <c r="C68" s="127" t="s">
        <v>161</v>
      </c>
      <c r="D68" s="114">
        <v>10</v>
      </c>
      <c r="E68" s="114">
        <v>13</v>
      </c>
      <c r="F68" s="114">
        <v>12</v>
      </c>
      <c r="G68" s="114">
        <v>10</v>
      </c>
      <c r="H68" s="114">
        <v>12</v>
      </c>
      <c r="I68" s="114">
        <f t="shared" si="1"/>
        <v>57</v>
      </c>
      <c r="J68" s="114">
        <f t="shared" si="2"/>
        <v>8.5499999999999989</v>
      </c>
      <c r="K68" s="115">
        <v>5</v>
      </c>
      <c r="L68" s="115">
        <v>2.5</v>
      </c>
      <c r="M68" s="115">
        <v>3</v>
      </c>
      <c r="N68" s="115">
        <v>4</v>
      </c>
      <c r="O68" s="115">
        <v>2</v>
      </c>
      <c r="P68" s="115">
        <f t="shared" si="3"/>
        <v>16.5</v>
      </c>
      <c r="Q68" s="115">
        <f t="shared" si="4"/>
        <v>0.82500000000000007</v>
      </c>
      <c r="R68" s="116">
        <f t="shared" si="5"/>
        <v>1.75</v>
      </c>
      <c r="S68" s="117">
        <f t="shared" si="6"/>
        <v>2.0750000000000002</v>
      </c>
      <c r="T68" s="117">
        <f t="shared" si="7"/>
        <v>1.9499999999999997</v>
      </c>
      <c r="U68" s="117">
        <f t="shared" si="8"/>
        <v>1.7</v>
      </c>
      <c r="V68" s="117">
        <f t="shared" si="9"/>
        <v>1.9</v>
      </c>
      <c r="W68" s="28">
        <f t="shared" si="10"/>
        <v>73.5</v>
      </c>
      <c r="X68" s="118">
        <f t="shared" si="11"/>
        <v>14.700000000000001</v>
      </c>
      <c r="Y68" s="130">
        <v>49</v>
      </c>
      <c r="Z68" s="120">
        <f t="shared" si="12"/>
        <v>39.200000000000003</v>
      </c>
      <c r="AA68" s="122"/>
      <c r="AB68" s="122"/>
      <c r="AC68" s="122"/>
      <c r="AD68" s="122"/>
      <c r="AE68" s="122"/>
      <c r="AF68" s="122"/>
      <c r="AG68" s="122"/>
      <c r="AH68" s="122"/>
      <c r="AI68" s="122"/>
      <c r="AJ68" s="122"/>
      <c r="AK68" s="122"/>
      <c r="AL68" s="122"/>
      <c r="AM68" s="122"/>
      <c r="AN68" s="122"/>
      <c r="AO68" s="122"/>
      <c r="AP68" s="122"/>
      <c r="AQ68" s="122"/>
      <c r="AR68" s="121"/>
    </row>
    <row r="69" spans="1:44" s="119" customFormat="1" x14ac:dyDescent="0.3">
      <c r="A69" s="113">
        <v>63</v>
      </c>
      <c r="B69" s="126">
        <v>677620</v>
      </c>
      <c r="C69" s="127" t="s">
        <v>162</v>
      </c>
      <c r="D69" s="114">
        <v>9</v>
      </c>
      <c r="E69" s="114">
        <v>8</v>
      </c>
      <c r="F69" s="114">
        <v>7</v>
      </c>
      <c r="G69" s="114">
        <v>6</v>
      </c>
      <c r="H69" s="114">
        <v>8</v>
      </c>
      <c r="I69" s="114">
        <f t="shared" si="1"/>
        <v>38</v>
      </c>
      <c r="J69" s="114">
        <f t="shared" si="2"/>
        <v>5.7</v>
      </c>
      <c r="K69" s="115">
        <v>3</v>
      </c>
      <c r="L69" s="115">
        <v>4</v>
      </c>
      <c r="M69" s="115">
        <v>5</v>
      </c>
      <c r="N69" s="115">
        <v>6</v>
      </c>
      <c r="O69" s="115">
        <v>3</v>
      </c>
      <c r="P69" s="115">
        <f t="shared" si="3"/>
        <v>21</v>
      </c>
      <c r="Q69" s="115">
        <f t="shared" si="4"/>
        <v>1.05</v>
      </c>
      <c r="R69" s="116">
        <f t="shared" si="5"/>
        <v>1.5</v>
      </c>
      <c r="S69" s="117">
        <f t="shared" si="6"/>
        <v>1.4</v>
      </c>
      <c r="T69" s="117">
        <f t="shared" si="7"/>
        <v>1.3</v>
      </c>
      <c r="U69" s="117">
        <f t="shared" si="8"/>
        <v>1.2</v>
      </c>
      <c r="V69" s="117">
        <f t="shared" si="9"/>
        <v>1.35</v>
      </c>
      <c r="W69" s="28">
        <f t="shared" si="10"/>
        <v>59</v>
      </c>
      <c r="X69" s="118">
        <f t="shared" si="11"/>
        <v>11.8</v>
      </c>
      <c r="Y69" s="130">
        <v>59</v>
      </c>
      <c r="Z69" s="120">
        <f t="shared" si="12"/>
        <v>47.2</v>
      </c>
      <c r="AA69" s="122"/>
      <c r="AB69" s="122"/>
      <c r="AC69" s="122"/>
      <c r="AD69" s="122"/>
      <c r="AE69" s="122"/>
      <c r="AF69" s="122"/>
      <c r="AG69" s="122"/>
      <c r="AH69" s="122"/>
      <c r="AI69" s="122"/>
      <c r="AJ69" s="122"/>
      <c r="AK69" s="122"/>
      <c r="AL69" s="122"/>
      <c r="AM69" s="122"/>
      <c r="AN69" s="122"/>
      <c r="AO69" s="122"/>
      <c r="AP69" s="122"/>
      <c r="AQ69" s="122"/>
      <c r="AR69" s="121"/>
    </row>
    <row r="70" spans="1:44" s="119" customFormat="1" x14ac:dyDescent="0.3">
      <c r="A70" s="113">
        <v>64</v>
      </c>
      <c r="B70" s="126">
        <v>677621</v>
      </c>
      <c r="C70" s="127" t="s">
        <v>163</v>
      </c>
      <c r="D70" s="114">
        <v>10</v>
      </c>
      <c r="E70" s="114">
        <v>11</v>
      </c>
      <c r="F70" s="114">
        <v>13</v>
      </c>
      <c r="G70" s="114">
        <v>10</v>
      </c>
      <c r="H70" s="114">
        <v>9</v>
      </c>
      <c r="I70" s="114">
        <f t="shared" si="1"/>
        <v>53</v>
      </c>
      <c r="J70" s="114">
        <f t="shared" si="2"/>
        <v>7.9499999999999993</v>
      </c>
      <c r="K70" s="115">
        <v>2.5</v>
      </c>
      <c r="L70" s="115">
        <v>4</v>
      </c>
      <c r="M70" s="115">
        <v>3</v>
      </c>
      <c r="N70" s="115">
        <v>5</v>
      </c>
      <c r="O70" s="115">
        <v>2</v>
      </c>
      <c r="P70" s="115">
        <f t="shared" si="3"/>
        <v>16.5</v>
      </c>
      <c r="Q70" s="115">
        <f t="shared" si="4"/>
        <v>0.82500000000000007</v>
      </c>
      <c r="R70" s="116">
        <f t="shared" si="5"/>
        <v>1.625</v>
      </c>
      <c r="S70" s="117">
        <f t="shared" si="6"/>
        <v>1.8499999999999999</v>
      </c>
      <c r="T70" s="117">
        <f t="shared" si="7"/>
        <v>2.1</v>
      </c>
      <c r="U70" s="117">
        <f t="shared" si="8"/>
        <v>1.75</v>
      </c>
      <c r="V70" s="117">
        <f t="shared" si="9"/>
        <v>1.45</v>
      </c>
      <c r="W70" s="28">
        <f t="shared" si="10"/>
        <v>69.5</v>
      </c>
      <c r="X70" s="118">
        <f t="shared" si="11"/>
        <v>13.9</v>
      </c>
      <c r="Y70" s="130">
        <v>77</v>
      </c>
      <c r="Z70" s="120">
        <f t="shared" si="12"/>
        <v>61.6</v>
      </c>
      <c r="AA70" s="122"/>
      <c r="AB70" s="122"/>
      <c r="AC70" s="122"/>
      <c r="AD70" s="122"/>
      <c r="AE70" s="122"/>
      <c r="AF70" s="122"/>
      <c r="AG70" s="122"/>
      <c r="AH70" s="122"/>
      <c r="AI70" s="122"/>
      <c r="AJ70" s="122"/>
      <c r="AK70" s="122"/>
      <c r="AL70" s="122"/>
      <c r="AM70" s="122"/>
      <c r="AN70" s="122"/>
      <c r="AO70" s="122"/>
      <c r="AP70" s="122"/>
      <c r="AQ70" s="122"/>
      <c r="AR70" s="121"/>
    </row>
    <row r="71" spans="1:44" s="119" customFormat="1" x14ac:dyDescent="0.3">
      <c r="A71" s="113">
        <v>65</v>
      </c>
      <c r="B71" s="126">
        <v>677622</v>
      </c>
      <c r="C71" s="127" t="s">
        <v>164</v>
      </c>
      <c r="D71" s="114">
        <v>9.5</v>
      </c>
      <c r="E71" s="114">
        <v>2.5</v>
      </c>
      <c r="F71" s="114">
        <v>10</v>
      </c>
      <c r="G71" s="114">
        <v>11</v>
      </c>
      <c r="H71" s="114">
        <v>12</v>
      </c>
      <c r="I71" s="114">
        <f t="shared" si="1"/>
        <v>45</v>
      </c>
      <c r="J71" s="114">
        <f t="shared" si="2"/>
        <v>6.75</v>
      </c>
      <c r="K71" s="115">
        <v>3</v>
      </c>
      <c r="L71" s="115">
        <v>2.5</v>
      </c>
      <c r="M71" s="115">
        <v>4</v>
      </c>
      <c r="N71" s="115">
        <v>6</v>
      </c>
      <c r="O71" s="115">
        <v>5</v>
      </c>
      <c r="P71" s="115">
        <f t="shared" si="3"/>
        <v>20.5</v>
      </c>
      <c r="Q71" s="115">
        <f t="shared" si="4"/>
        <v>1.0250000000000001</v>
      </c>
      <c r="R71" s="116">
        <f t="shared" si="5"/>
        <v>1.5750000000000002</v>
      </c>
      <c r="S71" s="117">
        <f t="shared" si="6"/>
        <v>0.5</v>
      </c>
      <c r="T71" s="117">
        <f t="shared" si="7"/>
        <v>1.7</v>
      </c>
      <c r="U71" s="117">
        <f t="shared" si="8"/>
        <v>1.95</v>
      </c>
      <c r="V71" s="117">
        <f t="shared" si="9"/>
        <v>2.0499999999999998</v>
      </c>
      <c r="W71" s="28">
        <f t="shared" si="10"/>
        <v>65.5</v>
      </c>
      <c r="X71" s="118">
        <f t="shared" si="11"/>
        <v>13.100000000000001</v>
      </c>
      <c r="Y71" s="130">
        <v>74</v>
      </c>
      <c r="Z71" s="120">
        <f t="shared" si="12"/>
        <v>59.2</v>
      </c>
      <c r="AA71" s="122"/>
      <c r="AB71" s="122"/>
      <c r="AC71" s="122"/>
      <c r="AD71" s="122"/>
      <c r="AE71" s="122"/>
      <c r="AF71" s="122"/>
      <c r="AG71" s="122"/>
      <c r="AH71" s="122"/>
      <c r="AI71" s="122"/>
      <c r="AJ71" s="122"/>
      <c r="AK71" s="122"/>
      <c r="AL71" s="122"/>
      <c r="AM71" s="122"/>
      <c r="AN71" s="122"/>
      <c r="AO71" s="122"/>
      <c r="AP71" s="122"/>
      <c r="AQ71" s="122"/>
      <c r="AR71" s="121"/>
    </row>
    <row r="72" spans="1:44" s="119" customFormat="1" x14ac:dyDescent="0.3">
      <c r="A72" s="113">
        <v>66</v>
      </c>
      <c r="B72" s="126">
        <v>677623</v>
      </c>
      <c r="C72" s="127" t="s">
        <v>165</v>
      </c>
      <c r="D72" s="114">
        <v>10</v>
      </c>
      <c r="E72" s="114">
        <v>12</v>
      </c>
      <c r="F72" s="114">
        <v>14</v>
      </c>
      <c r="G72" s="114">
        <v>10</v>
      </c>
      <c r="H72" s="114">
        <v>10.5</v>
      </c>
      <c r="I72" s="114">
        <f t="shared" ref="I72:I101" si="13">SUM(D72:H72)</f>
        <v>56.5</v>
      </c>
      <c r="J72" s="114">
        <f t="shared" ref="J72:J101" si="14">I72*0.15</f>
        <v>8.4749999999999996</v>
      </c>
      <c r="K72" s="115">
        <v>3</v>
      </c>
      <c r="L72" s="115">
        <v>2</v>
      </c>
      <c r="M72" s="115">
        <v>5</v>
      </c>
      <c r="N72" s="115">
        <v>4</v>
      </c>
      <c r="O72" s="115">
        <v>3</v>
      </c>
      <c r="P72" s="115">
        <f t="shared" ref="P72:P101" si="15">SUM(K72:O72)</f>
        <v>17</v>
      </c>
      <c r="Q72" s="115">
        <f t="shared" ref="Q72:Q101" si="16">P72*0.05</f>
        <v>0.85000000000000009</v>
      </c>
      <c r="R72" s="116">
        <f t="shared" ref="R72:R101" si="17">(D72*0.15+K72*0.05)</f>
        <v>1.65</v>
      </c>
      <c r="S72" s="117">
        <f t="shared" ref="S72:S101" si="18">(E72*0.15+L72*0.05)</f>
        <v>1.9</v>
      </c>
      <c r="T72" s="117">
        <f t="shared" ref="T72:T101" si="19">(F72*0.15+M72*0.05)</f>
        <v>2.35</v>
      </c>
      <c r="U72" s="117">
        <f t="shared" ref="U72:U101" si="20">(G72*0.15+N72*0.05)</f>
        <v>1.7</v>
      </c>
      <c r="V72" s="117">
        <f t="shared" ref="V72:V101" si="21">(H72*0.15+O72*0.05)</f>
        <v>1.7250000000000001</v>
      </c>
      <c r="W72" s="28">
        <f t="shared" ref="W72:W101" si="22">I72+P72</f>
        <v>73.5</v>
      </c>
      <c r="X72" s="118">
        <f t="shared" ref="X72:X101" si="23">W72*0.2</f>
        <v>14.700000000000001</v>
      </c>
      <c r="Y72" s="130">
        <v>82</v>
      </c>
      <c r="Z72" s="120">
        <f t="shared" ref="Z72:Z101" si="24">Y72*0.8</f>
        <v>65.600000000000009</v>
      </c>
      <c r="AA72" s="122"/>
      <c r="AB72" s="122"/>
      <c r="AC72" s="122"/>
      <c r="AD72" s="122"/>
      <c r="AE72" s="122"/>
      <c r="AF72" s="122"/>
      <c r="AG72" s="122"/>
      <c r="AH72" s="122"/>
      <c r="AI72" s="122"/>
      <c r="AJ72" s="122"/>
      <c r="AK72" s="122"/>
      <c r="AL72" s="122"/>
      <c r="AM72" s="122"/>
      <c r="AN72" s="122"/>
      <c r="AO72" s="122"/>
      <c r="AP72" s="122"/>
      <c r="AQ72" s="122"/>
      <c r="AR72" s="121"/>
    </row>
    <row r="73" spans="1:44" s="119" customFormat="1" x14ac:dyDescent="0.3">
      <c r="A73" s="113">
        <v>67</v>
      </c>
      <c r="B73" s="126">
        <v>677624</v>
      </c>
      <c r="C73" s="127" t="s">
        <v>166</v>
      </c>
      <c r="D73" s="114">
        <v>9</v>
      </c>
      <c r="E73" s="114">
        <v>10</v>
      </c>
      <c r="F73" s="114">
        <v>12</v>
      </c>
      <c r="G73" s="114">
        <v>10</v>
      </c>
      <c r="H73" s="114">
        <v>12</v>
      </c>
      <c r="I73" s="114">
        <f t="shared" si="13"/>
        <v>53</v>
      </c>
      <c r="J73" s="114">
        <f t="shared" si="14"/>
        <v>7.9499999999999993</v>
      </c>
      <c r="K73" s="115">
        <v>4</v>
      </c>
      <c r="L73" s="115">
        <v>5</v>
      </c>
      <c r="M73" s="115">
        <v>3</v>
      </c>
      <c r="N73" s="115">
        <v>2.5</v>
      </c>
      <c r="O73" s="115">
        <v>4</v>
      </c>
      <c r="P73" s="115">
        <f t="shared" si="15"/>
        <v>18.5</v>
      </c>
      <c r="Q73" s="115">
        <f t="shared" si="16"/>
        <v>0.92500000000000004</v>
      </c>
      <c r="R73" s="116">
        <f t="shared" si="17"/>
        <v>1.5499999999999998</v>
      </c>
      <c r="S73" s="117">
        <f t="shared" si="18"/>
        <v>1.75</v>
      </c>
      <c r="T73" s="117">
        <f t="shared" si="19"/>
        <v>1.9499999999999997</v>
      </c>
      <c r="U73" s="117">
        <f t="shared" si="20"/>
        <v>1.625</v>
      </c>
      <c r="V73" s="117">
        <f t="shared" si="21"/>
        <v>1.9999999999999998</v>
      </c>
      <c r="W73" s="28">
        <f t="shared" si="22"/>
        <v>71.5</v>
      </c>
      <c r="X73" s="118">
        <f t="shared" si="23"/>
        <v>14.3</v>
      </c>
      <c r="Y73" s="130">
        <v>63</v>
      </c>
      <c r="Z73" s="120">
        <f t="shared" si="24"/>
        <v>50.400000000000006</v>
      </c>
      <c r="AA73" s="122"/>
      <c r="AB73" s="122"/>
      <c r="AC73" s="122"/>
      <c r="AD73" s="122"/>
      <c r="AE73" s="122"/>
      <c r="AF73" s="122"/>
      <c r="AG73" s="122"/>
      <c r="AH73" s="122"/>
      <c r="AI73" s="122"/>
      <c r="AJ73" s="122"/>
      <c r="AK73" s="122"/>
      <c r="AL73" s="122"/>
      <c r="AM73" s="122"/>
      <c r="AN73" s="122"/>
      <c r="AO73" s="122"/>
      <c r="AP73" s="122"/>
      <c r="AQ73" s="122"/>
      <c r="AR73" s="121"/>
    </row>
    <row r="74" spans="1:44" s="119" customFormat="1" x14ac:dyDescent="0.3">
      <c r="A74" s="113">
        <v>68</v>
      </c>
      <c r="B74" s="126">
        <v>677625</v>
      </c>
      <c r="C74" s="127" t="s">
        <v>167</v>
      </c>
      <c r="D74" s="114">
        <v>10</v>
      </c>
      <c r="E74" s="114">
        <v>14</v>
      </c>
      <c r="F74" s="114">
        <v>10</v>
      </c>
      <c r="G74" s="114">
        <v>12</v>
      </c>
      <c r="H74" s="114">
        <v>13</v>
      </c>
      <c r="I74" s="114">
        <f t="shared" si="13"/>
        <v>59</v>
      </c>
      <c r="J74" s="114">
        <f t="shared" si="14"/>
        <v>8.85</v>
      </c>
      <c r="K74" s="115">
        <v>5.5</v>
      </c>
      <c r="L74" s="115">
        <v>4</v>
      </c>
      <c r="M74" s="115">
        <v>2</v>
      </c>
      <c r="N74" s="115">
        <v>3</v>
      </c>
      <c r="O74" s="115">
        <v>4</v>
      </c>
      <c r="P74" s="115">
        <f t="shared" si="15"/>
        <v>18.5</v>
      </c>
      <c r="Q74" s="115">
        <f t="shared" si="16"/>
        <v>0.92500000000000004</v>
      </c>
      <c r="R74" s="116">
        <f t="shared" si="17"/>
        <v>1.7749999999999999</v>
      </c>
      <c r="S74" s="117">
        <f t="shared" si="18"/>
        <v>2.3000000000000003</v>
      </c>
      <c r="T74" s="117">
        <f t="shared" si="19"/>
        <v>1.6</v>
      </c>
      <c r="U74" s="117">
        <f t="shared" si="20"/>
        <v>1.9499999999999997</v>
      </c>
      <c r="V74" s="117">
        <f t="shared" si="21"/>
        <v>2.15</v>
      </c>
      <c r="W74" s="28">
        <f t="shared" si="22"/>
        <v>77.5</v>
      </c>
      <c r="X74" s="118">
        <f t="shared" si="23"/>
        <v>15.5</v>
      </c>
      <c r="Y74" s="130">
        <v>64</v>
      </c>
      <c r="Z74" s="120">
        <f t="shared" si="24"/>
        <v>51.2</v>
      </c>
      <c r="AA74" s="122"/>
      <c r="AB74" s="122"/>
      <c r="AC74" s="122"/>
      <c r="AD74" s="122"/>
      <c r="AE74" s="122"/>
      <c r="AF74" s="122"/>
      <c r="AG74" s="122"/>
      <c r="AH74" s="122"/>
      <c r="AI74" s="122"/>
      <c r="AJ74" s="122"/>
      <c r="AK74" s="122"/>
      <c r="AL74" s="122"/>
      <c r="AM74" s="122"/>
      <c r="AN74" s="122"/>
      <c r="AO74" s="122"/>
      <c r="AP74" s="122"/>
      <c r="AQ74" s="122"/>
      <c r="AR74" s="121"/>
    </row>
    <row r="75" spans="1:44" s="119" customFormat="1" x14ac:dyDescent="0.3">
      <c r="A75" s="113">
        <v>69</v>
      </c>
      <c r="B75" s="126">
        <v>677626</v>
      </c>
      <c r="C75" s="127" t="s">
        <v>168</v>
      </c>
      <c r="D75" s="114">
        <v>10</v>
      </c>
      <c r="E75" s="114">
        <v>14</v>
      </c>
      <c r="F75" s="114">
        <v>12</v>
      </c>
      <c r="G75" s="114">
        <v>9.5</v>
      </c>
      <c r="H75" s="114">
        <v>13</v>
      </c>
      <c r="I75" s="114">
        <f t="shared" si="13"/>
        <v>58.5</v>
      </c>
      <c r="J75" s="114">
        <f t="shared" si="14"/>
        <v>8.7750000000000004</v>
      </c>
      <c r="K75" s="115">
        <v>3</v>
      </c>
      <c r="L75" s="115">
        <v>2</v>
      </c>
      <c r="M75" s="115">
        <v>5</v>
      </c>
      <c r="N75" s="115">
        <v>4</v>
      </c>
      <c r="O75" s="115">
        <v>3</v>
      </c>
      <c r="P75" s="115">
        <f t="shared" si="15"/>
        <v>17</v>
      </c>
      <c r="Q75" s="115">
        <f t="shared" si="16"/>
        <v>0.85000000000000009</v>
      </c>
      <c r="R75" s="116">
        <f t="shared" si="17"/>
        <v>1.65</v>
      </c>
      <c r="S75" s="117">
        <f t="shared" si="18"/>
        <v>2.2000000000000002</v>
      </c>
      <c r="T75" s="117">
        <f t="shared" si="19"/>
        <v>2.0499999999999998</v>
      </c>
      <c r="U75" s="117">
        <f t="shared" si="20"/>
        <v>1.625</v>
      </c>
      <c r="V75" s="117">
        <f t="shared" si="21"/>
        <v>2.1</v>
      </c>
      <c r="W75" s="28">
        <f t="shared" si="22"/>
        <v>75.5</v>
      </c>
      <c r="X75" s="118">
        <f t="shared" si="23"/>
        <v>15.100000000000001</v>
      </c>
      <c r="Y75" s="130">
        <v>71</v>
      </c>
      <c r="Z75" s="120">
        <f t="shared" si="24"/>
        <v>56.800000000000004</v>
      </c>
      <c r="AA75" s="122"/>
      <c r="AB75" s="122"/>
      <c r="AC75" s="122"/>
      <c r="AD75" s="122"/>
      <c r="AE75" s="122"/>
      <c r="AF75" s="122"/>
      <c r="AG75" s="122"/>
      <c r="AH75" s="122"/>
      <c r="AI75" s="122"/>
      <c r="AJ75" s="122"/>
      <c r="AK75" s="122"/>
      <c r="AL75" s="122"/>
      <c r="AM75" s="122"/>
      <c r="AN75" s="122"/>
      <c r="AO75" s="122"/>
      <c r="AP75" s="122"/>
      <c r="AQ75" s="122"/>
      <c r="AR75" s="121"/>
    </row>
    <row r="76" spans="1:44" s="119" customFormat="1" x14ac:dyDescent="0.3">
      <c r="A76" s="113">
        <v>70</v>
      </c>
      <c r="B76" s="126">
        <v>677627</v>
      </c>
      <c r="C76" s="127" t="s">
        <v>169</v>
      </c>
      <c r="D76" s="114">
        <v>9</v>
      </c>
      <c r="E76" s="114">
        <v>8</v>
      </c>
      <c r="F76" s="114">
        <v>9</v>
      </c>
      <c r="G76" s="114">
        <v>10</v>
      </c>
      <c r="H76" s="114">
        <v>12</v>
      </c>
      <c r="I76" s="114">
        <f t="shared" si="13"/>
        <v>48</v>
      </c>
      <c r="J76" s="114">
        <f t="shared" si="14"/>
        <v>7.1999999999999993</v>
      </c>
      <c r="K76" s="115">
        <v>3.5</v>
      </c>
      <c r="L76" s="115">
        <v>2</v>
      </c>
      <c r="M76" s="115">
        <v>2.5</v>
      </c>
      <c r="N76" s="115">
        <v>3</v>
      </c>
      <c r="O76" s="115">
        <v>4</v>
      </c>
      <c r="P76" s="115">
        <f t="shared" si="15"/>
        <v>15</v>
      </c>
      <c r="Q76" s="115">
        <f t="shared" si="16"/>
        <v>0.75</v>
      </c>
      <c r="R76" s="116">
        <f t="shared" si="17"/>
        <v>1.5249999999999999</v>
      </c>
      <c r="S76" s="117">
        <f t="shared" si="18"/>
        <v>1.3</v>
      </c>
      <c r="T76" s="117">
        <f t="shared" si="19"/>
        <v>1.4749999999999999</v>
      </c>
      <c r="U76" s="117">
        <f t="shared" si="20"/>
        <v>1.65</v>
      </c>
      <c r="V76" s="117">
        <f t="shared" si="21"/>
        <v>1.9999999999999998</v>
      </c>
      <c r="W76" s="28">
        <f t="shared" si="22"/>
        <v>63</v>
      </c>
      <c r="X76" s="118">
        <f t="shared" si="23"/>
        <v>12.600000000000001</v>
      </c>
      <c r="Y76" s="130">
        <v>70</v>
      </c>
      <c r="Z76" s="120">
        <f t="shared" si="24"/>
        <v>56</v>
      </c>
      <c r="AA76" s="122"/>
      <c r="AB76" s="122"/>
      <c r="AC76" s="122"/>
      <c r="AD76" s="122"/>
      <c r="AE76" s="122"/>
      <c r="AF76" s="122"/>
      <c r="AG76" s="122"/>
      <c r="AH76" s="122"/>
      <c r="AI76" s="122"/>
      <c r="AJ76" s="122"/>
      <c r="AK76" s="122"/>
      <c r="AL76" s="122"/>
      <c r="AM76" s="122"/>
      <c r="AN76" s="122"/>
      <c r="AO76" s="122"/>
      <c r="AP76" s="122"/>
      <c r="AQ76" s="122"/>
      <c r="AR76" s="121"/>
    </row>
    <row r="77" spans="1:44" s="119" customFormat="1" x14ac:dyDescent="0.3">
      <c r="A77" s="113">
        <v>71</v>
      </c>
      <c r="B77" s="126">
        <v>677628</v>
      </c>
      <c r="C77" s="127" t="s">
        <v>170</v>
      </c>
      <c r="D77" s="114">
        <v>10</v>
      </c>
      <c r="E77" s="114">
        <v>12</v>
      </c>
      <c r="F77" s="114">
        <v>9</v>
      </c>
      <c r="G77" s="114">
        <v>8</v>
      </c>
      <c r="H77" s="114">
        <v>9</v>
      </c>
      <c r="I77" s="114">
        <f t="shared" si="13"/>
        <v>48</v>
      </c>
      <c r="J77" s="114">
        <f t="shared" si="14"/>
        <v>7.1999999999999993</v>
      </c>
      <c r="K77" s="115">
        <v>3</v>
      </c>
      <c r="L77" s="115">
        <v>2</v>
      </c>
      <c r="M77" s="115">
        <v>2</v>
      </c>
      <c r="N77" s="115">
        <v>3.5</v>
      </c>
      <c r="O77" s="115">
        <v>5</v>
      </c>
      <c r="P77" s="115">
        <f t="shared" si="15"/>
        <v>15.5</v>
      </c>
      <c r="Q77" s="115">
        <f t="shared" si="16"/>
        <v>0.77500000000000002</v>
      </c>
      <c r="R77" s="116">
        <f t="shared" si="17"/>
        <v>1.65</v>
      </c>
      <c r="S77" s="117">
        <f t="shared" si="18"/>
        <v>1.9</v>
      </c>
      <c r="T77" s="117">
        <f t="shared" si="19"/>
        <v>1.45</v>
      </c>
      <c r="U77" s="117">
        <f t="shared" si="20"/>
        <v>1.375</v>
      </c>
      <c r="V77" s="117">
        <f t="shared" si="21"/>
        <v>1.5999999999999999</v>
      </c>
      <c r="W77" s="28">
        <f t="shared" si="22"/>
        <v>63.5</v>
      </c>
      <c r="X77" s="118">
        <f t="shared" si="23"/>
        <v>12.700000000000001</v>
      </c>
      <c r="Y77" s="130">
        <v>59</v>
      </c>
      <c r="Z77" s="120">
        <f t="shared" si="24"/>
        <v>47.2</v>
      </c>
      <c r="AA77" s="122"/>
      <c r="AB77" s="122"/>
      <c r="AC77" s="122"/>
      <c r="AD77" s="122"/>
      <c r="AE77" s="122"/>
      <c r="AF77" s="122"/>
      <c r="AG77" s="122"/>
      <c r="AH77" s="122"/>
      <c r="AI77" s="122"/>
      <c r="AJ77" s="122"/>
      <c r="AK77" s="122"/>
      <c r="AL77" s="122"/>
      <c r="AM77" s="122"/>
      <c r="AN77" s="122"/>
      <c r="AO77" s="122"/>
      <c r="AP77" s="122"/>
      <c r="AQ77" s="122"/>
      <c r="AR77" s="121"/>
    </row>
    <row r="78" spans="1:44" s="119" customFormat="1" x14ac:dyDescent="0.3">
      <c r="A78" s="113">
        <v>72</v>
      </c>
      <c r="B78" s="126">
        <v>677629</v>
      </c>
      <c r="C78" s="127" t="s">
        <v>171</v>
      </c>
      <c r="D78" s="114">
        <v>10</v>
      </c>
      <c r="E78" s="114">
        <v>12</v>
      </c>
      <c r="F78" s="114">
        <v>14</v>
      </c>
      <c r="G78" s="114">
        <v>10.5</v>
      </c>
      <c r="H78" s="114">
        <v>13</v>
      </c>
      <c r="I78" s="114">
        <f t="shared" si="13"/>
        <v>59.5</v>
      </c>
      <c r="J78" s="114">
        <f t="shared" si="14"/>
        <v>8.9249999999999989</v>
      </c>
      <c r="K78" s="115">
        <v>3.5</v>
      </c>
      <c r="L78" s="115">
        <v>2</v>
      </c>
      <c r="M78" s="115">
        <v>4</v>
      </c>
      <c r="N78" s="115">
        <v>3</v>
      </c>
      <c r="O78" s="115">
        <v>2.5</v>
      </c>
      <c r="P78" s="115">
        <f t="shared" si="15"/>
        <v>15</v>
      </c>
      <c r="Q78" s="115">
        <f t="shared" si="16"/>
        <v>0.75</v>
      </c>
      <c r="R78" s="116">
        <f t="shared" si="17"/>
        <v>1.675</v>
      </c>
      <c r="S78" s="117">
        <f t="shared" si="18"/>
        <v>1.9</v>
      </c>
      <c r="T78" s="117">
        <f t="shared" si="19"/>
        <v>2.3000000000000003</v>
      </c>
      <c r="U78" s="117">
        <f t="shared" si="20"/>
        <v>1.7250000000000001</v>
      </c>
      <c r="V78" s="117">
        <f t="shared" si="21"/>
        <v>2.0750000000000002</v>
      </c>
      <c r="W78" s="28">
        <f t="shared" si="22"/>
        <v>74.5</v>
      </c>
      <c r="X78" s="118">
        <f t="shared" si="23"/>
        <v>14.9</v>
      </c>
      <c r="Y78" s="130">
        <v>46</v>
      </c>
      <c r="Z78" s="120">
        <f t="shared" si="24"/>
        <v>36.800000000000004</v>
      </c>
      <c r="AA78" s="122"/>
      <c r="AB78" s="122"/>
      <c r="AC78" s="122"/>
      <c r="AD78" s="122"/>
      <c r="AE78" s="122"/>
      <c r="AF78" s="122"/>
      <c r="AG78" s="122"/>
      <c r="AH78" s="122"/>
      <c r="AI78" s="122"/>
      <c r="AJ78" s="122"/>
      <c r="AK78" s="122"/>
      <c r="AL78" s="122"/>
      <c r="AM78" s="122"/>
      <c r="AN78" s="122"/>
      <c r="AO78" s="122"/>
      <c r="AP78" s="122"/>
      <c r="AQ78" s="122"/>
      <c r="AR78" s="121"/>
    </row>
    <row r="79" spans="1:44" s="119" customFormat="1" x14ac:dyDescent="0.3">
      <c r="A79" s="113">
        <v>73</v>
      </c>
      <c r="B79" s="126">
        <v>677630</v>
      </c>
      <c r="C79" s="127" t="s">
        <v>172</v>
      </c>
      <c r="D79" s="114">
        <v>9</v>
      </c>
      <c r="E79" s="114">
        <v>8</v>
      </c>
      <c r="F79" s="114">
        <v>9.5</v>
      </c>
      <c r="G79" s="114">
        <v>10</v>
      </c>
      <c r="H79" s="114">
        <v>12</v>
      </c>
      <c r="I79" s="114">
        <f t="shared" si="13"/>
        <v>48.5</v>
      </c>
      <c r="J79" s="114">
        <f t="shared" si="14"/>
        <v>7.2749999999999995</v>
      </c>
      <c r="K79" s="115">
        <v>3</v>
      </c>
      <c r="L79" s="115">
        <v>2.5</v>
      </c>
      <c r="M79" s="115">
        <v>3</v>
      </c>
      <c r="N79" s="115">
        <v>4</v>
      </c>
      <c r="O79" s="115">
        <v>3</v>
      </c>
      <c r="P79" s="115">
        <f t="shared" si="15"/>
        <v>15.5</v>
      </c>
      <c r="Q79" s="115">
        <f t="shared" si="16"/>
        <v>0.77500000000000002</v>
      </c>
      <c r="R79" s="116">
        <f t="shared" si="17"/>
        <v>1.5</v>
      </c>
      <c r="S79" s="117">
        <f t="shared" si="18"/>
        <v>1.325</v>
      </c>
      <c r="T79" s="117">
        <f t="shared" si="19"/>
        <v>1.5750000000000002</v>
      </c>
      <c r="U79" s="117">
        <f t="shared" si="20"/>
        <v>1.7</v>
      </c>
      <c r="V79" s="117">
        <f t="shared" si="21"/>
        <v>1.9499999999999997</v>
      </c>
      <c r="W79" s="28">
        <f t="shared" si="22"/>
        <v>64</v>
      </c>
      <c r="X79" s="118">
        <f t="shared" si="23"/>
        <v>12.8</v>
      </c>
      <c r="Y79" s="130">
        <v>48</v>
      </c>
      <c r="Z79" s="120">
        <f t="shared" si="24"/>
        <v>38.400000000000006</v>
      </c>
      <c r="AA79" s="122"/>
      <c r="AB79" s="122"/>
      <c r="AC79" s="122"/>
      <c r="AD79" s="122"/>
      <c r="AE79" s="122"/>
      <c r="AF79" s="122"/>
      <c r="AG79" s="122"/>
      <c r="AH79" s="122"/>
      <c r="AI79" s="122"/>
      <c r="AJ79" s="122"/>
      <c r="AK79" s="122"/>
      <c r="AL79" s="122"/>
      <c r="AM79" s="122"/>
      <c r="AN79" s="122"/>
      <c r="AO79" s="122"/>
      <c r="AP79" s="122"/>
      <c r="AQ79" s="122"/>
      <c r="AR79" s="121"/>
    </row>
    <row r="80" spans="1:44" s="119" customFormat="1" x14ac:dyDescent="0.3">
      <c r="A80" s="113">
        <v>74</v>
      </c>
      <c r="B80" s="126">
        <v>677631</v>
      </c>
      <c r="C80" s="127" t="s">
        <v>173</v>
      </c>
      <c r="D80" s="114">
        <v>10</v>
      </c>
      <c r="E80" s="114">
        <v>12</v>
      </c>
      <c r="F80" s="114">
        <v>13</v>
      </c>
      <c r="G80" s="114">
        <v>14</v>
      </c>
      <c r="H80" s="114">
        <v>15</v>
      </c>
      <c r="I80" s="114">
        <f t="shared" si="13"/>
        <v>64</v>
      </c>
      <c r="J80" s="114">
        <f t="shared" si="14"/>
        <v>9.6</v>
      </c>
      <c r="K80" s="115">
        <v>2.5</v>
      </c>
      <c r="L80" s="115">
        <v>4</v>
      </c>
      <c r="M80" s="115">
        <v>3</v>
      </c>
      <c r="N80" s="115">
        <v>2</v>
      </c>
      <c r="O80" s="115">
        <v>3</v>
      </c>
      <c r="P80" s="115">
        <f t="shared" si="15"/>
        <v>14.5</v>
      </c>
      <c r="Q80" s="115">
        <f t="shared" si="16"/>
        <v>0.72500000000000009</v>
      </c>
      <c r="R80" s="116">
        <f t="shared" si="17"/>
        <v>1.625</v>
      </c>
      <c r="S80" s="117">
        <f t="shared" si="18"/>
        <v>1.9999999999999998</v>
      </c>
      <c r="T80" s="117">
        <f t="shared" si="19"/>
        <v>2.1</v>
      </c>
      <c r="U80" s="117">
        <f t="shared" si="20"/>
        <v>2.2000000000000002</v>
      </c>
      <c r="V80" s="117">
        <f t="shared" si="21"/>
        <v>2.4</v>
      </c>
      <c r="W80" s="28">
        <f t="shared" si="22"/>
        <v>78.5</v>
      </c>
      <c r="X80" s="118">
        <f t="shared" si="23"/>
        <v>15.700000000000001</v>
      </c>
      <c r="Y80" s="130">
        <v>61</v>
      </c>
      <c r="Z80" s="120">
        <f t="shared" si="24"/>
        <v>48.800000000000004</v>
      </c>
      <c r="AA80" s="122"/>
      <c r="AB80" s="122"/>
      <c r="AC80" s="122"/>
      <c r="AD80" s="122"/>
      <c r="AE80" s="122"/>
      <c r="AF80" s="122"/>
      <c r="AG80" s="122"/>
      <c r="AH80" s="122"/>
      <c r="AI80" s="122"/>
      <c r="AJ80" s="122"/>
      <c r="AK80" s="122"/>
      <c r="AL80" s="122"/>
      <c r="AM80" s="122"/>
      <c r="AN80" s="122"/>
      <c r="AO80" s="122"/>
      <c r="AP80" s="122"/>
      <c r="AQ80" s="122"/>
      <c r="AR80" s="121"/>
    </row>
    <row r="81" spans="1:44" s="119" customFormat="1" x14ac:dyDescent="0.3">
      <c r="A81" s="113">
        <v>75</v>
      </c>
      <c r="B81" s="126">
        <v>677632</v>
      </c>
      <c r="C81" s="127" t="s">
        <v>174</v>
      </c>
      <c r="D81" s="114">
        <v>10.5</v>
      </c>
      <c r="E81" s="114">
        <v>14</v>
      </c>
      <c r="F81" s="114">
        <v>12</v>
      </c>
      <c r="G81" s="114">
        <v>14</v>
      </c>
      <c r="H81" s="114">
        <v>12.5</v>
      </c>
      <c r="I81" s="114">
        <f t="shared" si="13"/>
        <v>63</v>
      </c>
      <c r="J81" s="114">
        <f t="shared" si="14"/>
        <v>9.4499999999999993</v>
      </c>
      <c r="K81" s="115">
        <v>2</v>
      </c>
      <c r="L81" s="115">
        <v>3</v>
      </c>
      <c r="M81" s="115">
        <v>4</v>
      </c>
      <c r="N81" s="115">
        <v>3</v>
      </c>
      <c r="O81" s="115">
        <v>4</v>
      </c>
      <c r="P81" s="115">
        <f t="shared" si="15"/>
        <v>16</v>
      </c>
      <c r="Q81" s="115">
        <f t="shared" si="16"/>
        <v>0.8</v>
      </c>
      <c r="R81" s="116">
        <f t="shared" si="17"/>
        <v>1.675</v>
      </c>
      <c r="S81" s="117">
        <f t="shared" si="18"/>
        <v>2.25</v>
      </c>
      <c r="T81" s="117">
        <f t="shared" si="19"/>
        <v>1.9999999999999998</v>
      </c>
      <c r="U81" s="117">
        <f t="shared" si="20"/>
        <v>2.25</v>
      </c>
      <c r="V81" s="117">
        <f t="shared" si="21"/>
        <v>2.0750000000000002</v>
      </c>
      <c r="W81" s="28">
        <f t="shared" si="22"/>
        <v>79</v>
      </c>
      <c r="X81" s="118">
        <f t="shared" si="23"/>
        <v>15.8</v>
      </c>
      <c r="Y81" s="130">
        <v>57</v>
      </c>
      <c r="Z81" s="120">
        <f t="shared" si="24"/>
        <v>45.6</v>
      </c>
      <c r="AA81" s="122"/>
      <c r="AB81" s="122"/>
      <c r="AC81" s="122"/>
      <c r="AD81" s="122"/>
      <c r="AE81" s="122"/>
      <c r="AF81" s="122"/>
      <c r="AG81" s="122"/>
      <c r="AH81" s="122"/>
      <c r="AI81" s="122"/>
      <c r="AJ81" s="122"/>
      <c r="AK81" s="122"/>
      <c r="AL81" s="122"/>
      <c r="AM81" s="122"/>
      <c r="AN81" s="122"/>
      <c r="AO81" s="122"/>
      <c r="AP81" s="122"/>
      <c r="AQ81" s="122"/>
      <c r="AR81" s="121"/>
    </row>
    <row r="82" spans="1:44" s="119" customFormat="1" x14ac:dyDescent="0.3">
      <c r="A82" s="113">
        <v>76</v>
      </c>
      <c r="B82" s="126">
        <v>677633</v>
      </c>
      <c r="C82" s="127" t="s">
        <v>175</v>
      </c>
      <c r="D82" s="114">
        <v>10</v>
      </c>
      <c r="E82" s="114">
        <v>11</v>
      </c>
      <c r="F82" s="114">
        <v>12.5</v>
      </c>
      <c r="G82" s="114">
        <v>14</v>
      </c>
      <c r="H82" s="114">
        <v>10</v>
      </c>
      <c r="I82" s="114"/>
      <c r="J82" s="114">
        <f t="shared" si="14"/>
        <v>0</v>
      </c>
      <c r="K82" s="115">
        <v>3.5</v>
      </c>
      <c r="L82" s="115">
        <v>4</v>
      </c>
      <c r="M82" s="115">
        <v>2</v>
      </c>
      <c r="N82" s="115">
        <v>3.5</v>
      </c>
      <c r="O82" s="115">
        <v>4</v>
      </c>
      <c r="P82" s="115">
        <f t="shared" si="15"/>
        <v>17</v>
      </c>
      <c r="Q82" s="115">
        <f t="shared" si="16"/>
        <v>0.85000000000000009</v>
      </c>
      <c r="R82" s="116">
        <f t="shared" si="17"/>
        <v>1.675</v>
      </c>
      <c r="S82" s="117">
        <f t="shared" si="18"/>
        <v>1.8499999999999999</v>
      </c>
      <c r="T82" s="117">
        <f t="shared" si="19"/>
        <v>1.9750000000000001</v>
      </c>
      <c r="U82" s="117">
        <f t="shared" si="20"/>
        <v>2.2749999999999999</v>
      </c>
      <c r="V82" s="117">
        <f t="shared" si="21"/>
        <v>1.7</v>
      </c>
      <c r="W82" s="28">
        <f t="shared" si="22"/>
        <v>17</v>
      </c>
      <c r="X82" s="118">
        <f t="shared" si="23"/>
        <v>3.4000000000000004</v>
      </c>
      <c r="Y82" s="130">
        <v>72</v>
      </c>
      <c r="Z82" s="120">
        <f t="shared" si="24"/>
        <v>57.6</v>
      </c>
      <c r="AA82" s="122"/>
      <c r="AB82" s="122"/>
      <c r="AC82" s="122"/>
      <c r="AD82" s="122"/>
      <c r="AE82" s="122"/>
      <c r="AF82" s="122"/>
      <c r="AG82" s="122"/>
      <c r="AH82" s="122"/>
      <c r="AI82" s="122"/>
      <c r="AJ82" s="122"/>
      <c r="AK82" s="122"/>
      <c r="AL82" s="122"/>
      <c r="AM82" s="122"/>
      <c r="AN82" s="122"/>
      <c r="AO82" s="122"/>
      <c r="AP82" s="122"/>
      <c r="AQ82" s="122"/>
      <c r="AR82" s="121"/>
    </row>
    <row r="83" spans="1:44" s="119" customFormat="1" x14ac:dyDescent="0.3">
      <c r="A83" s="113">
        <v>77</v>
      </c>
      <c r="B83" s="126">
        <v>677634</v>
      </c>
      <c r="C83" s="127" t="s">
        <v>176</v>
      </c>
      <c r="D83" s="114">
        <v>10</v>
      </c>
      <c r="E83" s="114">
        <v>10</v>
      </c>
      <c r="F83" s="114">
        <v>11</v>
      </c>
      <c r="G83" s="114">
        <v>10</v>
      </c>
      <c r="H83" s="114">
        <v>9</v>
      </c>
      <c r="I83" s="114">
        <f t="shared" si="13"/>
        <v>50</v>
      </c>
      <c r="J83" s="114">
        <f t="shared" si="14"/>
        <v>7.5</v>
      </c>
      <c r="K83" s="115">
        <v>3</v>
      </c>
      <c r="L83" s="115">
        <v>2</v>
      </c>
      <c r="M83" s="115">
        <v>3</v>
      </c>
      <c r="N83" s="115">
        <v>2.5</v>
      </c>
      <c r="O83" s="115">
        <v>3</v>
      </c>
      <c r="P83" s="115">
        <f t="shared" si="15"/>
        <v>13.5</v>
      </c>
      <c r="Q83" s="115">
        <f t="shared" si="16"/>
        <v>0.67500000000000004</v>
      </c>
      <c r="R83" s="116">
        <f t="shared" si="17"/>
        <v>1.65</v>
      </c>
      <c r="S83" s="117">
        <f t="shared" si="18"/>
        <v>1.6</v>
      </c>
      <c r="T83" s="117">
        <f t="shared" si="19"/>
        <v>1.7999999999999998</v>
      </c>
      <c r="U83" s="117">
        <f t="shared" si="20"/>
        <v>1.625</v>
      </c>
      <c r="V83" s="117">
        <f t="shared" si="21"/>
        <v>1.5</v>
      </c>
      <c r="W83" s="28">
        <f t="shared" si="22"/>
        <v>63.5</v>
      </c>
      <c r="X83" s="118">
        <f t="shared" si="23"/>
        <v>12.700000000000001</v>
      </c>
      <c r="Y83" s="130">
        <v>79</v>
      </c>
      <c r="Z83" s="120">
        <f t="shared" si="24"/>
        <v>63.2</v>
      </c>
      <c r="AA83" s="122"/>
      <c r="AB83" s="122"/>
      <c r="AC83" s="122"/>
      <c r="AD83" s="122"/>
      <c r="AE83" s="122"/>
      <c r="AF83" s="122"/>
      <c r="AG83" s="122"/>
      <c r="AH83" s="122"/>
      <c r="AI83" s="122"/>
      <c r="AJ83" s="122"/>
      <c r="AK83" s="122"/>
      <c r="AL83" s="122"/>
      <c r="AM83" s="122"/>
      <c r="AN83" s="122"/>
      <c r="AO83" s="122"/>
      <c r="AP83" s="122"/>
      <c r="AQ83" s="122"/>
      <c r="AR83" s="121"/>
    </row>
    <row r="84" spans="1:44" s="119" customFormat="1" x14ac:dyDescent="0.3">
      <c r="A84" s="113">
        <v>78</v>
      </c>
      <c r="B84" s="126">
        <v>677635</v>
      </c>
      <c r="C84" s="127" t="s">
        <v>177</v>
      </c>
      <c r="D84" s="114">
        <v>13</v>
      </c>
      <c r="E84" s="114">
        <v>10</v>
      </c>
      <c r="F84" s="114">
        <v>14</v>
      </c>
      <c r="G84" s="114">
        <v>9</v>
      </c>
      <c r="H84" s="114">
        <v>12</v>
      </c>
      <c r="I84" s="114">
        <f t="shared" si="13"/>
        <v>58</v>
      </c>
      <c r="J84" s="114">
        <f t="shared" si="14"/>
        <v>8.6999999999999993</v>
      </c>
      <c r="K84" s="115">
        <v>2.5</v>
      </c>
      <c r="L84" s="115">
        <v>3</v>
      </c>
      <c r="M84" s="115">
        <v>2</v>
      </c>
      <c r="N84" s="115">
        <v>4</v>
      </c>
      <c r="O84" s="115">
        <v>3</v>
      </c>
      <c r="P84" s="115">
        <f t="shared" si="15"/>
        <v>14.5</v>
      </c>
      <c r="Q84" s="115">
        <f t="shared" si="16"/>
        <v>0.72500000000000009</v>
      </c>
      <c r="R84" s="116">
        <f t="shared" si="17"/>
        <v>2.0750000000000002</v>
      </c>
      <c r="S84" s="117">
        <f t="shared" si="18"/>
        <v>1.65</v>
      </c>
      <c r="T84" s="117">
        <f t="shared" si="19"/>
        <v>2.2000000000000002</v>
      </c>
      <c r="U84" s="117">
        <f t="shared" si="20"/>
        <v>1.5499999999999998</v>
      </c>
      <c r="V84" s="117">
        <f t="shared" si="21"/>
        <v>1.9499999999999997</v>
      </c>
      <c r="W84" s="28">
        <f t="shared" si="22"/>
        <v>72.5</v>
      </c>
      <c r="X84" s="118">
        <f t="shared" si="23"/>
        <v>14.5</v>
      </c>
      <c r="Y84" s="130">
        <v>63</v>
      </c>
      <c r="Z84" s="120">
        <f t="shared" si="24"/>
        <v>50.400000000000006</v>
      </c>
      <c r="AA84" s="122"/>
      <c r="AB84" s="122"/>
      <c r="AC84" s="122"/>
      <c r="AD84" s="122"/>
      <c r="AE84" s="122"/>
      <c r="AF84" s="122"/>
      <c r="AG84" s="122"/>
      <c r="AH84" s="122"/>
      <c r="AI84" s="122"/>
      <c r="AJ84" s="122"/>
      <c r="AK84" s="122"/>
      <c r="AL84" s="122"/>
      <c r="AM84" s="122"/>
      <c r="AN84" s="122"/>
      <c r="AO84" s="122"/>
      <c r="AP84" s="122"/>
      <c r="AQ84" s="122"/>
      <c r="AR84" s="121"/>
    </row>
    <row r="85" spans="1:44" s="119" customFormat="1" x14ac:dyDescent="0.3">
      <c r="A85" s="113">
        <v>79</v>
      </c>
      <c r="B85" s="126">
        <v>677636</v>
      </c>
      <c r="C85" s="127" t="s">
        <v>178</v>
      </c>
      <c r="D85" s="114">
        <v>10</v>
      </c>
      <c r="E85" s="114">
        <v>12</v>
      </c>
      <c r="F85" s="114">
        <v>11</v>
      </c>
      <c r="G85" s="114">
        <v>10</v>
      </c>
      <c r="H85" s="114">
        <v>12.5</v>
      </c>
      <c r="I85" s="114">
        <f t="shared" si="13"/>
        <v>55.5</v>
      </c>
      <c r="J85" s="114">
        <f t="shared" si="14"/>
        <v>8.3249999999999993</v>
      </c>
      <c r="K85" s="115">
        <v>3</v>
      </c>
      <c r="L85" s="115">
        <v>2.5</v>
      </c>
      <c r="M85" s="115">
        <v>3</v>
      </c>
      <c r="N85" s="115">
        <v>4</v>
      </c>
      <c r="O85" s="115">
        <v>3</v>
      </c>
      <c r="P85" s="115">
        <f t="shared" si="15"/>
        <v>15.5</v>
      </c>
      <c r="Q85" s="115">
        <f t="shared" si="16"/>
        <v>0.77500000000000002</v>
      </c>
      <c r="R85" s="116">
        <f t="shared" si="17"/>
        <v>1.65</v>
      </c>
      <c r="S85" s="117">
        <f t="shared" si="18"/>
        <v>1.9249999999999998</v>
      </c>
      <c r="T85" s="117">
        <f t="shared" si="19"/>
        <v>1.7999999999999998</v>
      </c>
      <c r="U85" s="117">
        <f t="shared" si="20"/>
        <v>1.7</v>
      </c>
      <c r="V85" s="117">
        <f t="shared" si="21"/>
        <v>2.0249999999999999</v>
      </c>
      <c r="W85" s="28">
        <f t="shared" si="22"/>
        <v>71</v>
      </c>
      <c r="X85" s="118">
        <f t="shared" si="23"/>
        <v>14.200000000000001</v>
      </c>
      <c r="Y85" s="130">
        <v>77</v>
      </c>
      <c r="Z85" s="120">
        <f t="shared" si="24"/>
        <v>61.6</v>
      </c>
      <c r="AA85" s="122"/>
      <c r="AB85" s="122"/>
      <c r="AC85" s="122"/>
      <c r="AD85" s="122"/>
      <c r="AE85" s="122"/>
      <c r="AF85" s="122"/>
      <c r="AG85" s="122"/>
      <c r="AH85" s="122"/>
      <c r="AI85" s="122"/>
      <c r="AJ85" s="122"/>
      <c r="AK85" s="122"/>
      <c r="AL85" s="122"/>
      <c r="AM85" s="122"/>
      <c r="AN85" s="122"/>
      <c r="AO85" s="122"/>
      <c r="AP85" s="122"/>
      <c r="AQ85" s="122"/>
      <c r="AR85" s="121"/>
    </row>
    <row r="86" spans="1:44" s="119" customFormat="1" x14ac:dyDescent="0.3">
      <c r="A86" s="113">
        <v>80</v>
      </c>
      <c r="B86" s="126">
        <v>677637</v>
      </c>
      <c r="C86" s="127" t="s">
        <v>179</v>
      </c>
      <c r="D86" s="114">
        <v>14</v>
      </c>
      <c r="E86" s="114">
        <v>9.5</v>
      </c>
      <c r="F86" s="114">
        <v>14</v>
      </c>
      <c r="G86" s="114">
        <v>13</v>
      </c>
      <c r="H86" s="114">
        <v>10</v>
      </c>
      <c r="I86" s="114">
        <f t="shared" si="13"/>
        <v>60.5</v>
      </c>
      <c r="J86" s="114">
        <f t="shared" si="14"/>
        <v>9.0749999999999993</v>
      </c>
      <c r="K86" s="115">
        <v>2.5</v>
      </c>
      <c r="L86" s="115">
        <v>3</v>
      </c>
      <c r="M86" s="115">
        <v>4</v>
      </c>
      <c r="N86" s="115">
        <v>3</v>
      </c>
      <c r="O86" s="115">
        <v>4.5</v>
      </c>
      <c r="P86" s="115">
        <f t="shared" si="15"/>
        <v>17</v>
      </c>
      <c r="Q86" s="115">
        <f t="shared" si="16"/>
        <v>0.85000000000000009</v>
      </c>
      <c r="R86" s="116">
        <f t="shared" si="17"/>
        <v>2.2250000000000001</v>
      </c>
      <c r="S86" s="117">
        <f t="shared" si="18"/>
        <v>1.5750000000000002</v>
      </c>
      <c r="T86" s="117">
        <f t="shared" si="19"/>
        <v>2.3000000000000003</v>
      </c>
      <c r="U86" s="117">
        <f t="shared" si="20"/>
        <v>2.1</v>
      </c>
      <c r="V86" s="117">
        <f t="shared" si="21"/>
        <v>1.7250000000000001</v>
      </c>
      <c r="W86" s="28">
        <f t="shared" si="22"/>
        <v>77.5</v>
      </c>
      <c r="X86" s="118">
        <f t="shared" si="23"/>
        <v>15.5</v>
      </c>
      <c r="Y86" s="130">
        <v>70</v>
      </c>
      <c r="Z86" s="120">
        <f t="shared" si="24"/>
        <v>56</v>
      </c>
      <c r="AA86" s="122"/>
      <c r="AB86" s="122"/>
      <c r="AC86" s="122"/>
      <c r="AD86" s="122"/>
      <c r="AE86" s="122"/>
      <c r="AF86" s="122"/>
      <c r="AG86" s="122"/>
      <c r="AH86" s="122"/>
      <c r="AI86" s="122"/>
      <c r="AJ86" s="122"/>
      <c r="AK86" s="122"/>
      <c r="AL86" s="122"/>
      <c r="AM86" s="122"/>
      <c r="AN86" s="122"/>
      <c r="AO86" s="122"/>
      <c r="AP86" s="122"/>
      <c r="AQ86" s="122"/>
      <c r="AR86" s="121"/>
    </row>
    <row r="87" spans="1:44" s="119" customFormat="1" x14ac:dyDescent="0.3">
      <c r="A87" s="113">
        <v>81</v>
      </c>
      <c r="B87" s="126">
        <v>677638</v>
      </c>
      <c r="C87" s="127" t="s">
        <v>180</v>
      </c>
      <c r="D87" s="114">
        <v>10</v>
      </c>
      <c r="E87" s="114">
        <v>10</v>
      </c>
      <c r="F87" s="114">
        <v>10.5</v>
      </c>
      <c r="G87" s="114">
        <v>13</v>
      </c>
      <c r="H87" s="114">
        <v>12.5</v>
      </c>
      <c r="I87" s="114">
        <f t="shared" si="13"/>
        <v>56</v>
      </c>
      <c r="J87" s="114">
        <f t="shared" si="14"/>
        <v>8.4</v>
      </c>
      <c r="K87" s="115">
        <v>3</v>
      </c>
      <c r="L87" s="115">
        <v>2</v>
      </c>
      <c r="M87" s="115">
        <v>4</v>
      </c>
      <c r="N87" s="115">
        <v>3</v>
      </c>
      <c r="O87" s="115">
        <v>4</v>
      </c>
      <c r="P87" s="115">
        <f t="shared" si="15"/>
        <v>16</v>
      </c>
      <c r="Q87" s="115">
        <f t="shared" si="16"/>
        <v>0.8</v>
      </c>
      <c r="R87" s="116">
        <f t="shared" si="17"/>
        <v>1.65</v>
      </c>
      <c r="S87" s="117">
        <f t="shared" si="18"/>
        <v>1.6</v>
      </c>
      <c r="T87" s="117">
        <f t="shared" si="19"/>
        <v>1.7749999999999999</v>
      </c>
      <c r="U87" s="117">
        <f t="shared" si="20"/>
        <v>2.1</v>
      </c>
      <c r="V87" s="117">
        <f t="shared" si="21"/>
        <v>2.0750000000000002</v>
      </c>
      <c r="W87" s="28">
        <f t="shared" si="22"/>
        <v>72</v>
      </c>
      <c r="X87" s="118">
        <f t="shared" si="23"/>
        <v>14.4</v>
      </c>
      <c r="Y87" s="130">
        <v>58</v>
      </c>
      <c r="Z87" s="120">
        <f t="shared" si="24"/>
        <v>46.400000000000006</v>
      </c>
      <c r="AA87" s="122"/>
      <c r="AB87" s="122"/>
      <c r="AC87" s="122"/>
      <c r="AD87" s="122"/>
      <c r="AE87" s="122"/>
      <c r="AF87" s="122"/>
      <c r="AG87" s="122"/>
      <c r="AH87" s="122"/>
      <c r="AI87" s="122"/>
      <c r="AJ87" s="122"/>
      <c r="AK87" s="122"/>
      <c r="AL87" s="122"/>
      <c r="AM87" s="122"/>
      <c r="AN87" s="122"/>
      <c r="AO87" s="122"/>
      <c r="AP87" s="122"/>
      <c r="AQ87" s="122"/>
      <c r="AR87" s="121"/>
    </row>
    <row r="88" spans="1:44" s="119" customFormat="1" x14ac:dyDescent="0.3">
      <c r="A88" s="113">
        <v>82</v>
      </c>
      <c r="B88" s="126">
        <v>677639</v>
      </c>
      <c r="C88" s="127" t="s">
        <v>181</v>
      </c>
      <c r="D88" s="114">
        <v>10.5</v>
      </c>
      <c r="E88" s="114">
        <v>12</v>
      </c>
      <c r="F88" s="114">
        <v>14</v>
      </c>
      <c r="G88" s="114">
        <v>13</v>
      </c>
      <c r="H88" s="114">
        <v>10</v>
      </c>
      <c r="I88" s="114">
        <f t="shared" si="13"/>
        <v>59.5</v>
      </c>
      <c r="J88" s="114">
        <f t="shared" si="14"/>
        <v>8.9249999999999989</v>
      </c>
      <c r="K88" s="115">
        <v>3.5</v>
      </c>
      <c r="L88" s="115">
        <v>2</v>
      </c>
      <c r="M88" s="115">
        <v>3</v>
      </c>
      <c r="N88" s="115">
        <v>2</v>
      </c>
      <c r="O88" s="115">
        <v>2.5</v>
      </c>
      <c r="P88" s="115">
        <f t="shared" si="15"/>
        <v>13</v>
      </c>
      <c r="Q88" s="115">
        <f t="shared" si="16"/>
        <v>0.65</v>
      </c>
      <c r="R88" s="116">
        <f t="shared" si="17"/>
        <v>1.75</v>
      </c>
      <c r="S88" s="117">
        <f t="shared" si="18"/>
        <v>1.9</v>
      </c>
      <c r="T88" s="117">
        <f t="shared" si="19"/>
        <v>2.25</v>
      </c>
      <c r="U88" s="117">
        <f t="shared" si="20"/>
        <v>2.0499999999999998</v>
      </c>
      <c r="V88" s="117">
        <f t="shared" si="21"/>
        <v>1.625</v>
      </c>
      <c r="W88" s="28">
        <f t="shared" si="22"/>
        <v>72.5</v>
      </c>
      <c r="X88" s="118">
        <f t="shared" si="23"/>
        <v>14.5</v>
      </c>
      <c r="Y88" s="130">
        <v>64</v>
      </c>
      <c r="Z88" s="120">
        <f t="shared" si="24"/>
        <v>51.2</v>
      </c>
      <c r="AA88" s="122"/>
      <c r="AB88" s="122"/>
      <c r="AC88" s="122"/>
      <c r="AD88" s="122"/>
      <c r="AE88" s="122"/>
      <c r="AF88" s="122"/>
      <c r="AG88" s="122"/>
      <c r="AH88" s="122"/>
      <c r="AI88" s="122"/>
      <c r="AJ88" s="122"/>
      <c r="AK88" s="122"/>
      <c r="AL88" s="122"/>
      <c r="AM88" s="122"/>
      <c r="AN88" s="122"/>
      <c r="AO88" s="122"/>
      <c r="AP88" s="122"/>
      <c r="AQ88" s="122"/>
      <c r="AR88" s="121"/>
    </row>
    <row r="89" spans="1:44" s="119" customFormat="1" x14ac:dyDescent="0.3">
      <c r="A89" s="113">
        <v>83</v>
      </c>
      <c r="B89" s="126">
        <v>677640</v>
      </c>
      <c r="C89" s="127" t="s">
        <v>182</v>
      </c>
      <c r="D89" s="114">
        <v>9</v>
      </c>
      <c r="E89" s="114">
        <v>10</v>
      </c>
      <c r="F89" s="114">
        <v>11</v>
      </c>
      <c r="G89" s="114">
        <v>12</v>
      </c>
      <c r="H89" s="114">
        <v>9</v>
      </c>
      <c r="I89" s="114">
        <f t="shared" si="13"/>
        <v>51</v>
      </c>
      <c r="J89" s="114">
        <f t="shared" si="14"/>
        <v>7.6499999999999995</v>
      </c>
      <c r="K89" s="115">
        <v>3.5</v>
      </c>
      <c r="L89" s="115">
        <v>4</v>
      </c>
      <c r="M89" s="115">
        <v>5</v>
      </c>
      <c r="N89" s="115">
        <v>3</v>
      </c>
      <c r="O89" s="115">
        <v>2.5</v>
      </c>
      <c r="P89" s="115"/>
      <c r="Q89" s="115">
        <f t="shared" si="16"/>
        <v>0</v>
      </c>
      <c r="R89" s="116">
        <f t="shared" si="17"/>
        <v>1.5249999999999999</v>
      </c>
      <c r="S89" s="117">
        <f t="shared" si="18"/>
        <v>1.7</v>
      </c>
      <c r="T89" s="117">
        <f t="shared" si="19"/>
        <v>1.9</v>
      </c>
      <c r="U89" s="117">
        <f t="shared" si="20"/>
        <v>1.9499999999999997</v>
      </c>
      <c r="V89" s="117">
        <f t="shared" si="21"/>
        <v>1.4749999999999999</v>
      </c>
      <c r="W89" s="28">
        <f t="shared" si="22"/>
        <v>51</v>
      </c>
      <c r="X89" s="118">
        <f t="shared" si="23"/>
        <v>10.200000000000001</v>
      </c>
      <c r="Y89" s="130">
        <v>59</v>
      </c>
      <c r="Z89" s="120">
        <f t="shared" si="24"/>
        <v>47.2</v>
      </c>
      <c r="AA89" s="122"/>
      <c r="AB89" s="122"/>
      <c r="AC89" s="122"/>
      <c r="AD89" s="122"/>
      <c r="AE89" s="122"/>
      <c r="AF89" s="122"/>
      <c r="AG89" s="122"/>
      <c r="AH89" s="122"/>
      <c r="AI89" s="122"/>
      <c r="AJ89" s="122"/>
      <c r="AK89" s="122"/>
      <c r="AL89" s="122"/>
      <c r="AM89" s="122"/>
      <c r="AN89" s="122"/>
      <c r="AO89" s="122"/>
      <c r="AP89" s="122"/>
      <c r="AQ89" s="122"/>
      <c r="AR89" s="121"/>
    </row>
    <row r="90" spans="1:44" s="119" customFormat="1" x14ac:dyDescent="0.3">
      <c r="A90" s="113">
        <v>84</v>
      </c>
      <c r="B90" s="126">
        <v>677641</v>
      </c>
      <c r="C90" s="127" t="s">
        <v>183</v>
      </c>
      <c r="D90" s="114">
        <v>10</v>
      </c>
      <c r="E90" s="114">
        <v>11</v>
      </c>
      <c r="F90" s="114">
        <v>12</v>
      </c>
      <c r="G90" s="114">
        <v>13</v>
      </c>
      <c r="H90" s="114">
        <v>12</v>
      </c>
      <c r="I90" s="114">
        <f t="shared" si="13"/>
        <v>58</v>
      </c>
      <c r="J90" s="114">
        <f t="shared" si="14"/>
        <v>8.6999999999999993</v>
      </c>
      <c r="K90" s="115">
        <v>2.5</v>
      </c>
      <c r="L90" s="115">
        <v>3</v>
      </c>
      <c r="M90" s="115">
        <v>4</v>
      </c>
      <c r="N90" s="115">
        <v>2.5</v>
      </c>
      <c r="O90" s="115">
        <v>3</v>
      </c>
      <c r="P90" s="115">
        <v>4</v>
      </c>
      <c r="Q90" s="115">
        <f t="shared" si="16"/>
        <v>0.2</v>
      </c>
      <c r="R90" s="116">
        <f t="shared" si="17"/>
        <v>1.625</v>
      </c>
      <c r="S90" s="117">
        <f t="shared" si="18"/>
        <v>1.7999999999999998</v>
      </c>
      <c r="T90" s="117">
        <f t="shared" si="19"/>
        <v>1.9999999999999998</v>
      </c>
      <c r="U90" s="117">
        <f t="shared" si="20"/>
        <v>2.0750000000000002</v>
      </c>
      <c r="V90" s="117">
        <f t="shared" si="21"/>
        <v>1.9499999999999997</v>
      </c>
      <c r="W90" s="28">
        <f t="shared" si="22"/>
        <v>62</v>
      </c>
      <c r="X90" s="118">
        <f t="shared" si="23"/>
        <v>12.4</v>
      </c>
      <c r="Y90" s="130">
        <v>66</v>
      </c>
      <c r="Z90" s="120">
        <f t="shared" si="24"/>
        <v>52.800000000000004</v>
      </c>
      <c r="AA90" s="122"/>
      <c r="AB90" s="122"/>
      <c r="AC90" s="122"/>
      <c r="AD90" s="122"/>
      <c r="AE90" s="122"/>
      <c r="AF90" s="122"/>
      <c r="AG90" s="122"/>
      <c r="AH90" s="122"/>
      <c r="AI90" s="122"/>
      <c r="AJ90" s="122"/>
      <c r="AK90" s="122"/>
      <c r="AL90" s="122"/>
      <c r="AM90" s="122"/>
      <c r="AN90" s="122"/>
      <c r="AO90" s="122"/>
      <c r="AP90" s="122"/>
      <c r="AQ90" s="122"/>
      <c r="AR90" s="121"/>
    </row>
    <row r="91" spans="1:44" s="119" customFormat="1" x14ac:dyDescent="0.3">
      <c r="A91" s="113">
        <v>85</v>
      </c>
      <c r="B91" s="126">
        <v>677642</v>
      </c>
      <c r="C91" s="127" t="s">
        <v>184</v>
      </c>
      <c r="D91" s="114">
        <v>9</v>
      </c>
      <c r="E91" s="114">
        <v>12</v>
      </c>
      <c r="F91" s="114">
        <v>10</v>
      </c>
      <c r="G91" s="114">
        <v>13</v>
      </c>
      <c r="H91" s="114">
        <v>14</v>
      </c>
      <c r="I91" s="114">
        <f t="shared" si="13"/>
        <v>58</v>
      </c>
      <c r="J91" s="114">
        <f t="shared" si="14"/>
        <v>8.6999999999999993</v>
      </c>
      <c r="K91" s="115">
        <v>2.5</v>
      </c>
      <c r="L91" s="115">
        <v>4</v>
      </c>
      <c r="M91" s="115">
        <v>2</v>
      </c>
      <c r="N91" s="115">
        <v>4</v>
      </c>
      <c r="O91" s="115">
        <v>3</v>
      </c>
      <c r="P91" s="115">
        <f t="shared" si="15"/>
        <v>15.5</v>
      </c>
      <c r="Q91" s="115">
        <f t="shared" si="16"/>
        <v>0.77500000000000002</v>
      </c>
      <c r="R91" s="116">
        <f t="shared" si="17"/>
        <v>1.4749999999999999</v>
      </c>
      <c r="S91" s="117">
        <f t="shared" si="18"/>
        <v>1.9999999999999998</v>
      </c>
      <c r="T91" s="117">
        <f t="shared" si="19"/>
        <v>1.6</v>
      </c>
      <c r="U91" s="117">
        <f t="shared" si="20"/>
        <v>2.15</v>
      </c>
      <c r="V91" s="117">
        <f t="shared" si="21"/>
        <v>2.25</v>
      </c>
      <c r="W91" s="28">
        <f t="shared" si="22"/>
        <v>73.5</v>
      </c>
      <c r="X91" s="118">
        <f t="shared" si="23"/>
        <v>14.700000000000001</v>
      </c>
      <c r="Y91" s="130">
        <v>73</v>
      </c>
      <c r="Z91" s="120">
        <f t="shared" si="24"/>
        <v>58.400000000000006</v>
      </c>
      <c r="AA91" s="122"/>
      <c r="AB91" s="122"/>
      <c r="AC91" s="122"/>
      <c r="AD91" s="122"/>
      <c r="AE91" s="122"/>
      <c r="AF91" s="122"/>
      <c r="AG91" s="122"/>
      <c r="AH91" s="122"/>
      <c r="AI91" s="122"/>
      <c r="AJ91" s="122"/>
      <c r="AK91" s="122"/>
      <c r="AL91" s="122"/>
      <c r="AM91" s="122"/>
      <c r="AN91" s="122"/>
      <c r="AO91" s="122"/>
      <c r="AP91" s="122"/>
      <c r="AQ91" s="122"/>
      <c r="AR91" s="121"/>
    </row>
    <row r="92" spans="1:44" s="119" customFormat="1" x14ac:dyDescent="0.3">
      <c r="A92" s="113">
        <v>86</v>
      </c>
      <c r="B92" s="126">
        <v>677643</v>
      </c>
      <c r="C92" s="127" t="s">
        <v>185</v>
      </c>
      <c r="D92" s="114">
        <v>10</v>
      </c>
      <c r="E92" s="114">
        <v>14</v>
      </c>
      <c r="F92" s="114">
        <v>12</v>
      </c>
      <c r="G92" s="114">
        <v>10</v>
      </c>
      <c r="H92" s="114">
        <v>12</v>
      </c>
      <c r="I92" s="114">
        <f t="shared" si="13"/>
        <v>58</v>
      </c>
      <c r="J92" s="114">
        <f t="shared" si="14"/>
        <v>8.6999999999999993</v>
      </c>
      <c r="K92" s="115">
        <v>2.5</v>
      </c>
      <c r="L92" s="115">
        <v>3</v>
      </c>
      <c r="M92" s="115">
        <v>4</v>
      </c>
      <c r="N92" s="115">
        <v>2</v>
      </c>
      <c r="O92" s="115">
        <v>4</v>
      </c>
      <c r="P92" s="115">
        <f t="shared" si="15"/>
        <v>15.5</v>
      </c>
      <c r="Q92" s="115">
        <f t="shared" si="16"/>
        <v>0.77500000000000002</v>
      </c>
      <c r="R92" s="116">
        <f t="shared" si="17"/>
        <v>1.625</v>
      </c>
      <c r="S92" s="117">
        <f t="shared" si="18"/>
        <v>2.25</v>
      </c>
      <c r="T92" s="117">
        <f t="shared" si="19"/>
        <v>1.9999999999999998</v>
      </c>
      <c r="U92" s="117">
        <f t="shared" si="20"/>
        <v>1.6</v>
      </c>
      <c r="V92" s="117">
        <f t="shared" si="21"/>
        <v>1.9999999999999998</v>
      </c>
      <c r="W92" s="28">
        <f t="shared" si="22"/>
        <v>73.5</v>
      </c>
      <c r="X92" s="118">
        <f t="shared" si="23"/>
        <v>14.700000000000001</v>
      </c>
      <c r="Y92" s="130">
        <v>75</v>
      </c>
      <c r="Z92" s="120">
        <f t="shared" si="24"/>
        <v>60</v>
      </c>
      <c r="AA92" s="122"/>
      <c r="AB92" s="122"/>
      <c r="AC92" s="122"/>
      <c r="AD92" s="122"/>
      <c r="AE92" s="122"/>
      <c r="AF92" s="122"/>
      <c r="AG92" s="122"/>
      <c r="AH92" s="122"/>
      <c r="AI92" s="122"/>
      <c r="AJ92" s="122"/>
      <c r="AK92" s="122"/>
      <c r="AL92" s="122"/>
      <c r="AM92" s="122"/>
      <c r="AN92" s="122"/>
      <c r="AO92" s="122"/>
      <c r="AP92" s="122"/>
      <c r="AQ92" s="122"/>
      <c r="AR92" s="121"/>
    </row>
    <row r="93" spans="1:44" s="119" customFormat="1" x14ac:dyDescent="0.3">
      <c r="A93" s="113">
        <v>87</v>
      </c>
      <c r="B93" s="126">
        <v>677644</v>
      </c>
      <c r="C93" s="127" t="s">
        <v>186</v>
      </c>
      <c r="D93" s="114">
        <v>12</v>
      </c>
      <c r="E93" s="114">
        <v>10</v>
      </c>
      <c r="F93" s="114">
        <v>10.5</v>
      </c>
      <c r="G93" s="114">
        <v>12</v>
      </c>
      <c r="H93" s="114">
        <v>10</v>
      </c>
      <c r="I93" s="114">
        <f t="shared" si="13"/>
        <v>54.5</v>
      </c>
      <c r="J93" s="114">
        <f t="shared" si="14"/>
        <v>8.1749999999999989</v>
      </c>
      <c r="K93" s="115">
        <v>3</v>
      </c>
      <c r="L93" s="115">
        <v>2.5</v>
      </c>
      <c r="M93" s="115">
        <v>4</v>
      </c>
      <c r="N93" s="115">
        <v>3.5</v>
      </c>
      <c r="O93" s="115">
        <v>2</v>
      </c>
      <c r="P93" s="115">
        <f t="shared" si="15"/>
        <v>15</v>
      </c>
      <c r="Q93" s="115">
        <f t="shared" si="16"/>
        <v>0.75</v>
      </c>
      <c r="R93" s="116">
        <f t="shared" si="17"/>
        <v>1.9499999999999997</v>
      </c>
      <c r="S93" s="117">
        <f t="shared" si="18"/>
        <v>1.625</v>
      </c>
      <c r="T93" s="117">
        <f t="shared" si="19"/>
        <v>1.7749999999999999</v>
      </c>
      <c r="U93" s="117">
        <f t="shared" si="20"/>
        <v>1.9749999999999999</v>
      </c>
      <c r="V93" s="117">
        <f t="shared" si="21"/>
        <v>1.6</v>
      </c>
      <c r="W93" s="28">
        <f t="shared" si="22"/>
        <v>69.5</v>
      </c>
      <c r="X93" s="118">
        <f t="shared" si="23"/>
        <v>13.9</v>
      </c>
      <c r="Y93" s="130">
        <v>58</v>
      </c>
      <c r="Z93" s="120">
        <f t="shared" si="24"/>
        <v>46.400000000000006</v>
      </c>
      <c r="AA93" s="122"/>
      <c r="AB93" s="122"/>
      <c r="AC93" s="122"/>
      <c r="AD93" s="122"/>
      <c r="AE93" s="122"/>
      <c r="AF93" s="122"/>
      <c r="AG93" s="122"/>
      <c r="AH93" s="122"/>
      <c r="AI93" s="122"/>
      <c r="AJ93" s="122"/>
      <c r="AK93" s="122"/>
      <c r="AL93" s="122"/>
      <c r="AM93" s="122"/>
      <c r="AN93" s="122"/>
      <c r="AO93" s="122"/>
      <c r="AP93" s="122"/>
      <c r="AQ93" s="122"/>
      <c r="AR93" s="121"/>
    </row>
    <row r="94" spans="1:44" s="119" customFormat="1" x14ac:dyDescent="0.3">
      <c r="A94" s="113">
        <v>88</v>
      </c>
      <c r="B94" s="126">
        <v>677645</v>
      </c>
      <c r="C94" s="127" t="s">
        <v>187</v>
      </c>
      <c r="D94" s="114">
        <v>12</v>
      </c>
      <c r="E94" s="114">
        <v>14</v>
      </c>
      <c r="F94" s="114">
        <v>13</v>
      </c>
      <c r="G94" s="114">
        <v>10</v>
      </c>
      <c r="H94" s="114">
        <v>14</v>
      </c>
      <c r="I94" s="114">
        <f t="shared" si="13"/>
        <v>63</v>
      </c>
      <c r="J94" s="114">
        <f t="shared" si="14"/>
        <v>9.4499999999999993</v>
      </c>
      <c r="K94" s="115">
        <v>3</v>
      </c>
      <c r="L94" s="115">
        <v>2</v>
      </c>
      <c r="M94" s="115">
        <v>1.5</v>
      </c>
      <c r="N94" s="115">
        <v>4</v>
      </c>
      <c r="O94" s="115">
        <v>2</v>
      </c>
      <c r="P94" s="115">
        <f t="shared" si="15"/>
        <v>12.5</v>
      </c>
      <c r="Q94" s="115">
        <f t="shared" si="16"/>
        <v>0.625</v>
      </c>
      <c r="R94" s="116">
        <f t="shared" si="17"/>
        <v>1.9499999999999997</v>
      </c>
      <c r="S94" s="117">
        <f t="shared" si="18"/>
        <v>2.2000000000000002</v>
      </c>
      <c r="T94" s="117">
        <f t="shared" si="19"/>
        <v>2.0249999999999999</v>
      </c>
      <c r="U94" s="117">
        <f t="shared" si="20"/>
        <v>1.7</v>
      </c>
      <c r="V94" s="117">
        <f t="shared" si="21"/>
        <v>2.2000000000000002</v>
      </c>
      <c r="W94" s="28">
        <f t="shared" si="22"/>
        <v>75.5</v>
      </c>
      <c r="X94" s="118">
        <f t="shared" si="23"/>
        <v>15.100000000000001</v>
      </c>
      <c r="Y94" s="130">
        <v>60</v>
      </c>
      <c r="Z94" s="120">
        <f t="shared" si="24"/>
        <v>48</v>
      </c>
      <c r="AA94" s="122"/>
      <c r="AB94" s="122"/>
      <c r="AC94" s="122"/>
      <c r="AD94" s="122"/>
      <c r="AE94" s="122"/>
      <c r="AF94" s="122"/>
      <c r="AG94" s="122"/>
      <c r="AH94" s="122"/>
      <c r="AI94" s="122"/>
      <c r="AJ94" s="122"/>
      <c r="AK94" s="122"/>
      <c r="AL94" s="122"/>
      <c r="AM94" s="122"/>
      <c r="AN94" s="122"/>
      <c r="AO94" s="122"/>
      <c r="AP94" s="122"/>
      <c r="AQ94" s="122"/>
      <c r="AR94" s="121"/>
    </row>
    <row r="95" spans="1:44" s="119" customFormat="1" x14ac:dyDescent="0.3">
      <c r="A95" s="113">
        <v>89</v>
      </c>
      <c r="B95" s="126">
        <v>677646</v>
      </c>
      <c r="C95" s="127" t="s">
        <v>188</v>
      </c>
      <c r="D95" s="114">
        <v>16</v>
      </c>
      <c r="E95" s="114">
        <v>14</v>
      </c>
      <c r="F95" s="114">
        <v>13</v>
      </c>
      <c r="G95" s="114">
        <v>10</v>
      </c>
      <c r="H95" s="114">
        <v>14</v>
      </c>
      <c r="I95" s="114">
        <f t="shared" si="13"/>
        <v>67</v>
      </c>
      <c r="J95" s="114">
        <f t="shared" si="14"/>
        <v>10.049999999999999</v>
      </c>
      <c r="K95" s="115">
        <v>2</v>
      </c>
      <c r="L95" s="115">
        <v>2.5</v>
      </c>
      <c r="M95" s="115">
        <v>3</v>
      </c>
      <c r="N95" s="115">
        <v>4</v>
      </c>
      <c r="O95" s="115">
        <v>2.5</v>
      </c>
      <c r="P95" s="115">
        <f t="shared" si="15"/>
        <v>14</v>
      </c>
      <c r="Q95" s="115">
        <f t="shared" si="16"/>
        <v>0.70000000000000007</v>
      </c>
      <c r="R95" s="116">
        <f t="shared" si="17"/>
        <v>2.5</v>
      </c>
      <c r="S95" s="117">
        <f t="shared" si="18"/>
        <v>2.2250000000000001</v>
      </c>
      <c r="T95" s="117">
        <f t="shared" si="19"/>
        <v>2.1</v>
      </c>
      <c r="U95" s="117">
        <f t="shared" si="20"/>
        <v>1.7</v>
      </c>
      <c r="V95" s="117">
        <f t="shared" si="21"/>
        <v>2.2250000000000001</v>
      </c>
      <c r="W95" s="28">
        <f t="shared" si="22"/>
        <v>81</v>
      </c>
      <c r="X95" s="118">
        <f t="shared" si="23"/>
        <v>16.2</v>
      </c>
      <c r="Y95" s="130">
        <v>64</v>
      </c>
      <c r="Z95" s="120">
        <f t="shared" si="24"/>
        <v>51.2</v>
      </c>
      <c r="AA95" s="122"/>
      <c r="AB95" s="122"/>
      <c r="AC95" s="122"/>
      <c r="AD95" s="122"/>
      <c r="AE95" s="122"/>
      <c r="AF95" s="122"/>
      <c r="AG95" s="122"/>
      <c r="AH95" s="122"/>
      <c r="AI95" s="122"/>
      <c r="AJ95" s="122"/>
      <c r="AK95" s="122"/>
      <c r="AL95" s="122"/>
      <c r="AM95" s="122"/>
      <c r="AN95" s="122"/>
      <c r="AO95" s="122"/>
      <c r="AP95" s="122"/>
      <c r="AQ95" s="122"/>
      <c r="AR95" s="121"/>
    </row>
    <row r="96" spans="1:44" s="119" customFormat="1" x14ac:dyDescent="0.3">
      <c r="A96" s="113">
        <v>90</v>
      </c>
      <c r="B96" s="126">
        <v>677647</v>
      </c>
      <c r="C96" s="127" t="s">
        <v>189</v>
      </c>
      <c r="D96" s="114">
        <v>9</v>
      </c>
      <c r="E96" s="114">
        <v>8</v>
      </c>
      <c r="F96" s="114">
        <v>9</v>
      </c>
      <c r="G96" s="114">
        <v>10</v>
      </c>
      <c r="H96" s="114">
        <v>12</v>
      </c>
      <c r="I96" s="114">
        <f t="shared" si="13"/>
        <v>48</v>
      </c>
      <c r="J96" s="114">
        <f t="shared" si="14"/>
        <v>7.1999999999999993</v>
      </c>
      <c r="K96" s="115">
        <v>3.5</v>
      </c>
      <c r="L96" s="115">
        <v>4</v>
      </c>
      <c r="M96" s="115">
        <v>2</v>
      </c>
      <c r="N96" s="115">
        <v>1.5</v>
      </c>
      <c r="O96" s="115">
        <v>3</v>
      </c>
      <c r="P96" s="115">
        <f t="shared" si="15"/>
        <v>14</v>
      </c>
      <c r="Q96" s="115">
        <f t="shared" si="16"/>
        <v>0.70000000000000007</v>
      </c>
      <c r="R96" s="116">
        <f t="shared" si="17"/>
        <v>1.5249999999999999</v>
      </c>
      <c r="S96" s="117">
        <f t="shared" si="18"/>
        <v>1.4</v>
      </c>
      <c r="T96" s="117">
        <f t="shared" si="19"/>
        <v>1.45</v>
      </c>
      <c r="U96" s="117">
        <f t="shared" si="20"/>
        <v>1.575</v>
      </c>
      <c r="V96" s="117">
        <f t="shared" si="21"/>
        <v>1.9499999999999997</v>
      </c>
      <c r="W96" s="28">
        <f t="shared" si="22"/>
        <v>62</v>
      </c>
      <c r="X96" s="118">
        <f t="shared" si="23"/>
        <v>12.4</v>
      </c>
      <c r="Y96" s="130">
        <v>56</v>
      </c>
      <c r="Z96" s="120">
        <f t="shared" si="24"/>
        <v>44.800000000000004</v>
      </c>
      <c r="AA96" s="122"/>
      <c r="AB96" s="122"/>
      <c r="AC96" s="122"/>
      <c r="AD96" s="122"/>
      <c r="AE96" s="122"/>
      <c r="AF96" s="122"/>
      <c r="AG96" s="122"/>
      <c r="AH96" s="122"/>
      <c r="AI96" s="122"/>
      <c r="AJ96" s="122"/>
      <c r="AK96" s="122"/>
      <c r="AL96" s="122"/>
      <c r="AM96" s="122"/>
      <c r="AN96" s="122"/>
      <c r="AO96" s="122"/>
      <c r="AP96" s="122"/>
      <c r="AQ96" s="122"/>
      <c r="AR96" s="121"/>
    </row>
    <row r="97" spans="1:44" s="119" customFormat="1" x14ac:dyDescent="0.3">
      <c r="A97" s="113">
        <v>91</v>
      </c>
      <c r="B97" s="126">
        <v>677648</v>
      </c>
      <c r="C97" s="127" t="s">
        <v>190</v>
      </c>
      <c r="D97" s="114">
        <v>10</v>
      </c>
      <c r="E97" s="114">
        <v>12</v>
      </c>
      <c r="F97" s="114">
        <v>14</v>
      </c>
      <c r="G97" s="114">
        <v>10</v>
      </c>
      <c r="H97" s="114">
        <v>11.5</v>
      </c>
      <c r="I97" s="114">
        <f t="shared" si="13"/>
        <v>57.5</v>
      </c>
      <c r="J97" s="114">
        <f t="shared" si="14"/>
        <v>8.625</v>
      </c>
      <c r="K97" s="115">
        <v>2.5</v>
      </c>
      <c r="L97" s="115">
        <v>4</v>
      </c>
      <c r="M97" s="115">
        <v>3</v>
      </c>
      <c r="N97" s="115">
        <v>1.5</v>
      </c>
      <c r="O97" s="115">
        <v>2</v>
      </c>
      <c r="P97" s="115">
        <f t="shared" si="15"/>
        <v>13</v>
      </c>
      <c r="Q97" s="115">
        <f t="shared" si="16"/>
        <v>0.65</v>
      </c>
      <c r="R97" s="116">
        <f t="shared" si="17"/>
        <v>1.625</v>
      </c>
      <c r="S97" s="117">
        <f t="shared" si="18"/>
        <v>1.9999999999999998</v>
      </c>
      <c r="T97" s="117">
        <f t="shared" si="19"/>
        <v>2.25</v>
      </c>
      <c r="U97" s="117">
        <f t="shared" si="20"/>
        <v>1.575</v>
      </c>
      <c r="V97" s="117">
        <f t="shared" si="21"/>
        <v>1.825</v>
      </c>
      <c r="W97" s="28">
        <f t="shared" si="22"/>
        <v>70.5</v>
      </c>
      <c r="X97" s="118">
        <f t="shared" si="23"/>
        <v>14.100000000000001</v>
      </c>
      <c r="Y97" s="130">
        <v>76</v>
      </c>
      <c r="Z97" s="120">
        <f t="shared" si="24"/>
        <v>60.800000000000004</v>
      </c>
      <c r="AA97" s="122"/>
      <c r="AB97" s="122"/>
      <c r="AC97" s="122"/>
      <c r="AD97" s="122"/>
      <c r="AE97" s="122"/>
      <c r="AF97" s="122"/>
      <c r="AG97" s="122"/>
      <c r="AH97" s="122"/>
      <c r="AI97" s="122"/>
      <c r="AJ97" s="122"/>
      <c r="AK97" s="122"/>
      <c r="AL97" s="122"/>
      <c r="AM97" s="122"/>
      <c r="AN97" s="122"/>
      <c r="AO97" s="122"/>
      <c r="AP97" s="122"/>
      <c r="AQ97" s="122"/>
      <c r="AR97" s="121"/>
    </row>
    <row r="98" spans="1:44" s="119" customFormat="1" x14ac:dyDescent="0.3">
      <c r="A98" s="113">
        <v>92</v>
      </c>
      <c r="B98" s="126">
        <v>677649</v>
      </c>
      <c r="C98" s="127" t="s">
        <v>191</v>
      </c>
      <c r="D98" s="114">
        <v>9</v>
      </c>
      <c r="E98" s="114">
        <v>5.5</v>
      </c>
      <c r="F98" s="114">
        <v>8</v>
      </c>
      <c r="G98" s="114">
        <v>9</v>
      </c>
      <c r="H98" s="114">
        <v>10</v>
      </c>
      <c r="I98" s="114">
        <f t="shared" si="13"/>
        <v>41.5</v>
      </c>
      <c r="J98" s="114">
        <f t="shared" si="14"/>
        <v>6.2249999999999996</v>
      </c>
      <c r="K98" s="115">
        <v>3</v>
      </c>
      <c r="L98" s="115">
        <v>4</v>
      </c>
      <c r="M98" s="115">
        <v>5</v>
      </c>
      <c r="N98" s="115">
        <v>2</v>
      </c>
      <c r="O98" s="115">
        <v>3</v>
      </c>
      <c r="P98" s="115">
        <f t="shared" si="15"/>
        <v>17</v>
      </c>
      <c r="Q98" s="115">
        <f t="shared" si="16"/>
        <v>0.85000000000000009</v>
      </c>
      <c r="R98" s="116">
        <f t="shared" si="17"/>
        <v>1.5</v>
      </c>
      <c r="S98" s="117">
        <f t="shared" si="18"/>
        <v>1.0249999999999999</v>
      </c>
      <c r="T98" s="117">
        <f t="shared" si="19"/>
        <v>1.45</v>
      </c>
      <c r="U98" s="117">
        <f t="shared" si="20"/>
        <v>1.45</v>
      </c>
      <c r="V98" s="117">
        <f t="shared" si="21"/>
        <v>1.65</v>
      </c>
      <c r="W98" s="28">
        <f t="shared" si="22"/>
        <v>58.5</v>
      </c>
      <c r="X98" s="118">
        <f t="shared" si="23"/>
        <v>11.700000000000001</v>
      </c>
      <c r="Y98" s="130">
        <v>60</v>
      </c>
      <c r="Z98" s="120">
        <f t="shared" si="24"/>
        <v>48</v>
      </c>
      <c r="AA98" s="122"/>
      <c r="AB98" s="122"/>
      <c r="AC98" s="122"/>
      <c r="AD98" s="122"/>
      <c r="AE98" s="122"/>
      <c r="AF98" s="122"/>
      <c r="AG98" s="122"/>
      <c r="AH98" s="122"/>
      <c r="AI98" s="122"/>
      <c r="AJ98" s="122"/>
      <c r="AK98" s="122"/>
      <c r="AL98" s="122"/>
      <c r="AM98" s="122"/>
      <c r="AN98" s="122"/>
      <c r="AO98" s="122"/>
      <c r="AP98" s="122"/>
      <c r="AQ98" s="122"/>
      <c r="AR98" s="121"/>
    </row>
    <row r="99" spans="1:44" s="119" customFormat="1" x14ac:dyDescent="0.3">
      <c r="A99" s="113">
        <v>93</v>
      </c>
      <c r="B99" s="126">
        <v>677650</v>
      </c>
      <c r="C99" s="127" t="s">
        <v>192</v>
      </c>
      <c r="D99" s="114">
        <v>10</v>
      </c>
      <c r="E99" s="114">
        <v>11</v>
      </c>
      <c r="F99" s="114">
        <v>12</v>
      </c>
      <c r="G99" s="114">
        <v>13</v>
      </c>
      <c r="H99" s="114">
        <v>14</v>
      </c>
      <c r="I99" s="114">
        <f t="shared" si="13"/>
        <v>60</v>
      </c>
      <c r="J99" s="114">
        <f t="shared" si="14"/>
        <v>9</v>
      </c>
      <c r="K99" s="115">
        <v>4.5</v>
      </c>
      <c r="L99" s="115">
        <v>2</v>
      </c>
      <c r="M99" s="115">
        <v>3</v>
      </c>
      <c r="N99" s="115">
        <v>4</v>
      </c>
      <c r="O99" s="115">
        <v>2</v>
      </c>
      <c r="P99" s="115">
        <f t="shared" si="15"/>
        <v>15.5</v>
      </c>
      <c r="Q99" s="115">
        <f t="shared" si="16"/>
        <v>0.77500000000000002</v>
      </c>
      <c r="R99" s="116">
        <f t="shared" si="17"/>
        <v>1.7250000000000001</v>
      </c>
      <c r="S99" s="117">
        <f t="shared" si="18"/>
        <v>1.75</v>
      </c>
      <c r="T99" s="117">
        <f t="shared" si="19"/>
        <v>1.9499999999999997</v>
      </c>
      <c r="U99" s="117">
        <f t="shared" si="20"/>
        <v>2.15</v>
      </c>
      <c r="V99" s="117">
        <f t="shared" si="21"/>
        <v>2.2000000000000002</v>
      </c>
      <c r="W99" s="28">
        <f t="shared" si="22"/>
        <v>75.5</v>
      </c>
      <c r="X99" s="118">
        <f t="shared" si="23"/>
        <v>15.100000000000001</v>
      </c>
      <c r="Y99" s="130">
        <v>71</v>
      </c>
      <c r="Z99" s="120">
        <f t="shared" si="24"/>
        <v>56.800000000000004</v>
      </c>
      <c r="AA99" s="122"/>
      <c r="AB99" s="122"/>
      <c r="AC99" s="122"/>
      <c r="AD99" s="122"/>
      <c r="AE99" s="122"/>
      <c r="AF99" s="122"/>
      <c r="AG99" s="122"/>
      <c r="AH99" s="122"/>
      <c r="AI99" s="122"/>
      <c r="AJ99" s="122"/>
      <c r="AK99" s="122"/>
      <c r="AL99" s="122"/>
      <c r="AM99" s="122"/>
      <c r="AN99" s="122"/>
      <c r="AO99" s="122"/>
      <c r="AP99" s="122"/>
      <c r="AQ99" s="122"/>
      <c r="AR99" s="121"/>
    </row>
    <row r="100" spans="1:44" s="119" customFormat="1" x14ac:dyDescent="0.3">
      <c r="A100" s="113">
        <v>94</v>
      </c>
      <c r="B100" s="126">
        <v>677651</v>
      </c>
      <c r="C100" s="127" t="s">
        <v>193</v>
      </c>
      <c r="D100" s="114">
        <v>10.5</v>
      </c>
      <c r="E100" s="114">
        <v>11.5</v>
      </c>
      <c r="F100" s="114">
        <v>10</v>
      </c>
      <c r="G100" s="114">
        <v>13</v>
      </c>
      <c r="H100" s="114">
        <v>10</v>
      </c>
      <c r="I100" s="114">
        <f t="shared" si="13"/>
        <v>55</v>
      </c>
      <c r="J100" s="114">
        <f t="shared" si="14"/>
        <v>8.25</v>
      </c>
      <c r="K100" s="115">
        <v>3</v>
      </c>
      <c r="L100" s="115">
        <v>2</v>
      </c>
      <c r="M100" s="115">
        <v>2</v>
      </c>
      <c r="N100" s="115">
        <v>3</v>
      </c>
      <c r="O100" s="115">
        <v>1</v>
      </c>
      <c r="P100" s="115">
        <f t="shared" si="15"/>
        <v>11</v>
      </c>
      <c r="Q100" s="115">
        <f t="shared" si="16"/>
        <v>0.55000000000000004</v>
      </c>
      <c r="R100" s="116">
        <f t="shared" si="17"/>
        <v>1.7250000000000001</v>
      </c>
      <c r="S100" s="117">
        <f t="shared" si="18"/>
        <v>1.825</v>
      </c>
      <c r="T100" s="117">
        <f t="shared" si="19"/>
        <v>1.6</v>
      </c>
      <c r="U100" s="117">
        <f t="shared" si="20"/>
        <v>2.1</v>
      </c>
      <c r="V100" s="117">
        <f t="shared" si="21"/>
        <v>1.55</v>
      </c>
      <c r="W100" s="28">
        <f t="shared" si="22"/>
        <v>66</v>
      </c>
      <c r="X100" s="118">
        <f t="shared" si="23"/>
        <v>13.200000000000001</v>
      </c>
      <c r="Y100" s="130">
        <v>64</v>
      </c>
      <c r="Z100" s="120">
        <f t="shared" si="24"/>
        <v>51.2</v>
      </c>
      <c r="AA100" s="122"/>
      <c r="AB100" s="122"/>
      <c r="AC100" s="122"/>
      <c r="AD100" s="122"/>
      <c r="AE100" s="122"/>
      <c r="AF100" s="122"/>
      <c r="AG100" s="122"/>
      <c r="AH100" s="122"/>
      <c r="AI100" s="122"/>
      <c r="AJ100" s="122"/>
      <c r="AK100" s="122"/>
      <c r="AL100" s="122"/>
      <c r="AM100" s="122"/>
      <c r="AN100" s="122"/>
      <c r="AO100" s="122"/>
      <c r="AP100" s="122"/>
      <c r="AQ100" s="122"/>
      <c r="AR100" s="121"/>
    </row>
    <row r="101" spans="1:44" s="119" customFormat="1" x14ac:dyDescent="0.3">
      <c r="A101" s="113">
        <v>95</v>
      </c>
      <c r="B101" s="126">
        <v>677652</v>
      </c>
      <c r="C101" s="127" t="s">
        <v>194</v>
      </c>
      <c r="D101" s="114">
        <v>10</v>
      </c>
      <c r="E101" s="114">
        <v>14</v>
      </c>
      <c r="F101" s="114">
        <v>12</v>
      </c>
      <c r="G101" s="114">
        <v>10</v>
      </c>
      <c r="H101" s="114">
        <v>10.5</v>
      </c>
      <c r="I101" s="114">
        <f t="shared" si="13"/>
        <v>56.5</v>
      </c>
      <c r="J101" s="114">
        <f t="shared" si="14"/>
        <v>8.4749999999999996</v>
      </c>
      <c r="K101" s="115">
        <v>2</v>
      </c>
      <c r="L101" s="115">
        <v>3</v>
      </c>
      <c r="M101" s="115">
        <v>3</v>
      </c>
      <c r="N101" s="115">
        <v>2</v>
      </c>
      <c r="O101" s="115">
        <v>2</v>
      </c>
      <c r="P101" s="115">
        <f t="shared" si="15"/>
        <v>12</v>
      </c>
      <c r="Q101" s="115">
        <f t="shared" si="16"/>
        <v>0.60000000000000009</v>
      </c>
      <c r="R101" s="116">
        <f t="shared" si="17"/>
        <v>1.6</v>
      </c>
      <c r="S101" s="117">
        <f t="shared" si="18"/>
        <v>2.25</v>
      </c>
      <c r="T101" s="117">
        <f t="shared" si="19"/>
        <v>1.9499999999999997</v>
      </c>
      <c r="U101" s="117">
        <f t="shared" si="20"/>
        <v>1.6</v>
      </c>
      <c r="V101" s="117">
        <f t="shared" si="21"/>
        <v>1.675</v>
      </c>
      <c r="W101" s="28">
        <f t="shared" si="22"/>
        <v>68.5</v>
      </c>
      <c r="X101" s="118">
        <f t="shared" si="23"/>
        <v>13.700000000000001</v>
      </c>
      <c r="Y101" s="130">
        <v>57</v>
      </c>
      <c r="Z101" s="120">
        <f t="shared" si="24"/>
        <v>45.6</v>
      </c>
      <c r="AA101" s="122"/>
      <c r="AB101" s="122"/>
      <c r="AC101" s="122"/>
      <c r="AD101" s="122"/>
      <c r="AE101" s="122"/>
      <c r="AF101" s="122"/>
      <c r="AG101" s="122"/>
      <c r="AH101" s="122"/>
      <c r="AI101" s="122"/>
      <c r="AJ101" s="122"/>
      <c r="AK101" s="122"/>
      <c r="AL101" s="122"/>
      <c r="AM101" s="122"/>
      <c r="AN101" s="122"/>
      <c r="AO101" s="122"/>
      <c r="AP101" s="122"/>
      <c r="AQ101" s="122"/>
      <c r="AR101" s="121"/>
    </row>
    <row r="102" spans="1:44" ht="21" thickBot="1" x14ac:dyDescent="0.35"/>
    <row r="103" spans="1:44" x14ac:dyDescent="0.3">
      <c r="A103" s="132" t="s">
        <v>16</v>
      </c>
      <c r="B103" s="133"/>
      <c r="C103" s="134"/>
      <c r="D103" s="6">
        <f t="shared" ref="D103:V103" si="25">COUNT(D7:D101)</f>
        <v>95</v>
      </c>
      <c r="E103" s="6">
        <f t="shared" si="25"/>
        <v>95</v>
      </c>
      <c r="F103" s="6">
        <f t="shared" si="25"/>
        <v>95</v>
      </c>
      <c r="G103" s="6">
        <f t="shared" si="25"/>
        <v>95</v>
      </c>
      <c r="H103" s="6">
        <f t="shared" si="25"/>
        <v>95</v>
      </c>
      <c r="I103" s="7">
        <f t="shared" si="25"/>
        <v>92</v>
      </c>
      <c r="J103" s="7">
        <f t="shared" si="25"/>
        <v>95</v>
      </c>
      <c r="K103" s="78">
        <f t="shared" si="25"/>
        <v>95</v>
      </c>
      <c r="L103" s="78">
        <f t="shared" si="25"/>
        <v>95</v>
      </c>
      <c r="M103" s="78">
        <f t="shared" si="25"/>
        <v>95</v>
      </c>
      <c r="N103" s="78">
        <f t="shared" si="25"/>
        <v>95</v>
      </c>
      <c r="O103" s="78">
        <f t="shared" si="25"/>
        <v>95</v>
      </c>
      <c r="P103" s="75">
        <f t="shared" si="25"/>
        <v>94</v>
      </c>
      <c r="Q103" s="75">
        <f t="shared" si="25"/>
        <v>95</v>
      </c>
      <c r="R103" s="89">
        <f t="shared" si="25"/>
        <v>95</v>
      </c>
      <c r="S103" s="89">
        <f t="shared" si="25"/>
        <v>95</v>
      </c>
      <c r="T103" s="89">
        <f t="shared" si="25"/>
        <v>95</v>
      </c>
      <c r="U103" s="89">
        <f t="shared" si="25"/>
        <v>95</v>
      </c>
      <c r="V103" s="89">
        <f t="shared" si="25"/>
        <v>95</v>
      </c>
      <c r="W103" s="93">
        <f>COUNT(W6:W101)</f>
        <v>95</v>
      </c>
      <c r="X103" s="93">
        <f>COUNT(X6:X101)</f>
        <v>95</v>
      </c>
      <c r="Y103" s="12">
        <f>COUNT(#REF!)</f>
        <v>0</v>
      </c>
      <c r="Z103" s="75">
        <f>COUNT(#REF!)</f>
        <v>0</v>
      </c>
    </row>
    <row r="104" spans="1:44" ht="21" customHeight="1" x14ac:dyDescent="0.3">
      <c r="A104" s="135" t="s">
        <v>17</v>
      </c>
      <c r="B104" s="136"/>
      <c r="C104" s="137"/>
      <c r="D104" s="8">
        <v>20</v>
      </c>
      <c r="E104" s="9">
        <v>20</v>
      </c>
      <c r="F104" s="9">
        <v>20</v>
      </c>
      <c r="G104" s="9">
        <v>20</v>
      </c>
      <c r="H104" s="82">
        <v>20</v>
      </c>
      <c r="I104" s="10">
        <f>SUM(D104:H104)</f>
        <v>100</v>
      </c>
      <c r="J104" s="83">
        <f>I104*0.15</f>
        <v>15</v>
      </c>
      <c r="K104" s="79">
        <v>6</v>
      </c>
      <c r="L104" s="13">
        <v>6</v>
      </c>
      <c r="M104" s="13">
        <v>6</v>
      </c>
      <c r="N104" s="13">
        <v>6</v>
      </c>
      <c r="O104" s="80">
        <v>6</v>
      </c>
      <c r="P104" s="76">
        <f>SUM(K104:O104)</f>
        <v>30</v>
      </c>
      <c r="Q104" s="88">
        <f>P104*0.05</f>
        <v>1.5</v>
      </c>
      <c r="R104" s="90">
        <f>(D104*0.15+K104*0.05)</f>
        <v>3.3</v>
      </c>
      <c r="S104" s="15">
        <f>((E104*0.15+L104*0.05))</f>
        <v>3.3</v>
      </c>
      <c r="T104" s="15">
        <f t="shared" ref="T104:U104" si="26">((F104*0.15+M104*0.05))</f>
        <v>3.3</v>
      </c>
      <c r="U104" s="15">
        <f t="shared" si="26"/>
        <v>3.3</v>
      </c>
      <c r="V104" s="16">
        <f>((H104*0.15+O104*0.05))</f>
        <v>3.3</v>
      </c>
      <c r="W104" s="94">
        <v>130</v>
      </c>
      <c r="X104" s="92">
        <f>W104*0.2</f>
        <v>26</v>
      </c>
      <c r="Y104" s="14">
        <v>100</v>
      </c>
      <c r="Z104" s="76">
        <f>Y104*0.8</f>
        <v>80</v>
      </c>
    </row>
    <row r="105" spans="1:44" x14ac:dyDescent="0.3">
      <c r="A105" s="135" t="s">
        <v>78</v>
      </c>
      <c r="B105" s="136"/>
      <c r="C105" s="137"/>
      <c r="D105" s="8">
        <f>D104*0.4</f>
        <v>8</v>
      </c>
      <c r="E105" s="9">
        <f>E104*0.4</f>
        <v>8</v>
      </c>
      <c r="F105" s="9">
        <f t="shared" ref="F105:J105" si="27">F104*0.4</f>
        <v>8</v>
      </c>
      <c r="G105" s="9">
        <f t="shared" si="27"/>
        <v>8</v>
      </c>
      <c r="H105" s="82">
        <f t="shared" si="27"/>
        <v>8</v>
      </c>
      <c r="I105" s="10">
        <f t="shared" si="27"/>
        <v>40</v>
      </c>
      <c r="J105" s="83">
        <f t="shared" si="27"/>
        <v>6</v>
      </c>
      <c r="K105" s="79">
        <f>K104*0.4</f>
        <v>2.4000000000000004</v>
      </c>
      <c r="L105" s="13">
        <f>L104*0.4</f>
        <v>2.4000000000000004</v>
      </c>
      <c r="M105" s="13">
        <f t="shared" ref="M105:Z105" si="28">M104*0.4</f>
        <v>2.4000000000000004</v>
      </c>
      <c r="N105" s="13">
        <f t="shared" si="28"/>
        <v>2.4000000000000004</v>
      </c>
      <c r="O105" s="80">
        <f t="shared" si="28"/>
        <v>2.4000000000000004</v>
      </c>
      <c r="P105" s="76">
        <f t="shared" si="28"/>
        <v>12</v>
      </c>
      <c r="Q105" s="88">
        <f t="shared" si="28"/>
        <v>0.60000000000000009</v>
      </c>
      <c r="R105" s="90">
        <f t="shared" si="28"/>
        <v>1.32</v>
      </c>
      <c r="S105" s="15">
        <f t="shared" si="28"/>
        <v>1.32</v>
      </c>
      <c r="T105" s="15">
        <f t="shared" si="28"/>
        <v>1.32</v>
      </c>
      <c r="U105" s="15">
        <f t="shared" si="28"/>
        <v>1.32</v>
      </c>
      <c r="V105" s="16">
        <f t="shared" si="28"/>
        <v>1.32</v>
      </c>
      <c r="W105" s="94">
        <f t="shared" si="28"/>
        <v>52</v>
      </c>
      <c r="X105" s="92">
        <f t="shared" si="28"/>
        <v>10.4</v>
      </c>
      <c r="Y105" s="14">
        <f t="shared" si="28"/>
        <v>40</v>
      </c>
      <c r="Z105" s="76">
        <f t="shared" si="28"/>
        <v>32</v>
      </c>
    </row>
    <row r="106" spans="1:44" ht="21" customHeight="1" x14ac:dyDescent="0.3">
      <c r="A106" s="135" t="s">
        <v>18</v>
      </c>
      <c r="B106" s="136"/>
      <c r="C106" s="137"/>
      <c r="D106" s="8">
        <f t="shared" ref="D106:J106" si="29">COUNTIF(D7:D101, "&gt;=8")</f>
        <v>95</v>
      </c>
      <c r="E106" s="8">
        <f t="shared" si="29"/>
        <v>91</v>
      </c>
      <c r="F106" s="8">
        <f t="shared" si="29"/>
        <v>93</v>
      </c>
      <c r="G106" s="8">
        <f t="shared" si="29"/>
        <v>92</v>
      </c>
      <c r="H106" s="8">
        <f t="shared" si="29"/>
        <v>94</v>
      </c>
      <c r="I106" s="8">
        <f t="shared" si="29"/>
        <v>92</v>
      </c>
      <c r="J106" s="8">
        <f t="shared" si="29"/>
        <v>64</v>
      </c>
      <c r="K106" s="79">
        <f>COUNTIF(K7:K101, "&gt;=2.4")</f>
        <v>81</v>
      </c>
      <c r="L106" s="79">
        <f>COUNTIF(L7:L101, "&gt;=2.4")</f>
        <v>67</v>
      </c>
      <c r="M106" s="79">
        <f>COUNTIF(M7:M101, "&gt;=2.4")</f>
        <v>80</v>
      </c>
      <c r="N106" s="79">
        <f>COUNTIF(N7:N101, "&gt;=2.4")</f>
        <v>80</v>
      </c>
      <c r="O106" s="79">
        <f>COUNTIF(O7:O101, "&gt;=2.4")</f>
        <v>72</v>
      </c>
      <c r="P106" s="79">
        <f>COUNTIF(P7:P101, "&gt;=12")</f>
        <v>92</v>
      </c>
      <c r="Q106" s="79">
        <f>COUNTIF(Q7:Q101, "&gt;=.6")</f>
        <v>92</v>
      </c>
      <c r="R106" s="90">
        <f>COUNTIF(R7:R101, "&gt;=1.32")</f>
        <v>95</v>
      </c>
      <c r="S106" s="90">
        <f>COUNTIF(S7:S101, "&gt;=1.32")</f>
        <v>89</v>
      </c>
      <c r="T106" s="90">
        <f>COUNTIF(T7:T101, "&gt;=1.32")</f>
        <v>93</v>
      </c>
      <c r="U106" s="90">
        <f>COUNTIF(U7:U101, "&gt;=1.32")</f>
        <v>91</v>
      </c>
      <c r="V106" s="90">
        <f>COUNTIF(V7:V101, "&gt;=1.32")</f>
        <v>94</v>
      </c>
      <c r="W106" s="90">
        <f>COUNTIF(W7:W101, "&gt;=52")</f>
        <v>91</v>
      </c>
      <c r="X106" s="90">
        <f>COUNTIF(X7:X101, "&gt;=10.4")</f>
        <v>91</v>
      </c>
      <c r="Y106" s="14">
        <f>COUNTIF(Y7:Y101, "&gt;=40")</f>
        <v>94</v>
      </c>
      <c r="Z106" s="14">
        <f>COUNTIF(Z7:Z101, "&gt;=32")</f>
        <v>94</v>
      </c>
    </row>
    <row r="107" spans="1:44" x14ac:dyDescent="0.3">
      <c r="A107" s="135" t="s">
        <v>19</v>
      </c>
      <c r="B107" s="136"/>
      <c r="C107" s="137"/>
      <c r="D107" s="84" t="str">
        <f t="shared" ref="D107:Z107" si="30" xml:space="preserve"> IF(((D106/COUNT(D7:D101))*100)&gt;=60,"3", IF(AND(((D106/COUNT(D7:D101))*100)&lt;60, ((D106/COUNT(D7:D101))*100)&gt;=50),"2", IF( AND(((D106/COUNT(D7:D101))*100)&lt;50, ((D106/COUNT(D7:D101))*100)&gt;=40),"1","0")))</f>
        <v>3</v>
      </c>
      <c r="E107" s="84" t="str">
        <f t="shared" si="30"/>
        <v>3</v>
      </c>
      <c r="F107" s="84" t="str">
        <f t="shared" si="30"/>
        <v>3</v>
      </c>
      <c r="G107" s="84" t="str">
        <f t="shared" si="30"/>
        <v>3</v>
      </c>
      <c r="H107" s="84" t="str">
        <f t="shared" si="30"/>
        <v>3</v>
      </c>
      <c r="I107" s="84" t="str">
        <f t="shared" si="30"/>
        <v>3</v>
      </c>
      <c r="J107" s="84" t="str">
        <f t="shared" si="30"/>
        <v>3</v>
      </c>
      <c r="K107" s="79" t="str">
        <f t="shared" si="30"/>
        <v>3</v>
      </c>
      <c r="L107" s="79" t="str">
        <f t="shared" si="30"/>
        <v>3</v>
      </c>
      <c r="M107" s="79" t="str">
        <f t="shared" si="30"/>
        <v>3</v>
      </c>
      <c r="N107" s="79" t="str">
        <f t="shared" si="30"/>
        <v>3</v>
      </c>
      <c r="O107" s="79" t="str">
        <f t="shared" si="30"/>
        <v>3</v>
      </c>
      <c r="P107" s="79" t="str">
        <f t="shared" si="30"/>
        <v>3</v>
      </c>
      <c r="Q107" s="79" t="str">
        <f t="shared" si="30"/>
        <v>3</v>
      </c>
      <c r="R107" s="90" t="str">
        <f t="shared" si="30"/>
        <v>3</v>
      </c>
      <c r="S107" s="90" t="str">
        <f t="shared" si="30"/>
        <v>3</v>
      </c>
      <c r="T107" s="90" t="str">
        <f t="shared" si="30"/>
        <v>3</v>
      </c>
      <c r="U107" s="90" t="str">
        <f t="shared" si="30"/>
        <v>3</v>
      </c>
      <c r="V107" s="90" t="str">
        <f t="shared" si="30"/>
        <v>3</v>
      </c>
      <c r="W107" s="90" t="str">
        <f t="shared" si="30"/>
        <v>3</v>
      </c>
      <c r="X107" s="90" t="str">
        <f t="shared" si="30"/>
        <v>3</v>
      </c>
      <c r="Y107" s="90" t="str">
        <f t="shared" si="30"/>
        <v>3</v>
      </c>
      <c r="Z107" s="90" t="str">
        <f t="shared" si="30"/>
        <v>3</v>
      </c>
    </row>
    <row r="108" spans="1:44" ht="21" thickBot="1" x14ac:dyDescent="0.35">
      <c r="A108" s="180" t="s">
        <v>20</v>
      </c>
      <c r="B108" s="181"/>
      <c r="C108" s="182"/>
      <c r="D108" s="11">
        <f t="shared" ref="D108:Z108" si="31">((D106/COUNT(D7:D101))*D107)</f>
        <v>3</v>
      </c>
      <c r="E108" s="11">
        <f t="shared" si="31"/>
        <v>2.8736842105263158</v>
      </c>
      <c r="F108" s="11">
        <f t="shared" si="31"/>
        <v>2.9368421052631581</v>
      </c>
      <c r="G108" s="11">
        <f t="shared" si="31"/>
        <v>2.905263157894737</v>
      </c>
      <c r="H108" s="11">
        <f t="shared" si="31"/>
        <v>2.9684210526315788</v>
      </c>
      <c r="I108" s="11">
        <f t="shared" si="31"/>
        <v>3</v>
      </c>
      <c r="J108" s="11">
        <f t="shared" si="31"/>
        <v>2.0210526315789474</v>
      </c>
      <c r="K108" s="81">
        <f t="shared" si="31"/>
        <v>2.5578947368421052</v>
      </c>
      <c r="L108" s="81">
        <f t="shared" si="31"/>
        <v>2.1157894736842104</v>
      </c>
      <c r="M108" s="81">
        <f t="shared" si="31"/>
        <v>2.5263157894736841</v>
      </c>
      <c r="N108" s="81">
        <f t="shared" si="31"/>
        <v>2.5263157894736841</v>
      </c>
      <c r="O108" s="81">
        <f t="shared" si="31"/>
        <v>2.2736842105263158</v>
      </c>
      <c r="P108" s="81">
        <f t="shared" si="31"/>
        <v>2.9361702127659575</v>
      </c>
      <c r="Q108" s="81">
        <f t="shared" si="31"/>
        <v>2.905263157894737</v>
      </c>
      <c r="R108" s="91">
        <f t="shared" si="31"/>
        <v>3</v>
      </c>
      <c r="S108" s="91">
        <f t="shared" si="31"/>
        <v>2.810526315789474</v>
      </c>
      <c r="T108" s="91">
        <f t="shared" si="31"/>
        <v>2.9368421052631581</v>
      </c>
      <c r="U108" s="91">
        <f t="shared" si="31"/>
        <v>2.8736842105263158</v>
      </c>
      <c r="V108" s="91">
        <f t="shared" si="31"/>
        <v>2.9684210526315788</v>
      </c>
      <c r="W108" s="91">
        <f t="shared" si="31"/>
        <v>2.8736842105263158</v>
      </c>
      <c r="X108" s="91">
        <f t="shared" si="31"/>
        <v>2.8736842105263158</v>
      </c>
      <c r="Y108" s="91">
        <f t="shared" si="31"/>
        <v>2.9684210526315788</v>
      </c>
      <c r="Z108" s="91">
        <f t="shared" si="31"/>
        <v>2.9684210526315788</v>
      </c>
    </row>
    <row r="109" spans="1:44" ht="21" thickBot="1" x14ac:dyDescent="0.35">
      <c r="A109" s="2"/>
      <c r="B109" s="2"/>
      <c r="C109" s="2"/>
      <c r="D109" s="2"/>
    </row>
    <row r="110" spans="1:44" x14ac:dyDescent="0.3">
      <c r="A110" s="183" t="s">
        <v>21</v>
      </c>
      <c r="B110" s="184"/>
      <c r="C110" s="185"/>
      <c r="D110" s="2"/>
      <c r="E110" s="162" t="s">
        <v>22</v>
      </c>
      <c r="F110" s="163"/>
      <c r="G110" s="163"/>
      <c r="H110" s="163"/>
      <c r="I110" s="163"/>
      <c r="J110" s="163"/>
      <c r="K110" s="163"/>
      <c r="L110" s="163"/>
      <c r="M110" s="163"/>
      <c r="N110" s="164"/>
      <c r="O110" s="77" t="s">
        <v>12</v>
      </c>
      <c r="P110" s="19" t="s">
        <v>3</v>
      </c>
      <c r="Q110" s="19" t="s">
        <v>4</v>
      </c>
      <c r="R110" s="19" t="s">
        <v>5</v>
      </c>
      <c r="S110" s="20" t="s">
        <v>6</v>
      </c>
    </row>
    <row r="111" spans="1:44" ht="21" thickBot="1" x14ac:dyDescent="0.35">
      <c r="A111" s="21" t="s">
        <v>79</v>
      </c>
      <c r="B111" s="3"/>
      <c r="C111" s="22"/>
      <c r="D111" s="2"/>
      <c r="E111" s="165"/>
      <c r="F111" s="166"/>
      <c r="G111" s="166"/>
      <c r="H111" s="166"/>
      <c r="I111" s="166"/>
      <c r="J111" s="166"/>
      <c r="K111" s="166"/>
      <c r="L111" s="166"/>
      <c r="M111" s="166"/>
      <c r="N111" s="167"/>
      <c r="O111" s="4">
        <f>(R108*0.2+Z108*0.8)</f>
        <v>2.9747368421052633</v>
      </c>
      <c r="P111" s="4">
        <f>(S108*0.2+Z108*0.8)</f>
        <v>2.9368421052631581</v>
      </c>
      <c r="Q111" s="4">
        <f>(T108*0.2+Z108*0.8)</f>
        <v>2.9621052631578948</v>
      </c>
      <c r="R111" s="4">
        <f>(U108*0.2+Z108*0.8)</f>
        <v>2.9494736842105267</v>
      </c>
      <c r="S111" s="5">
        <f>(V108*0.2+Z108*0.8)</f>
        <v>2.9684210526315793</v>
      </c>
    </row>
    <row r="112" spans="1:44" x14ac:dyDescent="0.3">
      <c r="A112" s="21" t="s">
        <v>80</v>
      </c>
      <c r="B112" s="3"/>
      <c r="C112" s="22"/>
      <c r="D112" s="2"/>
    </row>
    <row r="113" spans="1:4" ht="21" thickBot="1" x14ac:dyDescent="0.35">
      <c r="A113" s="23" t="s">
        <v>81</v>
      </c>
      <c r="B113" s="24"/>
      <c r="C113" s="25"/>
      <c r="D113" s="2"/>
    </row>
  </sheetData>
  <mergeCells count="22">
    <mergeCell ref="A105:C105"/>
    <mergeCell ref="A106:C106"/>
    <mergeCell ref="A107:C107"/>
    <mergeCell ref="A108:C108"/>
    <mergeCell ref="A110:C110"/>
    <mergeCell ref="E110:N111"/>
    <mergeCell ref="Y4:Y6"/>
    <mergeCell ref="Z4:Z6"/>
    <mergeCell ref="D5:J5"/>
    <mergeCell ref="K5:Q5"/>
    <mergeCell ref="A103:C103"/>
    <mergeCell ref="A104:C104"/>
    <mergeCell ref="A1:Z1"/>
    <mergeCell ref="A2:Z2"/>
    <mergeCell ref="A3:B3"/>
    <mergeCell ref="F3:Z3"/>
    <mergeCell ref="A4:A6"/>
    <mergeCell ref="B4:B6"/>
    <mergeCell ref="C4:C6"/>
    <mergeCell ref="D4:Q4"/>
    <mergeCell ref="R4:V5"/>
    <mergeCell ref="X4:X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E113"/>
  <sheetViews>
    <sheetView zoomScale="80" zoomScaleNormal="80" workbookViewId="0">
      <selection activeCell="C3" sqref="C3"/>
    </sheetView>
  </sheetViews>
  <sheetFormatPr defaultColWidth="8.85546875" defaultRowHeight="20.25" x14ac:dyDescent="0.3"/>
  <cols>
    <col min="1" max="1" width="8.5703125" style="1" bestFit="1" customWidth="1"/>
    <col min="2" max="2" width="19.7109375" style="1" bestFit="1" customWidth="1"/>
    <col min="3" max="3" width="49.140625" style="1" customWidth="1"/>
    <col min="4" max="8" width="13.28515625" style="1" bestFit="1" customWidth="1"/>
    <col min="9" max="9" width="15.7109375" style="1" bestFit="1" customWidth="1"/>
    <col min="10" max="10" width="18.42578125" style="1" customWidth="1"/>
    <col min="11" max="15" width="13.7109375" style="1" customWidth="1"/>
    <col min="16" max="17" width="15.7109375" style="1" customWidth="1"/>
    <col min="18" max="18" width="19.140625" style="1" customWidth="1"/>
    <col min="19" max="19" width="14.5703125" style="1" customWidth="1"/>
    <col min="20" max="20" width="14.7109375" style="1" customWidth="1"/>
    <col min="21" max="21" width="14.28515625" style="1" customWidth="1"/>
    <col min="22" max="22" width="17.42578125" style="1" customWidth="1"/>
    <col min="23" max="23" width="29.140625" style="1" customWidth="1"/>
    <col min="24" max="24" width="17.85546875" style="1" customWidth="1"/>
    <col min="25" max="25" width="17.42578125" style="1" customWidth="1"/>
    <col min="26" max="26" width="12.7109375" style="1" customWidth="1"/>
    <col min="27" max="43" width="8.85546875" style="122"/>
    <col min="44" max="44" width="8.85546875" style="121"/>
    <col min="45" max="265" width="8.85546875" style="119"/>
    <col min="266" max="16384" width="8.85546875" style="1"/>
  </cols>
  <sheetData>
    <row r="1" spans="1:44" x14ac:dyDescent="0.3">
      <c r="A1" s="138" t="s">
        <v>102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</row>
    <row r="2" spans="1:44" ht="21" thickBot="1" x14ac:dyDescent="0.35">
      <c r="A2" s="138" t="s">
        <v>201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</row>
    <row r="3" spans="1:44" ht="21" thickBot="1" x14ac:dyDescent="0.35">
      <c r="A3" s="139" t="s">
        <v>84</v>
      </c>
      <c r="B3" s="140"/>
      <c r="C3" s="131" t="s">
        <v>203</v>
      </c>
      <c r="D3" s="96" t="s">
        <v>99</v>
      </c>
      <c r="E3" s="95"/>
      <c r="F3" s="141" t="s">
        <v>200</v>
      </c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</row>
    <row r="4" spans="1:44" ht="21" customHeight="1" thickBot="1" x14ac:dyDescent="0.35">
      <c r="A4" s="142" t="s">
        <v>0</v>
      </c>
      <c r="B4" s="144" t="s">
        <v>1</v>
      </c>
      <c r="C4" s="147" t="s">
        <v>2</v>
      </c>
      <c r="D4" s="150" t="s">
        <v>100</v>
      </c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2"/>
      <c r="R4" s="153" t="s">
        <v>101</v>
      </c>
      <c r="S4" s="154"/>
      <c r="T4" s="154"/>
      <c r="U4" s="154"/>
      <c r="V4" s="155"/>
      <c r="W4" s="17" t="s">
        <v>15</v>
      </c>
      <c r="X4" s="159" t="s">
        <v>14</v>
      </c>
      <c r="Y4" s="168" t="s">
        <v>82</v>
      </c>
      <c r="Z4" s="171" t="s">
        <v>83</v>
      </c>
    </row>
    <row r="5" spans="1:44" x14ac:dyDescent="0.3">
      <c r="A5" s="143"/>
      <c r="B5" s="145"/>
      <c r="C5" s="148"/>
      <c r="D5" s="174" t="s">
        <v>11</v>
      </c>
      <c r="E5" s="175"/>
      <c r="F5" s="175"/>
      <c r="G5" s="175"/>
      <c r="H5" s="175"/>
      <c r="I5" s="175"/>
      <c r="J5" s="176"/>
      <c r="K5" s="177" t="s">
        <v>88</v>
      </c>
      <c r="L5" s="178"/>
      <c r="M5" s="178"/>
      <c r="N5" s="178"/>
      <c r="O5" s="178"/>
      <c r="P5" s="178"/>
      <c r="Q5" s="179"/>
      <c r="R5" s="156"/>
      <c r="S5" s="157"/>
      <c r="T5" s="157"/>
      <c r="U5" s="157"/>
      <c r="V5" s="158"/>
      <c r="W5" s="18" t="s">
        <v>13</v>
      </c>
      <c r="X5" s="160"/>
      <c r="Y5" s="169"/>
      <c r="Z5" s="172"/>
    </row>
    <row r="6" spans="1:44" ht="21" thickBot="1" x14ac:dyDescent="0.35">
      <c r="A6" s="143"/>
      <c r="B6" s="146"/>
      <c r="C6" s="149"/>
      <c r="D6" s="105" t="s">
        <v>9</v>
      </c>
      <c r="E6" s="106" t="s">
        <v>85</v>
      </c>
      <c r="F6" s="106" t="s">
        <v>8</v>
      </c>
      <c r="G6" s="106" t="s">
        <v>86</v>
      </c>
      <c r="H6" s="106" t="s">
        <v>87</v>
      </c>
      <c r="I6" s="107" t="s">
        <v>10</v>
      </c>
      <c r="J6" s="108" t="s">
        <v>96</v>
      </c>
      <c r="K6" s="109" t="s">
        <v>89</v>
      </c>
      <c r="L6" s="110" t="s">
        <v>90</v>
      </c>
      <c r="M6" s="110" t="s">
        <v>91</v>
      </c>
      <c r="N6" s="110" t="s">
        <v>92</v>
      </c>
      <c r="O6" s="110" t="s">
        <v>93</v>
      </c>
      <c r="P6" s="110" t="s">
        <v>94</v>
      </c>
      <c r="Q6" s="111" t="s">
        <v>97</v>
      </c>
      <c r="R6" s="86" t="s">
        <v>12</v>
      </c>
      <c r="S6" s="87" t="s">
        <v>3</v>
      </c>
      <c r="T6" s="87" t="s">
        <v>4</v>
      </c>
      <c r="U6" s="87" t="s">
        <v>5</v>
      </c>
      <c r="V6" s="85" t="s">
        <v>6</v>
      </c>
      <c r="W6" s="112" t="s">
        <v>95</v>
      </c>
      <c r="X6" s="161"/>
      <c r="Y6" s="170"/>
      <c r="Z6" s="173"/>
    </row>
    <row r="7" spans="1:44" s="119" customFormat="1" x14ac:dyDescent="0.3">
      <c r="A7" s="113">
        <v>1</v>
      </c>
      <c r="B7" s="126">
        <v>677558</v>
      </c>
      <c r="C7" s="127" t="s">
        <v>103</v>
      </c>
      <c r="D7" s="114">
        <v>11</v>
      </c>
      <c r="E7" s="114">
        <v>12</v>
      </c>
      <c r="F7" s="114">
        <v>6</v>
      </c>
      <c r="G7" s="114">
        <v>7</v>
      </c>
      <c r="H7" s="114">
        <v>5</v>
      </c>
      <c r="I7" s="114">
        <f>SUM(D7:H7)</f>
        <v>41</v>
      </c>
      <c r="J7" s="114">
        <f>I7*0.15</f>
        <v>6.1499999999999995</v>
      </c>
      <c r="K7" s="115">
        <v>2</v>
      </c>
      <c r="L7" s="115">
        <v>3</v>
      </c>
      <c r="M7" s="115">
        <v>3</v>
      </c>
      <c r="N7" s="115">
        <v>4</v>
      </c>
      <c r="O7" s="115">
        <v>1.75</v>
      </c>
      <c r="P7" s="115">
        <f>SUM(K7:O7)</f>
        <v>13.75</v>
      </c>
      <c r="Q7" s="115">
        <f>P7*0.05</f>
        <v>0.6875</v>
      </c>
      <c r="R7" s="116">
        <f t="shared" ref="R7:V7" si="0">(D7*0.15+K7*0.05)</f>
        <v>1.75</v>
      </c>
      <c r="S7" s="117">
        <f t="shared" si="0"/>
        <v>1.9499999999999997</v>
      </c>
      <c r="T7" s="117">
        <f t="shared" si="0"/>
        <v>1.0499999999999998</v>
      </c>
      <c r="U7" s="117">
        <f t="shared" si="0"/>
        <v>1.25</v>
      </c>
      <c r="V7" s="117">
        <f t="shared" si="0"/>
        <v>0.83750000000000002</v>
      </c>
      <c r="W7" s="28">
        <f>I7+P7</f>
        <v>54.75</v>
      </c>
      <c r="X7" s="118">
        <f>W7*0.2</f>
        <v>10.950000000000001</v>
      </c>
      <c r="Y7" s="129">
        <v>40</v>
      </c>
      <c r="Z7" s="120">
        <f>Y7*0.8</f>
        <v>32</v>
      </c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1"/>
    </row>
    <row r="8" spans="1:44" s="119" customFormat="1" x14ac:dyDescent="0.3">
      <c r="A8" s="113">
        <v>2</v>
      </c>
      <c r="B8" s="126">
        <v>677559</v>
      </c>
      <c r="C8" s="128" t="s">
        <v>104</v>
      </c>
      <c r="D8" s="114">
        <v>12</v>
      </c>
      <c r="E8" s="114">
        <v>5</v>
      </c>
      <c r="F8" s="114">
        <v>10</v>
      </c>
      <c r="G8" s="114">
        <v>15</v>
      </c>
      <c r="H8" s="114">
        <v>15</v>
      </c>
      <c r="I8" s="114">
        <f t="shared" ref="I8:I71" si="1">SUM(D8:H8)</f>
        <v>57</v>
      </c>
      <c r="J8" s="114">
        <f t="shared" ref="J8:J71" si="2">I8*0.15</f>
        <v>8.5499999999999989</v>
      </c>
      <c r="K8" s="115">
        <v>5</v>
      </c>
      <c r="L8" s="115">
        <v>5</v>
      </c>
      <c r="M8" s="115">
        <v>3</v>
      </c>
      <c r="N8" s="115">
        <v>4.5</v>
      </c>
      <c r="O8" s="115">
        <v>2.5</v>
      </c>
      <c r="P8" s="115">
        <f t="shared" ref="P8:P71" si="3">SUM(K8:O8)</f>
        <v>20</v>
      </c>
      <c r="Q8" s="115">
        <f t="shared" ref="Q8:Q71" si="4">P8*0.05</f>
        <v>1</v>
      </c>
      <c r="R8" s="116">
        <f t="shared" ref="R8:R71" si="5">(D8*0.15+K8*0.05)</f>
        <v>2.0499999999999998</v>
      </c>
      <c r="S8" s="117">
        <f t="shared" ref="S8:S71" si="6">(E8*0.15+L8*0.05)</f>
        <v>1</v>
      </c>
      <c r="T8" s="117">
        <f t="shared" ref="T8:T71" si="7">(F8*0.15+M8*0.05)</f>
        <v>1.65</v>
      </c>
      <c r="U8" s="117">
        <f t="shared" ref="U8:U71" si="8">(G8*0.15+N8*0.05)</f>
        <v>2.4750000000000001</v>
      </c>
      <c r="V8" s="117">
        <f t="shared" ref="V8:V71" si="9">(H8*0.15+O8*0.05)</f>
        <v>2.375</v>
      </c>
      <c r="W8" s="28">
        <f t="shared" ref="W8:W71" si="10">I8+P8</f>
        <v>77</v>
      </c>
      <c r="X8" s="118">
        <f t="shared" ref="X8:X71" si="11">W8*0.2</f>
        <v>15.4</v>
      </c>
      <c r="Y8" s="129">
        <v>75</v>
      </c>
      <c r="Z8" s="120">
        <f t="shared" ref="Z8:Z71" si="12">Y8*0.8</f>
        <v>60</v>
      </c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1"/>
    </row>
    <row r="9" spans="1:44" s="119" customFormat="1" x14ac:dyDescent="0.3">
      <c r="A9" s="113">
        <v>3</v>
      </c>
      <c r="B9" s="126">
        <v>677560</v>
      </c>
      <c r="C9" s="127" t="s">
        <v>105</v>
      </c>
      <c r="D9" s="114">
        <v>5</v>
      </c>
      <c r="E9" s="114">
        <v>10.5</v>
      </c>
      <c r="F9" s="114">
        <v>11</v>
      </c>
      <c r="G9" s="114">
        <v>12</v>
      </c>
      <c r="H9" s="114">
        <v>8</v>
      </c>
      <c r="I9" s="114"/>
      <c r="J9" s="114">
        <f t="shared" si="2"/>
        <v>0</v>
      </c>
      <c r="K9" s="115">
        <v>3</v>
      </c>
      <c r="L9" s="115">
        <v>4</v>
      </c>
      <c r="M9" s="115">
        <v>2.5</v>
      </c>
      <c r="N9" s="115">
        <v>2</v>
      </c>
      <c r="O9" s="115">
        <v>3.5</v>
      </c>
      <c r="P9" s="115"/>
      <c r="Q9" s="115">
        <f t="shared" si="4"/>
        <v>0</v>
      </c>
      <c r="R9" s="116">
        <f t="shared" si="5"/>
        <v>0.9</v>
      </c>
      <c r="S9" s="117">
        <f t="shared" si="6"/>
        <v>1.7749999999999999</v>
      </c>
      <c r="T9" s="117">
        <f t="shared" si="7"/>
        <v>1.7749999999999999</v>
      </c>
      <c r="U9" s="117">
        <f t="shared" si="8"/>
        <v>1.9</v>
      </c>
      <c r="V9" s="117">
        <f t="shared" si="9"/>
        <v>1.375</v>
      </c>
      <c r="W9" s="28">
        <f t="shared" si="10"/>
        <v>0</v>
      </c>
      <c r="X9" s="118">
        <f t="shared" si="11"/>
        <v>0</v>
      </c>
      <c r="Y9" s="129">
        <v>66</v>
      </c>
      <c r="Z9" s="120">
        <f t="shared" si="12"/>
        <v>52.800000000000004</v>
      </c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1"/>
    </row>
    <row r="10" spans="1:44" s="119" customFormat="1" x14ac:dyDescent="0.3">
      <c r="A10" s="113">
        <v>4</v>
      </c>
      <c r="B10" s="126">
        <v>677561</v>
      </c>
      <c r="C10" s="127" t="s">
        <v>106</v>
      </c>
      <c r="D10" s="114">
        <v>8</v>
      </c>
      <c r="E10" s="114">
        <v>8</v>
      </c>
      <c r="F10" s="114">
        <v>6</v>
      </c>
      <c r="G10" s="114">
        <v>5</v>
      </c>
      <c r="H10" s="114">
        <v>5</v>
      </c>
      <c r="I10" s="114">
        <f t="shared" si="1"/>
        <v>32</v>
      </c>
      <c r="J10" s="114">
        <f t="shared" si="2"/>
        <v>4.8</v>
      </c>
      <c r="K10" s="115">
        <v>4</v>
      </c>
      <c r="L10" s="115">
        <v>2</v>
      </c>
      <c r="M10" s="115">
        <v>5.5</v>
      </c>
      <c r="N10" s="115">
        <v>4.5</v>
      </c>
      <c r="O10" s="115">
        <v>3</v>
      </c>
      <c r="P10" s="115">
        <f t="shared" si="3"/>
        <v>19</v>
      </c>
      <c r="Q10" s="115">
        <f t="shared" si="4"/>
        <v>0.95000000000000007</v>
      </c>
      <c r="R10" s="116">
        <f t="shared" si="5"/>
        <v>1.4</v>
      </c>
      <c r="S10" s="117">
        <f t="shared" si="6"/>
        <v>1.3</v>
      </c>
      <c r="T10" s="117">
        <f t="shared" si="7"/>
        <v>1.1749999999999998</v>
      </c>
      <c r="U10" s="117">
        <f t="shared" si="8"/>
        <v>0.97499999999999998</v>
      </c>
      <c r="V10" s="117">
        <f t="shared" si="9"/>
        <v>0.9</v>
      </c>
      <c r="W10" s="28">
        <f t="shared" si="10"/>
        <v>51</v>
      </c>
      <c r="X10" s="118">
        <f t="shared" si="11"/>
        <v>10.200000000000001</v>
      </c>
      <c r="Y10" s="129">
        <v>40</v>
      </c>
      <c r="Z10" s="120">
        <f t="shared" si="12"/>
        <v>32</v>
      </c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1"/>
    </row>
    <row r="11" spans="1:44" s="119" customFormat="1" x14ac:dyDescent="0.3">
      <c r="A11" s="113">
        <v>5</v>
      </c>
      <c r="B11" s="126">
        <v>677562</v>
      </c>
      <c r="C11" s="127" t="s">
        <v>107</v>
      </c>
      <c r="D11" s="114">
        <v>11</v>
      </c>
      <c r="E11" s="114">
        <v>5</v>
      </c>
      <c r="F11" s="114">
        <v>11.5</v>
      </c>
      <c r="G11" s="114">
        <v>8</v>
      </c>
      <c r="H11" s="114">
        <v>10</v>
      </c>
      <c r="I11" s="114">
        <f t="shared" si="1"/>
        <v>45.5</v>
      </c>
      <c r="J11" s="114">
        <f t="shared" si="2"/>
        <v>6.8250000000000002</v>
      </c>
      <c r="K11" s="115">
        <v>2.5</v>
      </c>
      <c r="L11" s="115">
        <v>3.5</v>
      </c>
      <c r="M11" s="115">
        <v>3</v>
      </c>
      <c r="N11" s="115">
        <v>4.5</v>
      </c>
      <c r="O11" s="115">
        <v>2.5</v>
      </c>
      <c r="P11" s="115">
        <f t="shared" si="3"/>
        <v>16</v>
      </c>
      <c r="Q11" s="115">
        <f t="shared" si="4"/>
        <v>0.8</v>
      </c>
      <c r="R11" s="116">
        <f t="shared" si="5"/>
        <v>1.7749999999999999</v>
      </c>
      <c r="S11" s="117">
        <f t="shared" si="6"/>
        <v>0.92500000000000004</v>
      </c>
      <c r="T11" s="117">
        <f t="shared" si="7"/>
        <v>1.875</v>
      </c>
      <c r="U11" s="117">
        <f t="shared" si="8"/>
        <v>1.425</v>
      </c>
      <c r="V11" s="117">
        <f t="shared" si="9"/>
        <v>1.625</v>
      </c>
      <c r="W11" s="28">
        <f t="shared" si="10"/>
        <v>61.5</v>
      </c>
      <c r="X11" s="118">
        <f t="shared" si="11"/>
        <v>12.3</v>
      </c>
      <c r="Y11" s="129">
        <v>58</v>
      </c>
      <c r="Z11" s="120">
        <f t="shared" si="12"/>
        <v>46.400000000000006</v>
      </c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1"/>
    </row>
    <row r="12" spans="1:44" s="119" customFormat="1" x14ac:dyDescent="0.3">
      <c r="A12" s="113">
        <v>6</v>
      </c>
      <c r="B12" s="126">
        <v>677563</v>
      </c>
      <c r="C12" s="127" t="s">
        <v>197</v>
      </c>
      <c r="D12" s="114">
        <v>5</v>
      </c>
      <c r="E12" s="114">
        <v>4</v>
      </c>
      <c r="F12" s="114">
        <v>5</v>
      </c>
      <c r="G12" s="114">
        <v>6</v>
      </c>
      <c r="H12" s="114">
        <v>8</v>
      </c>
      <c r="I12" s="114">
        <f t="shared" si="1"/>
        <v>28</v>
      </c>
      <c r="J12" s="114">
        <f t="shared" si="2"/>
        <v>4.2</v>
      </c>
      <c r="K12" s="115">
        <v>4</v>
      </c>
      <c r="L12" s="115">
        <v>1.5</v>
      </c>
      <c r="M12" s="115">
        <v>2.5</v>
      </c>
      <c r="N12" s="115">
        <v>3.5</v>
      </c>
      <c r="O12" s="115">
        <v>2.5</v>
      </c>
      <c r="P12" s="115">
        <f t="shared" si="3"/>
        <v>14</v>
      </c>
      <c r="Q12" s="115">
        <f t="shared" si="4"/>
        <v>0.70000000000000007</v>
      </c>
      <c r="R12" s="116">
        <f t="shared" si="5"/>
        <v>0.95</v>
      </c>
      <c r="S12" s="117">
        <f t="shared" si="6"/>
        <v>0.67500000000000004</v>
      </c>
      <c r="T12" s="117">
        <f t="shared" si="7"/>
        <v>0.875</v>
      </c>
      <c r="U12" s="117">
        <f t="shared" si="8"/>
        <v>1.075</v>
      </c>
      <c r="V12" s="117">
        <f t="shared" si="9"/>
        <v>1.325</v>
      </c>
      <c r="W12" s="28">
        <f t="shared" si="10"/>
        <v>42</v>
      </c>
      <c r="X12" s="118">
        <f t="shared" si="11"/>
        <v>8.4</v>
      </c>
      <c r="Y12" s="129">
        <v>24</v>
      </c>
      <c r="Z12" s="120">
        <f t="shared" si="12"/>
        <v>19.200000000000003</v>
      </c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1"/>
    </row>
    <row r="13" spans="1:44" s="119" customFormat="1" x14ac:dyDescent="0.3">
      <c r="A13" s="113">
        <v>7</v>
      </c>
      <c r="B13" s="126">
        <v>677564</v>
      </c>
      <c r="C13" s="127" t="s">
        <v>108</v>
      </c>
      <c r="D13" s="114">
        <v>5</v>
      </c>
      <c r="E13" s="114">
        <v>8</v>
      </c>
      <c r="F13" s="114">
        <v>7</v>
      </c>
      <c r="G13" s="114">
        <v>8</v>
      </c>
      <c r="H13" s="114">
        <v>5</v>
      </c>
      <c r="I13" s="114">
        <f t="shared" si="1"/>
        <v>33</v>
      </c>
      <c r="J13" s="114">
        <f t="shared" si="2"/>
        <v>4.95</v>
      </c>
      <c r="K13" s="115">
        <v>3</v>
      </c>
      <c r="L13" s="115">
        <v>6</v>
      </c>
      <c r="M13" s="115">
        <v>5.5</v>
      </c>
      <c r="N13" s="115">
        <v>4</v>
      </c>
      <c r="O13" s="115">
        <v>3.5</v>
      </c>
      <c r="P13" s="115">
        <f t="shared" si="3"/>
        <v>22</v>
      </c>
      <c r="Q13" s="115">
        <f t="shared" si="4"/>
        <v>1.1000000000000001</v>
      </c>
      <c r="R13" s="116">
        <f t="shared" si="5"/>
        <v>0.9</v>
      </c>
      <c r="S13" s="117">
        <f t="shared" si="6"/>
        <v>1.5</v>
      </c>
      <c r="T13" s="117">
        <f t="shared" si="7"/>
        <v>1.3250000000000002</v>
      </c>
      <c r="U13" s="117">
        <f t="shared" si="8"/>
        <v>1.4</v>
      </c>
      <c r="V13" s="117">
        <f t="shared" si="9"/>
        <v>0.92500000000000004</v>
      </c>
      <c r="W13" s="28">
        <f t="shared" si="10"/>
        <v>55</v>
      </c>
      <c r="X13" s="118">
        <f t="shared" si="11"/>
        <v>11</v>
      </c>
      <c r="Y13" s="129">
        <v>40</v>
      </c>
      <c r="Z13" s="120">
        <f t="shared" si="12"/>
        <v>32</v>
      </c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1"/>
    </row>
    <row r="14" spans="1:44" s="119" customFormat="1" x14ac:dyDescent="0.3">
      <c r="A14" s="113">
        <v>8</v>
      </c>
      <c r="B14" s="126">
        <v>677565</v>
      </c>
      <c r="C14" s="127" t="s">
        <v>109</v>
      </c>
      <c r="D14" s="114">
        <v>12</v>
      </c>
      <c r="E14" s="114">
        <v>4</v>
      </c>
      <c r="F14" s="114">
        <v>5</v>
      </c>
      <c r="G14" s="114">
        <v>6</v>
      </c>
      <c r="H14" s="114">
        <v>11</v>
      </c>
      <c r="I14" s="114">
        <f t="shared" si="1"/>
        <v>38</v>
      </c>
      <c r="J14" s="114">
        <f t="shared" si="2"/>
        <v>5.7</v>
      </c>
      <c r="K14" s="115">
        <v>4</v>
      </c>
      <c r="L14" s="115">
        <v>2</v>
      </c>
      <c r="M14" s="115">
        <v>3.5</v>
      </c>
      <c r="N14" s="115">
        <v>6</v>
      </c>
      <c r="O14" s="115">
        <v>2</v>
      </c>
      <c r="P14" s="115">
        <f t="shared" si="3"/>
        <v>17.5</v>
      </c>
      <c r="Q14" s="115">
        <f t="shared" si="4"/>
        <v>0.875</v>
      </c>
      <c r="R14" s="116">
        <f t="shared" si="5"/>
        <v>1.9999999999999998</v>
      </c>
      <c r="S14" s="117">
        <f t="shared" si="6"/>
        <v>0.7</v>
      </c>
      <c r="T14" s="117">
        <f t="shared" si="7"/>
        <v>0.92500000000000004</v>
      </c>
      <c r="U14" s="117">
        <f t="shared" si="8"/>
        <v>1.2</v>
      </c>
      <c r="V14" s="117">
        <f t="shared" si="9"/>
        <v>1.75</v>
      </c>
      <c r="W14" s="28">
        <f t="shared" si="10"/>
        <v>55.5</v>
      </c>
      <c r="X14" s="118">
        <f t="shared" si="11"/>
        <v>11.100000000000001</v>
      </c>
      <c r="Y14" s="129">
        <v>48</v>
      </c>
      <c r="Z14" s="120">
        <f t="shared" si="12"/>
        <v>38.400000000000006</v>
      </c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1"/>
    </row>
    <row r="15" spans="1:44" s="119" customFormat="1" x14ac:dyDescent="0.3">
      <c r="A15" s="113">
        <v>9</v>
      </c>
      <c r="B15" s="126">
        <v>677566</v>
      </c>
      <c r="C15" s="127" t="s">
        <v>198</v>
      </c>
      <c r="D15" s="114">
        <v>11.5</v>
      </c>
      <c r="E15" s="114">
        <v>12.5</v>
      </c>
      <c r="F15" s="114">
        <v>5</v>
      </c>
      <c r="G15" s="114">
        <v>8</v>
      </c>
      <c r="H15" s="114">
        <v>5</v>
      </c>
      <c r="I15" s="114">
        <f t="shared" si="1"/>
        <v>42</v>
      </c>
      <c r="J15" s="114">
        <f t="shared" si="2"/>
        <v>6.3</v>
      </c>
      <c r="K15" s="115">
        <v>1.5</v>
      </c>
      <c r="L15" s="115">
        <v>1.5</v>
      </c>
      <c r="M15" s="115">
        <v>2</v>
      </c>
      <c r="N15" s="115">
        <v>5</v>
      </c>
      <c r="O15" s="115">
        <v>1.5</v>
      </c>
      <c r="P15" s="115">
        <f t="shared" si="3"/>
        <v>11.5</v>
      </c>
      <c r="Q15" s="115">
        <f t="shared" si="4"/>
        <v>0.57500000000000007</v>
      </c>
      <c r="R15" s="116">
        <f t="shared" si="5"/>
        <v>1.7999999999999998</v>
      </c>
      <c r="S15" s="117">
        <f t="shared" si="6"/>
        <v>1.95</v>
      </c>
      <c r="T15" s="117">
        <f t="shared" si="7"/>
        <v>0.85</v>
      </c>
      <c r="U15" s="117">
        <f t="shared" si="8"/>
        <v>1.45</v>
      </c>
      <c r="V15" s="117">
        <f t="shared" si="9"/>
        <v>0.82499999999999996</v>
      </c>
      <c r="W15" s="28">
        <f t="shared" si="10"/>
        <v>53.5</v>
      </c>
      <c r="X15" s="118">
        <f t="shared" si="11"/>
        <v>10.700000000000001</v>
      </c>
      <c r="Y15" s="129">
        <v>53</v>
      </c>
      <c r="Z15" s="120">
        <f t="shared" si="12"/>
        <v>42.400000000000006</v>
      </c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1"/>
    </row>
    <row r="16" spans="1:44" s="119" customFormat="1" x14ac:dyDescent="0.3">
      <c r="A16" s="113">
        <v>10</v>
      </c>
      <c r="B16" s="126">
        <v>677567</v>
      </c>
      <c r="C16" s="127" t="s">
        <v>110</v>
      </c>
      <c r="D16" s="114">
        <v>10</v>
      </c>
      <c r="E16" s="114">
        <v>5</v>
      </c>
      <c r="F16" s="114">
        <v>6</v>
      </c>
      <c r="G16" s="114">
        <v>7</v>
      </c>
      <c r="H16" s="114">
        <v>13</v>
      </c>
      <c r="I16" s="114">
        <f t="shared" si="1"/>
        <v>41</v>
      </c>
      <c r="J16" s="114">
        <f t="shared" si="2"/>
        <v>6.1499999999999995</v>
      </c>
      <c r="K16" s="115">
        <v>2</v>
      </c>
      <c r="L16" s="115">
        <v>3</v>
      </c>
      <c r="M16" s="115">
        <v>5</v>
      </c>
      <c r="N16" s="115">
        <v>3.5</v>
      </c>
      <c r="O16" s="115">
        <v>2.5</v>
      </c>
      <c r="P16" s="115">
        <f t="shared" si="3"/>
        <v>16</v>
      </c>
      <c r="Q16" s="115">
        <f t="shared" si="4"/>
        <v>0.8</v>
      </c>
      <c r="R16" s="116">
        <f t="shared" si="5"/>
        <v>1.6</v>
      </c>
      <c r="S16" s="117">
        <f t="shared" si="6"/>
        <v>0.9</v>
      </c>
      <c r="T16" s="117">
        <f t="shared" si="7"/>
        <v>1.1499999999999999</v>
      </c>
      <c r="U16" s="117">
        <f t="shared" si="8"/>
        <v>1.2250000000000001</v>
      </c>
      <c r="V16" s="117">
        <f t="shared" si="9"/>
        <v>2.0750000000000002</v>
      </c>
      <c r="W16" s="28">
        <f t="shared" si="10"/>
        <v>57</v>
      </c>
      <c r="X16" s="118">
        <f t="shared" si="11"/>
        <v>11.4</v>
      </c>
      <c r="Y16" s="129">
        <v>56</v>
      </c>
      <c r="Z16" s="120">
        <f t="shared" si="12"/>
        <v>44.800000000000004</v>
      </c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1"/>
    </row>
    <row r="17" spans="1:44" s="119" customFormat="1" x14ac:dyDescent="0.3">
      <c r="A17" s="113">
        <v>11</v>
      </c>
      <c r="B17" s="126">
        <v>677568</v>
      </c>
      <c r="C17" s="127" t="s">
        <v>111</v>
      </c>
      <c r="D17" s="114">
        <v>10.5</v>
      </c>
      <c r="E17" s="114">
        <v>5</v>
      </c>
      <c r="F17" s="114">
        <v>6</v>
      </c>
      <c r="G17" s="114">
        <v>8</v>
      </c>
      <c r="H17" s="114">
        <v>14</v>
      </c>
      <c r="I17" s="114">
        <f t="shared" si="1"/>
        <v>43.5</v>
      </c>
      <c r="J17" s="114">
        <f t="shared" si="2"/>
        <v>6.5249999999999995</v>
      </c>
      <c r="K17" s="115">
        <v>3.5</v>
      </c>
      <c r="L17" s="115">
        <v>4</v>
      </c>
      <c r="M17" s="115">
        <v>3.5</v>
      </c>
      <c r="N17" s="115">
        <v>2.5</v>
      </c>
      <c r="O17" s="115">
        <v>2</v>
      </c>
      <c r="P17" s="115">
        <f t="shared" si="3"/>
        <v>15.5</v>
      </c>
      <c r="Q17" s="115">
        <f t="shared" si="4"/>
        <v>0.77500000000000002</v>
      </c>
      <c r="R17" s="116">
        <f t="shared" si="5"/>
        <v>1.75</v>
      </c>
      <c r="S17" s="117">
        <f t="shared" si="6"/>
        <v>0.95</v>
      </c>
      <c r="T17" s="117">
        <f t="shared" si="7"/>
        <v>1.075</v>
      </c>
      <c r="U17" s="117">
        <f t="shared" si="8"/>
        <v>1.325</v>
      </c>
      <c r="V17" s="117">
        <f t="shared" si="9"/>
        <v>2.2000000000000002</v>
      </c>
      <c r="W17" s="28">
        <f t="shared" si="10"/>
        <v>59</v>
      </c>
      <c r="X17" s="118">
        <f t="shared" si="11"/>
        <v>11.8</v>
      </c>
      <c r="Y17" s="129">
        <v>57</v>
      </c>
      <c r="Z17" s="120">
        <f t="shared" si="12"/>
        <v>45.6</v>
      </c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1"/>
    </row>
    <row r="18" spans="1:44" s="119" customFormat="1" x14ac:dyDescent="0.3">
      <c r="A18" s="113">
        <v>12</v>
      </c>
      <c r="B18" s="126">
        <v>677569</v>
      </c>
      <c r="C18" s="127" t="s">
        <v>112</v>
      </c>
      <c r="D18" s="114">
        <v>12</v>
      </c>
      <c r="E18" s="114">
        <v>5</v>
      </c>
      <c r="F18" s="114">
        <v>7</v>
      </c>
      <c r="G18" s="114">
        <v>8.5</v>
      </c>
      <c r="H18" s="114">
        <v>5</v>
      </c>
      <c r="I18" s="114">
        <f t="shared" si="1"/>
        <v>37.5</v>
      </c>
      <c r="J18" s="114">
        <f t="shared" si="2"/>
        <v>5.625</v>
      </c>
      <c r="K18" s="115">
        <v>4</v>
      </c>
      <c r="L18" s="115">
        <v>1</v>
      </c>
      <c r="M18" s="115">
        <v>2</v>
      </c>
      <c r="N18" s="115">
        <v>6</v>
      </c>
      <c r="O18" s="115">
        <v>2</v>
      </c>
      <c r="P18" s="115">
        <f t="shared" si="3"/>
        <v>15</v>
      </c>
      <c r="Q18" s="115">
        <f t="shared" si="4"/>
        <v>0.75</v>
      </c>
      <c r="R18" s="116">
        <f t="shared" si="5"/>
        <v>1.9999999999999998</v>
      </c>
      <c r="S18" s="117">
        <f t="shared" si="6"/>
        <v>0.8</v>
      </c>
      <c r="T18" s="117">
        <f t="shared" si="7"/>
        <v>1.1500000000000001</v>
      </c>
      <c r="U18" s="117">
        <f t="shared" si="8"/>
        <v>1.575</v>
      </c>
      <c r="V18" s="117">
        <f t="shared" si="9"/>
        <v>0.85</v>
      </c>
      <c r="W18" s="28">
        <f t="shared" si="10"/>
        <v>52.5</v>
      </c>
      <c r="X18" s="118">
        <f t="shared" si="11"/>
        <v>10.5</v>
      </c>
      <c r="Y18" s="129">
        <v>45</v>
      </c>
      <c r="Z18" s="120">
        <f t="shared" si="12"/>
        <v>36</v>
      </c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1"/>
    </row>
    <row r="19" spans="1:44" s="119" customFormat="1" x14ac:dyDescent="0.3">
      <c r="A19" s="113">
        <v>13</v>
      </c>
      <c r="B19" s="126">
        <v>677570</v>
      </c>
      <c r="C19" s="127" t="s">
        <v>113</v>
      </c>
      <c r="D19" s="114">
        <v>6</v>
      </c>
      <c r="E19" s="114">
        <v>8</v>
      </c>
      <c r="F19" s="114">
        <v>9.5</v>
      </c>
      <c r="G19" s="114">
        <v>10</v>
      </c>
      <c r="H19" s="114">
        <v>15</v>
      </c>
      <c r="I19" s="114">
        <f t="shared" si="1"/>
        <v>48.5</v>
      </c>
      <c r="J19" s="114">
        <f t="shared" si="2"/>
        <v>7.2749999999999995</v>
      </c>
      <c r="K19" s="115">
        <v>5.5</v>
      </c>
      <c r="L19" s="115">
        <v>2.5</v>
      </c>
      <c r="M19" s="115">
        <v>2.5</v>
      </c>
      <c r="N19" s="115">
        <v>2.5</v>
      </c>
      <c r="O19" s="115">
        <v>4.5</v>
      </c>
      <c r="P19" s="115">
        <f t="shared" si="3"/>
        <v>17.5</v>
      </c>
      <c r="Q19" s="115">
        <f t="shared" si="4"/>
        <v>0.875</v>
      </c>
      <c r="R19" s="116">
        <f t="shared" si="5"/>
        <v>1.1749999999999998</v>
      </c>
      <c r="S19" s="117">
        <f t="shared" si="6"/>
        <v>1.325</v>
      </c>
      <c r="T19" s="117">
        <f t="shared" si="7"/>
        <v>1.55</v>
      </c>
      <c r="U19" s="117">
        <f t="shared" si="8"/>
        <v>1.625</v>
      </c>
      <c r="V19" s="117">
        <f t="shared" si="9"/>
        <v>2.4750000000000001</v>
      </c>
      <c r="W19" s="28">
        <f t="shared" si="10"/>
        <v>66</v>
      </c>
      <c r="X19" s="118">
        <f t="shared" si="11"/>
        <v>13.200000000000001</v>
      </c>
      <c r="Y19" s="129">
        <v>59</v>
      </c>
      <c r="Z19" s="120">
        <f t="shared" si="12"/>
        <v>47.2</v>
      </c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1"/>
    </row>
    <row r="20" spans="1:44" s="119" customFormat="1" x14ac:dyDescent="0.3">
      <c r="A20" s="113">
        <v>14</v>
      </c>
      <c r="B20" s="126">
        <v>677571</v>
      </c>
      <c r="C20" s="127" t="s">
        <v>114</v>
      </c>
      <c r="D20" s="114">
        <v>6.5</v>
      </c>
      <c r="E20" s="114">
        <v>7.5</v>
      </c>
      <c r="F20" s="114">
        <v>8.5</v>
      </c>
      <c r="G20" s="114">
        <v>4</v>
      </c>
      <c r="H20" s="114">
        <v>5</v>
      </c>
      <c r="I20" s="114">
        <f t="shared" si="1"/>
        <v>31.5</v>
      </c>
      <c r="J20" s="114">
        <f t="shared" si="2"/>
        <v>4.7249999999999996</v>
      </c>
      <c r="K20" s="115">
        <v>2.5</v>
      </c>
      <c r="L20" s="115">
        <v>3.5</v>
      </c>
      <c r="M20" s="115">
        <v>2</v>
      </c>
      <c r="N20" s="115">
        <v>3.5</v>
      </c>
      <c r="O20" s="115">
        <v>3.5</v>
      </c>
      <c r="P20" s="115">
        <f t="shared" si="3"/>
        <v>15</v>
      </c>
      <c r="Q20" s="115">
        <f t="shared" si="4"/>
        <v>0.75</v>
      </c>
      <c r="R20" s="116">
        <f t="shared" si="5"/>
        <v>1.1000000000000001</v>
      </c>
      <c r="S20" s="117">
        <f t="shared" si="6"/>
        <v>1.3</v>
      </c>
      <c r="T20" s="117">
        <f t="shared" si="7"/>
        <v>1.375</v>
      </c>
      <c r="U20" s="117">
        <f t="shared" si="8"/>
        <v>0.77500000000000002</v>
      </c>
      <c r="V20" s="117">
        <f t="shared" si="9"/>
        <v>0.92500000000000004</v>
      </c>
      <c r="W20" s="28">
        <f t="shared" si="10"/>
        <v>46.5</v>
      </c>
      <c r="X20" s="118">
        <f t="shared" si="11"/>
        <v>9.3000000000000007</v>
      </c>
      <c r="Y20" s="129">
        <v>41</v>
      </c>
      <c r="Z20" s="120">
        <f t="shared" si="12"/>
        <v>32.800000000000004</v>
      </c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2"/>
      <c r="AL20" s="122"/>
      <c r="AM20" s="122"/>
      <c r="AN20" s="122"/>
      <c r="AO20" s="122"/>
      <c r="AP20" s="122"/>
      <c r="AQ20" s="122"/>
      <c r="AR20" s="121"/>
    </row>
    <row r="21" spans="1:44" s="119" customFormat="1" x14ac:dyDescent="0.3">
      <c r="A21" s="113">
        <v>15</v>
      </c>
      <c r="B21" s="126">
        <v>677572</v>
      </c>
      <c r="C21" s="127" t="s">
        <v>115</v>
      </c>
      <c r="D21" s="114">
        <v>10</v>
      </c>
      <c r="E21" s="114">
        <v>5</v>
      </c>
      <c r="F21" s="114">
        <v>8</v>
      </c>
      <c r="G21" s="114">
        <v>4</v>
      </c>
      <c r="H21" s="114">
        <v>5</v>
      </c>
      <c r="I21" s="114">
        <f t="shared" si="1"/>
        <v>32</v>
      </c>
      <c r="J21" s="114">
        <f t="shared" si="2"/>
        <v>4.8</v>
      </c>
      <c r="K21" s="115">
        <v>2</v>
      </c>
      <c r="L21" s="115">
        <v>6</v>
      </c>
      <c r="M21" s="115">
        <v>4</v>
      </c>
      <c r="N21" s="115">
        <v>4.5</v>
      </c>
      <c r="O21" s="115">
        <v>5.5</v>
      </c>
      <c r="P21" s="115">
        <f t="shared" si="3"/>
        <v>22</v>
      </c>
      <c r="Q21" s="115">
        <f t="shared" si="4"/>
        <v>1.1000000000000001</v>
      </c>
      <c r="R21" s="116">
        <f t="shared" si="5"/>
        <v>1.6</v>
      </c>
      <c r="S21" s="117">
        <f t="shared" si="6"/>
        <v>1.05</v>
      </c>
      <c r="T21" s="117">
        <f t="shared" si="7"/>
        <v>1.4</v>
      </c>
      <c r="U21" s="117">
        <f t="shared" si="8"/>
        <v>0.82499999999999996</v>
      </c>
      <c r="V21" s="117">
        <f t="shared" si="9"/>
        <v>1.0249999999999999</v>
      </c>
      <c r="W21" s="28">
        <f t="shared" si="10"/>
        <v>54</v>
      </c>
      <c r="X21" s="118">
        <f t="shared" si="11"/>
        <v>10.8</v>
      </c>
      <c r="Y21" s="129">
        <v>40</v>
      </c>
      <c r="Z21" s="120">
        <f t="shared" si="12"/>
        <v>32</v>
      </c>
      <c r="AA21" s="122"/>
      <c r="AB21" s="122"/>
      <c r="AC21" s="122"/>
      <c r="AD21" s="122"/>
      <c r="AE21" s="122"/>
      <c r="AF21" s="122"/>
      <c r="AG21" s="122"/>
      <c r="AH21" s="122"/>
      <c r="AI21" s="122"/>
      <c r="AJ21" s="122"/>
      <c r="AK21" s="122"/>
      <c r="AL21" s="122"/>
      <c r="AM21" s="122"/>
      <c r="AN21" s="122"/>
      <c r="AO21" s="122"/>
      <c r="AP21" s="122"/>
      <c r="AQ21" s="122"/>
      <c r="AR21" s="121"/>
    </row>
    <row r="22" spans="1:44" s="119" customFormat="1" x14ac:dyDescent="0.3">
      <c r="A22" s="113">
        <v>16</v>
      </c>
      <c r="B22" s="126">
        <v>677573</v>
      </c>
      <c r="C22" s="127" t="s">
        <v>116</v>
      </c>
      <c r="D22" s="114">
        <v>12</v>
      </c>
      <c r="E22" s="114">
        <v>10</v>
      </c>
      <c r="F22" s="114">
        <v>5</v>
      </c>
      <c r="G22" s="114">
        <v>7</v>
      </c>
      <c r="H22" s="114">
        <v>10.5</v>
      </c>
      <c r="I22" s="114">
        <f t="shared" si="1"/>
        <v>44.5</v>
      </c>
      <c r="J22" s="114">
        <f t="shared" si="2"/>
        <v>6.6749999999999998</v>
      </c>
      <c r="K22" s="115">
        <v>3.5</v>
      </c>
      <c r="L22" s="115">
        <v>2</v>
      </c>
      <c r="M22" s="115">
        <v>1.5</v>
      </c>
      <c r="N22" s="115">
        <v>2.25</v>
      </c>
      <c r="O22" s="115">
        <v>4.5</v>
      </c>
      <c r="P22" s="115">
        <f t="shared" si="3"/>
        <v>13.75</v>
      </c>
      <c r="Q22" s="115">
        <f t="shared" si="4"/>
        <v>0.6875</v>
      </c>
      <c r="R22" s="116">
        <f t="shared" si="5"/>
        <v>1.9749999999999999</v>
      </c>
      <c r="S22" s="117">
        <f t="shared" si="6"/>
        <v>1.6</v>
      </c>
      <c r="T22" s="117">
        <f t="shared" si="7"/>
        <v>0.82499999999999996</v>
      </c>
      <c r="U22" s="117">
        <f t="shared" si="8"/>
        <v>1.1625000000000001</v>
      </c>
      <c r="V22" s="117">
        <f t="shared" si="9"/>
        <v>1.8</v>
      </c>
      <c r="W22" s="28">
        <f t="shared" si="10"/>
        <v>58.25</v>
      </c>
      <c r="X22" s="118">
        <f t="shared" si="11"/>
        <v>11.65</v>
      </c>
      <c r="Y22" s="129">
        <v>54</v>
      </c>
      <c r="Z22" s="120">
        <f t="shared" si="12"/>
        <v>43.2</v>
      </c>
      <c r="AA22" s="122"/>
      <c r="AB22" s="122"/>
      <c r="AC22" s="122"/>
      <c r="AD22" s="122"/>
      <c r="AE22" s="122"/>
      <c r="AF22" s="122"/>
      <c r="AG22" s="122"/>
      <c r="AH22" s="122"/>
      <c r="AI22" s="122"/>
      <c r="AJ22" s="122"/>
      <c r="AK22" s="122"/>
      <c r="AL22" s="122"/>
      <c r="AM22" s="122"/>
      <c r="AN22" s="122"/>
      <c r="AO22" s="122"/>
      <c r="AP22" s="122"/>
      <c r="AQ22" s="122"/>
      <c r="AR22" s="121"/>
    </row>
    <row r="23" spans="1:44" s="119" customFormat="1" x14ac:dyDescent="0.3">
      <c r="A23" s="113">
        <v>17</v>
      </c>
      <c r="B23" s="126">
        <v>677574</v>
      </c>
      <c r="C23" s="127" t="s">
        <v>117</v>
      </c>
      <c r="D23" s="114">
        <v>5</v>
      </c>
      <c r="E23" s="114">
        <v>6</v>
      </c>
      <c r="F23" s="114">
        <v>8</v>
      </c>
      <c r="G23" s="114">
        <v>9</v>
      </c>
      <c r="H23" s="114">
        <v>10</v>
      </c>
      <c r="I23" s="114">
        <f t="shared" si="1"/>
        <v>38</v>
      </c>
      <c r="J23" s="114">
        <f t="shared" si="2"/>
        <v>5.7</v>
      </c>
      <c r="K23" s="115">
        <v>6</v>
      </c>
      <c r="L23" s="115">
        <v>2.5</v>
      </c>
      <c r="M23" s="115">
        <v>3.5</v>
      </c>
      <c r="N23" s="115">
        <v>1.5</v>
      </c>
      <c r="O23" s="115">
        <v>2.5</v>
      </c>
      <c r="P23" s="115">
        <f t="shared" si="3"/>
        <v>16</v>
      </c>
      <c r="Q23" s="115">
        <f t="shared" si="4"/>
        <v>0.8</v>
      </c>
      <c r="R23" s="116">
        <f t="shared" si="5"/>
        <v>1.05</v>
      </c>
      <c r="S23" s="117">
        <f t="shared" si="6"/>
        <v>1.0249999999999999</v>
      </c>
      <c r="T23" s="117">
        <f t="shared" si="7"/>
        <v>1.375</v>
      </c>
      <c r="U23" s="117">
        <f t="shared" si="8"/>
        <v>1.4249999999999998</v>
      </c>
      <c r="V23" s="117">
        <f t="shared" si="9"/>
        <v>1.625</v>
      </c>
      <c r="W23" s="28">
        <f t="shared" si="10"/>
        <v>54</v>
      </c>
      <c r="X23" s="118">
        <f t="shared" si="11"/>
        <v>10.8</v>
      </c>
      <c r="Y23" s="129">
        <v>48</v>
      </c>
      <c r="Z23" s="120">
        <f t="shared" si="12"/>
        <v>38.400000000000006</v>
      </c>
      <c r="AA23" s="122"/>
      <c r="AB23" s="122"/>
      <c r="AC23" s="122"/>
      <c r="AD23" s="122"/>
      <c r="AE23" s="122"/>
      <c r="AF23" s="122"/>
      <c r="AG23" s="122"/>
      <c r="AH23" s="122"/>
      <c r="AI23" s="122"/>
      <c r="AJ23" s="122"/>
      <c r="AK23" s="122"/>
      <c r="AL23" s="122"/>
      <c r="AM23" s="122"/>
      <c r="AN23" s="122"/>
      <c r="AO23" s="122"/>
      <c r="AP23" s="122"/>
      <c r="AQ23" s="122"/>
      <c r="AR23" s="121"/>
    </row>
    <row r="24" spans="1:44" s="119" customFormat="1" x14ac:dyDescent="0.3">
      <c r="A24" s="113">
        <v>18</v>
      </c>
      <c r="B24" s="126">
        <v>677575</v>
      </c>
      <c r="C24" s="127" t="s">
        <v>118</v>
      </c>
      <c r="D24" s="114">
        <v>6</v>
      </c>
      <c r="E24" s="114">
        <v>14</v>
      </c>
      <c r="F24" s="114">
        <v>15</v>
      </c>
      <c r="G24" s="114">
        <v>10.5</v>
      </c>
      <c r="H24" s="114">
        <v>7</v>
      </c>
      <c r="I24" s="114">
        <f t="shared" si="1"/>
        <v>52.5</v>
      </c>
      <c r="J24" s="114">
        <f t="shared" si="2"/>
        <v>7.875</v>
      </c>
      <c r="K24" s="115">
        <v>3</v>
      </c>
      <c r="L24" s="115">
        <v>1.5</v>
      </c>
      <c r="M24" s="115">
        <v>4.5</v>
      </c>
      <c r="N24" s="115">
        <v>2.5</v>
      </c>
      <c r="O24" s="115">
        <v>3</v>
      </c>
      <c r="P24" s="115">
        <f t="shared" si="3"/>
        <v>14.5</v>
      </c>
      <c r="Q24" s="115">
        <f t="shared" si="4"/>
        <v>0.72500000000000009</v>
      </c>
      <c r="R24" s="116">
        <f t="shared" si="5"/>
        <v>1.0499999999999998</v>
      </c>
      <c r="S24" s="117">
        <f t="shared" si="6"/>
        <v>2.1750000000000003</v>
      </c>
      <c r="T24" s="117">
        <f t="shared" si="7"/>
        <v>2.4750000000000001</v>
      </c>
      <c r="U24" s="117">
        <f t="shared" si="8"/>
        <v>1.7</v>
      </c>
      <c r="V24" s="117">
        <f t="shared" si="9"/>
        <v>1.2000000000000002</v>
      </c>
      <c r="W24" s="28">
        <f t="shared" si="10"/>
        <v>67</v>
      </c>
      <c r="X24" s="118">
        <f t="shared" si="11"/>
        <v>13.4</v>
      </c>
      <c r="Y24" s="129">
        <v>66</v>
      </c>
      <c r="Z24" s="120">
        <f t="shared" si="12"/>
        <v>52.800000000000004</v>
      </c>
      <c r="AA24" s="122"/>
      <c r="AB24" s="122"/>
      <c r="AC24" s="122"/>
      <c r="AD24" s="122"/>
      <c r="AE24" s="122"/>
      <c r="AF24" s="122"/>
      <c r="AG24" s="122"/>
      <c r="AH24" s="122"/>
      <c r="AI24" s="122"/>
      <c r="AJ24" s="122"/>
      <c r="AK24" s="122"/>
      <c r="AL24" s="122"/>
      <c r="AM24" s="122"/>
      <c r="AN24" s="122"/>
      <c r="AO24" s="122"/>
      <c r="AP24" s="122"/>
      <c r="AQ24" s="122"/>
      <c r="AR24" s="121"/>
    </row>
    <row r="25" spans="1:44" s="119" customFormat="1" x14ac:dyDescent="0.3">
      <c r="A25" s="113">
        <v>19</v>
      </c>
      <c r="B25" s="126">
        <v>677576</v>
      </c>
      <c r="C25" s="127" t="s">
        <v>119</v>
      </c>
      <c r="D25" s="114">
        <v>7</v>
      </c>
      <c r="E25" s="114">
        <v>5</v>
      </c>
      <c r="F25" s="114">
        <v>6.5</v>
      </c>
      <c r="G25" s="114">
        <v>7</v>
      </c>
      <c r="H25" s="114">
        <v>8.5</v>
      </c>
      <c r="I25" s="114">
        <f t="shared" si="1"/>
        <v>34</v>
      </c>
      <c r="J25" s="114">
        <f t="shared" si="2"/>
        <v>5.0999999999999996</v>
      </c>
      <c r="K25" s="115">
        <v>4</v>
      </c>
      <c r="L25" s="115">
        <v>4.5</v>
      </c>
      <c r="M25" s="115">
        <v>2</v>
      </c>
      <c r="N25" s="115">
        <v>3</v>
      </c>
      <c r="O25" s="115">
        <v>4</v>
      </c>
      <c r="P25" s="115">
        <f t="shared" si="3"/>
        <v>17.5</v>
      </c>
      <c r="Q25" s="115">
        <f t="shared" si="4"/>
        <v>0.875</v>
      </c>
      <c r="R25" s="116">
        <f t="shared" si="5"/>
        <v>1.25</v>
      </c>
      <c r="S25" s="117">
        <f t="shared" si="6"/>
        <v>0.97499999999999998</v>
      </c>
      <c r="T25" s="117">
        <f t="shared" si="7"/>
        <v>1.075</v>
      </c>
      <c r="U25" s="117">
        <f t="shared" si="8"/>
        <v>1.2000000000000002</v>
      </c>
      <c r="V25" s="117">
        <f t="shared" si="9"/>
        <v>1.4749999999999999</v>
      </c>
      <c r="W25" s="28">
        <f t="shared" si="10"/>
        <v>51.5</v>
      </c>
      <c r="X25" s="118">
        <f t="shared" si="11"/>
        <v>10.3</v>
      </c>
      <c r="Y25" s="129">
        <v>42</v>
      </c>
      <c r="Z25" s="120">
        <f t="shared" si="12"/>
        <v>33.6</v>
      </c>
      <c r="AA25" s="122"/>
      <c r="AB25" s="122"/>
      <c r="AC25" s="122"/>
      <c r="AD25" s="122"/>
      <c r="AE25" s="122"/>
      <c r="AF25" s="122"/>
      <c r="AG25" s="122"/>
      <c r="AH25" s="122"/>
      <c r="AI25" s="122"/>
      <c r="AJ25" s="122"/>
      <c r="AK25" s="122"/>
      <c r="AL25" s="122"/>
      <c r="AM25" s="122"/>
      <c r="AN25" s="122"/>
      <c r="AO25" s="122"/>
      <c r="AP25" s="122"/>
      <c r="AQ25" s="122"/>
      <c r="AR25" s="121"/>
    </row>
    <row r="26" spans="1:44" s="119" customFormat="1" x14ac:dyDescent="0.3">
      <c r="A26" s="113">
        <v>20</v>
      </c>
      <c r="B26" s="126">
        <v>677577</v>
      </c>
      <c r="C26" s="127" t="s">
        <v>120</v>
      </c>
      <c r="D26" s="114">
        <v>6</v>
      </c>
      <c r="E26" s="114">
        <v>7</v>
      </c>
      <c r="F26" s="114">
        <v>5</v>
      </c>
      <c r="G26" s="114">
        <v>5</v>
      </c>
      <c r="H26" s="114">
        <v>7</v>
      </c>
      <c r="I26" s="114">
        <f t="shared" si="1"/>
        <v>30</v>
      </c>
      <c r="J26" s="114">
        <f t="shared" si="2"/>
        <v>4.5</v>
      </c>
      <c r="K26" s="115">
        <v>3.5</v>
      </c>
      <c r="L26" s="115">
        <v>2.5</v>
      </c>
      <c r="M26" s="115">
        <v>5</v>
      </c>
      <c r="N26" s="115">
        <v>4.5</v>
      </c>
      <c r="O26" s="115">
        <v>5</v>
      </c>
      <c r="P26" s="115">
        <f t="shared" si="3"/>
        <v>20.5</v>
      </c>
      <c r="Q26" s="115">
        <f t="shared" si="4"/>
        <v>1.0250000000000001</v>
      </c>
      <c r="R26" s="116">
        <f t="shared" si="5"/>
        <v>1.075</v>
      </c>
      <c r="S26" s="117">
        <f t="shared" si="6"/>
        <v>1.175</v>
      </c>
      <c r="T26" s="117">
        <f t="shared" si="7"/>
        <v>1</v>
      </c>
      <c r="U26" s="117">
        <f t="shared" si="8"/>
        <v>0.97499999999999998</v>
      </c>
      <c r="V26" s="117">
        <f t="shared" si="9"/>
        <v>1.3</v>
      </c>
      <c r="W26" s="28">
        <f t="shared" si="10"/>
        <v>50.5</v>
      </c>
      <c r="X26" s="118">
        <f t="shared" si="11"/>
        <v>10.100000000000001</v>
      </c>
      <c r="Y26" s="129">
        <v>23</v>
      </c>
      <c r="Z26" s="120">
        <f t="shared" si="12"/>
        <v>18.400000000000002</v>
      </c>
      <c r="AA26" s="122"/>
      <c r="AB26" s="122"/>
      <c r="AC26" s="122"/>
      <c r="AD26" s="122"/>
      <c r="AE26" s="122"/>
      <c r="AF26" s="122"/>
      <c r="AG26" s="122"/>
      <c r="AH26" s="122"/>
      <c r="AI26" s="122"/>
      <c r="AJ26" s="122"/>
      <c r="AK26" s="122"/>
      <c r="AL26" s="122"/>
      <c r="AM26" s="122"/>
      <c r="AN26" s="122"/>
      <c r="AO26" s="122"/>
      <c r="AP26" s="122"/>
      <c r="AQ26" s="122"/>
      <c r="AR26" s="121"/>
    </row>
    <row r="27" spans="1:44" s="119" customFormat="1" x14ac:dyDescent="0.3">
      <c r="A27" s="113">
        <v>21</v>
      </c>
      <c r="B27" s="126">
        <v>677578</v>
      </c>
      <c r="C27" s="127" t="s">
        <v>121</v>
      </c>
      <c r="D27" s="114">
        <v>10</v>
      </c>
      <c r="E27" s="114">
        <v>5</v>
      </c>
      <c r="F27" s="114">
        <v>6</v>
      </c>
      <c r="G27" s="114">
        <v>7</v>
      </c>
      <c r="H27" s="114">
        <v>8</v>
      </c>
      <c r="I27" s="114">
        <f t="shared" si="1"/>
        <v>36</v>
      </c>
      <c r="J27" s="114">
        <f t="shared" si="2"/>
        <v>5.3999999999999995</v>
      </c>
      <c r="K27" s="115">
        <v>2</v>
      </c>
      <c r="L27" s="115">
        <v>3</v>
      </c>
      <c r="M27" s="115">
        <v>2</v>
      </c>
      <c r="N27" s="115">
        <v>2.5</v>
      </c>
      <c r="O27" s="115">
        <v>2</v>
      </c>
      <c r="P27" s="115">
        <f t="shared" si="3"/>
        <v>11.5</v>
      </c>
      <c r="Q27" s="115">
        <f t="shared" si="4"/>
        <v>0.57500000000000007</v>
      </c>
      <c r="R27" s="116">
        <f t="shared" si="5"/>
        <v>1.6</v>
      </c>
      <c r="S27" s="117">
        <f t="shared" si="6"/>
        <v>0.9</v>
      </c>
      <c r="T27" s="117">
        <f t="shared" si="7"/>
        <v>0.99999999999999989</v>
      </c>
      <c r="U27" s="117">
        <f t="shared" si="8"/>
        <v>1.175</v>
      </c>
      <c r="V27" s="117">
        <f t="shared" si="9"/>
        <v>1.3</v>
      </c>
      <c r="W27" s="28">
        <f t="shared" si="10"/>
        <v>47.5</v>
      </c>
      <c r="X27" s="118">
        <f t="shared" si="11"/>
        <v>9.5</v>
      </c>
      <c r="Y27" s="129">
        <v>48</v>
      </c>
      <c r="Z27" s="120">
        <f t="shared" si="12"/>
        <v>38.400000000000006</v>
      </c>
      <c r="AA27" s="122"/>
      <c r="AB27" s="122"/>
      <c r="AC27" s="122"/>
      <c r="AD27" s="122"/>
      <c r="AE27" s="122"/>
      <c r="AF27" s="122"/>
      <c r="AG27" s="122"/>
      <c r="AH27" s="122"/>
      <c r="AI27" s="122"/>
      <c r="AJ27" s="122"/>
      <c r="AK27" s="122"/>
      <c r="AL27" s="122"/>
      <c r="AM27" s="122"/>
      <c r="AN27" s="122"/>
      <c r="AO27" s="122"/>
      <c r="AP27" s="122"/>
      <c r="AQ27" s="122"/>
      <c r="AR27" s="121"/>
    </row>
    <row r="28" spans="1:44" s="119" customFormat="1" x14ac:dyDescent="0.3">
      <c r="A28" s="113">
        <v>22</v>
      </c>
      <c r="B28" s="126">
        <v>677579</v>
      </c>
      <c r="C28" s="127" t="s">
        <v>122</v>
      </c>
      <c r="D28" s="114">
        <v>10</v>
      </c>
      <c r="E28" s="114">
        <v>5</v>
      </c>
      <c r="F28" s="114">
        <v>6</v>
      </c>
      <c r="G28" s="114">
        <v>10</v>
      </c>
      <c r="H28" s="114">
        <v>10.5</v>
      </c>
      <c r="I28" s="114">
        <f t="shared" si="1"/>
        <v>41.5</v>
      </c>
      <c r="J28" s="114">
        <f t="shared" si="2"/>
        <v>6.2249999999999996</v>
      </c>
      <c r="K28" s="115">
        <v>4.5</v>
      </c>
      <c r="L28" s="115">
        <v>5</v>
      </c>
      <c r="M28" s="115">
        <v>2</v>
      </c>
      <c r="N28" s="115">
        <v>3</v>
      </c>
      <c r="O28" s="115">
        <v>4</v>
      </c>
      <c r="P28" s="115">
        <f t="shared" si="3"/>
        <v>18.5</v>
      </c>
      <c r="Q28" s="115">
        <f t="shared" si="4"/>
        <v>0.92500000000000004</v>
      </c>
      <c r="R28" s="116">
        <f t="shared" si="5"/>
        <v>1.7250000000000001</v>
      </c>
      <c r="S28" s="117">
        <f t="shared" si="6"/>
        <v>1</v>
      </c>
      <c r="T28" s="117">
        <f t="shared" si="7"/>
        <v>0.99999999999999989</v>
      </c>
      <c r="U28" s="117">
        <f t="shared" si="8"/>
        <v>1.65</v>
      </c>
      <c r="V28" s="117">
        <f t="shared" si="9"/>
        <v>1.7749999999999999</v>
      </c>
      <c r="W28" s="28">
        <f t="shared" si="10"/>
        <v>60</v>
      </c>
      <c r="X28" s="118">
        <f t="shared" si="11"/>
        <v>12</v>
      </c>
      <c r="Y28" s="129">
        <v>54</v>
      </c>
      <c r="Z28" s="120">
        <f t="shared" si="12"/>
        <v>43.2</v>
      </c>
      <c r="AA28" s="122"/>
      <c r="AB28" s="122"/>
      <c r="AC28" s="122"/>
      <c r="AD28" s="122"/>
      <c r="AE28" s="122"/>
      <c r="AF28" s="122"/>
      <c r="AG28" s="122"/>
      <c r="AH28" s="122"/>
      <c r="AI28" s="122"/>
      <c r="AJ28" s="122"/>
      <c r="AK28" s="122"/>
      <c r="AL28" s="122"/>
      <c r="AM28" s="122"/>
      <c r="AN28" s="122"/>
      <c r="AO28" s="122"/>
      <c r="AP28" s="122"/>
      <c r="AQ28" s="122"/>
      <c r="AR28" s="121"/>
    </row>
    <row r="29" spans="1:44" s="119" customFormat="1" x14ac:dyDescent="0.3">
      <c r="A29" s="113">
        <v>23</v>
      </c>
      <c r="B29" s="126">
        <v>677580</v>
      </c>
      <c r="C29" s="127" t="s">
        <v>123</v>
      </c>
      <c r="D29" s="114"/>
      <c r="E29" s="114"/>
      <c r="F29" s="114"/>
      <c r="G29" s="114"/>
      <c r="H29" s="114"/>
      <c r="I29" s="114">
        <f t="shared" si="1"/>
        <v>0</v>
      </c>
      <c r="J29" s="114">
        <f t="shared" si="2"/>
        <v>0</v>
      </c>
      <c r="K29" s="115">
        <v>2.5</v>
      </c>
      <c r="L29" s="115">
        <v>3.5</v>
      </c>
      <c r="M29" s="115">
        <v>3</v>
      </c>
      <c r="N29" s="115">
        <v>4.5</v>
      </c>
      <c r="O29" s="115">
        <v>5</v>
      </c>
      <c r="P29" s="115">
        <f t="shared" si="3"/>
        <v>18.5</v>
      </c>
      <c r="Q29" s="115">
        <f t="shared" si="4"/>
        <v>0.92500000000000004</v>
      </c>
      <c r="R29" s="116">
        <f t="shared" si="5"/>
        <v>0.125</v>
      </c>
      <c r="S29" s="117">
        <f t="shared" si="6"/>
        <v>0.17500000000000002</v>
      </c>
      <c r="T29" s="117">
        <f t="shared" si="7"/>
        <v>0.15000000000000002</v>
      </c>
      <c r="U29" s="117">
        <f t="shared" si="8"/>
        <v>0.22500000000000001</v>
      </c>
      <c r="V29" s="117">
        <f t="shared" si="9"/>
        <v>0.25</v>
      </c>
      <c r="W29" s="28">
        <f t="shared" si="10"/>
        <v>18.5</v>
      </c>
      <c r="X29" s="118">
        <f t="shared" si="11"/>
        <v>3.7</v>
      </c>
      <c r="Y29" s="129" t="s">
        <v>195</v>
      </c>
      <c r="Z29" s="120" t="e">
        <f t="shared" si="12"/>
        <v>#VALUE!</v>
      </c>
      <c r="AA29" s="122"/>
      <c r="AB29" s="122"/>
      <c r="AC29" s="122"/>
      <c r="AD29" s="122"/>
      <c r="AE29" s="122"/>
      <c r="AF29" s="122"/>
      <c r="AG29" s="122"/>
      <c r="AH29" s="122"/>
      <c r="AI29" s="122"/>
      <c r="AJ29" s="122"/>
      <c r="AK29" s="122"/>
      <c r="AL29" s="122"/>
      <c r="AM29" s="122"/>
      <c r="AN29" s="122"/>
      <c r="AO29" s="122"/>
      <c r="AP29" s="122"/>
      <c r="AQ29" s="122"/>
      <c r="AR29" s="121"/>
    </row>
    <row r="30" spans="1:44" s="119" customFormat="1" x14ac:dyDescent="0.3">
      <c r="A30" s="113">
        <v>24</v>
      </c>
      <c r="B30" s="126">
        <v>677581</v>
      </c>
      <c r="C30" s="127" t="s">
        <v>124</v>
      </c>
      <c r="D30" s="114">
        <v>10</v>
      </c>
      <c r="E30" s="114">
        <v>5</v>
      </c>
      <c r="F30" s="114">
        <v>7</v>
      </c>
      <c r="G30" s="114">
        <v>8</v>
      </c>
      <c r="H30" s="114">
        <v>9</v>
      </c>
      <c r="I30" s="114">
        <f t="shared" si="1"/>
        <v>39</v>
      </c>
      <c r="J30" s="114">
        <f t="shared" si="2"/>
        <v>5.85</v>
      </c>
      <c r="K30" s="115">
        <v>2.5</v>
      </c>
      <c r="L30" s="115">
        <v>6</v>
      </c>
      <c r="M30" s="115">
        <v>5</v>
      </c>
      <c r="N30" s="115">
        <v>2</v>
      </c>
      <c r="O30" s="115">
        <v>1.5</v>
      </c>
      <c r="P30" s="115">
        <f t="shared" si="3"/>
        <v>17</v>
      </c>
      <c r="Q30" s="115">
        <f t="shared" si="4"/>
        <v>0.85000000000000009</v>
      </c>
      <c r="R30" s="116">
        <f t="shared" si="5"/>
        <v>1.625</v>
      </c>
      <c r="S30" s="117">
        <f t="shared" si="6"/>
        <v>1.05</v>
      </c>
      <c r="T30" s="117">
        <f t="shared" si="7"/>
        <v>1.3</v>
      </c>
      <c r="U30" s="117">
        <f t="shared" si="8"/>
        <v>1.3</v>
      </c>
      <c r="V30" s="117">
        <f t="shared" si="9"/>
        <v>1.4249999999999998</v>
      </c>
      <c r="W30" s="28">
        <f t="shared" si="10"/>
        <v>56</v>
      </c>
      <c r="X30" s="118">
        <f t="shared" si="11"/>
        <v>11.200000000000001</v>
      </c>
      <c r="Y30" s="129">
        <v>40</v>
      </c>
      <c r="Z30" s="120">
        <f t="shared" si="12"/>
        <v>32</v>
      </c>
      <c r="AA30" s="122"/>
      <c r="AB30" s="122"/>
      <c r="AC30" s="122"/>
      <c r="AD30" s="122"/>
      <c r="AE30" s="122"/>
      <c r="AF30" s="122"/>
      <c r="AG30" s="122"/>
      <c r="AH30" s="122"/>
      <c r="AI30" s="122"/>
      <c r="AJ30" s="122"/>
      <c r="AK30" s="122"/>
      <c r="AL30" s="122"/>
      <c r="AM30" s="122"/>
      <c r="AN30" s="122"/>
      <c r="AO30" s="122"/>
      <c r="AP30" s="122"/>
      <c r="AQ30" s="122"/>
      <c r="AR30" s="121"/>
    </row>
    <row r="31" spans="1:44" s="119" customFormat="1" x14ac:dyDescent="0.3">
      <c r="A31" s="113">
        <v>25</v>
      </c>
      <c r="B31" s="126">
        <v>677582</v>
      </c>
      <c r="C31" s="127" t="s">
        <v>125</v>
      </c>
      <c r="D31" s="114">
        <v>12</v>
      </c>
      <c r="E31" s="114">
        <v>8</v>
      </c>
      <c r="F31" s="114">
        <v>8</v>
      </c>
      <c r="G31" s="114">
        <v>8</v>
      </c>
      <c r="H31" s="114">
        <v>9</v>
      </c>
      <c r="I31" s="114">
        <f t="shared" si="1"/>
        <v>45</v>
      </c>
      <c r="J31" s="114">
        <f t="shared" si="2"/>
        <v>6.75</v>
      </c>
      <c r="K31" s="115">
        <v>6</v>
      </c>
      <c r="L31" s="115">
        <v>2.5</v>
      </c>
      <c r="M31" s="115">
        <v>4</v>
      </c>
      <c r="N31" s="115">
        <v>4.5</v>
      </c>
      <c r="O31" s="115">
        <v>3</v>
      </c>
      <c r="P31" s="115">
        <f t="shared" si="3"/>
        <v>20</v>
      </c>
      <c r="Q31" s="115">
        <f t="shared" si="4"/>
        <v>1</v>
      </c>
      <c r="R31" s="116">
        <f t="shared" si="5"/>
        <v>2.0999999999999996</v>
      </c>
      <c r="S31" s="117">
        <f t="shared" si="6"/>
        <v>1.325</v>
      </c>
      <c r="T31" s="117">
        <f t="shared" si="7"/>
        <v>1.4</v>
      </c>
      <c r="U31" s="117">
        <f t="shared" si="8"/>
        <v>1.425</v>
      </c>
      <c r="V31" s="117">
        <f t="shared" si="9"/>
        <v>1.5</v>
      </c>
      <c r="W31" s="28">
        <f t="shared" si="10"/>
        <v>65</v>
      </c>
      <c r="X31" s="118">
        <f t="shared" si="11"/>
        <v>13</v>
      </c>
      <c r="Y31" s="129">
        <v>60</v>
      </c>
      <c r="Z31" s="120">
        <f t="shared" si="12"/>
        <v>48</v>
      </c>
      <c r="AA31" s="122"/>
      <c r="AB31" s="122"/>
      <c r="AC31" s="122"/>
      <c r="AD31" s="122"/>
      <c r="AE31" s="122"/>
      <c r="AF31" s="122"/>
      <c r="AG31" s="122"/>
      <c r="AH31" s="122"/>
      <c r="AI31" s="122"/>
      <c r="AJ31" s="122"/>
      <c r="AK31" s="122"/>
      <c r="AL31" s="122"/>
      <c r="AM31" s="122"/>
      <c r="AN31" s="122"/>
      <c r="AO31" s="122"/>
      <c r="AP31" s="122"/>
      <c r="AQ31" s="122"/>
      <c r="AR31" s="121"/>
    </row>
    <row r="32" spans="1:44" s="119" customFormat="1" x14ac:dyDescent="0.3">
      <c r="A32" s="113">
        <v>26</v>
      </c>
      <c r="B32" s="126">
        <v>677583</v>
      </c>
      <c r="C32" s="127" t="s">
        <v>126</v>
      </c>
      <c r="D32" s="114">
        <v>10</v>
      </c>
      <c r="E32" s="114">
        <v>5</v>
      </c>
      <c r="F32" s="114">
        <v>7</v>
      </c>
      <c r="G32" s="114">
        <v>8</v>
      </c>
      <c r="H32" s="114">
        <v>5</v>
      </c>
      <c r="I32" s="114">
        <f t="shared" si="1"/>
        <v>35</v>
      </c>
      <c r="J32" s="114">
        <f t="shared" si="2"/>
        <v>5.25</v>
      </c>
      <c r="K32" s="115">
        <v>2.5</v>
      </c>
      <c r="L32" s="115">
        <v>3</v>
      </c>
      <c r="M32" s="115">
        <v>2</v>
      </c>
      <c r="N32" s="115">
        <v>2</v>
      </c>
      <c r="O32" s="115">
        <v>4</v>
      </c>
      <c r="P32" s="115">
        <f t="shared" si="3"/>
        <v>13.5</v>
      </c>
      <c r="Q32" s="115">
        <f t="shared" si="4"/>
        <v>0.67500000000000004</v>
      </c>
      <c r="R32" s="116">
        <f t="shared" si="5"/>
        <v>1.625</v>
      </c>
      <c r="S32" s="117">
        <f t="shared" si="6"/>
        <v>0.9</v>
      </c>
      <c r="T32" s="117">
        <f t="shared" si="7"/>
        <v>1.1500000000000001</v>
      </c>
      <c r="U32" s="117">
        <f t="shared" si="8"/>
        <v>1.3</v>
      </c>
      <c r="V32" s="117">
        <f t="shared" si="9"/>
        <v>0.95</v>
      </c>
      <c r="W32" s="28">
        <f t="shared" si="10"/>
        <v>48.5</v>
      </c>
      <c r="X32" s="118">
        <f t="shared" si="11"/>
        <v>9.7000000000000011</v>
      </c>
      <c r="Y32" s="129">
        <v>40</v>
      </c>
      <c r="Z32" s="120">
        <f t="shared" si="12"/>
        <v>32</v>
      </c>
      <c r="AA32" s="122"/>
      <c r="AB32" s="122"/>
      <c r="AC32" s="122"/>
      <c r="AD32" s="122"/>
      <c r="AE32" s="122"/>
      <c r="AF32" s="122"/>
      <c r="AG32" s="122"/>
      <c r="AH32" s="122"/>
      <c r="AI32" s="122"/>
      <c r="AJ32" s="122"/>
      <c r="AK32" s="122"/>
      <c r="AL32" s="122"/>
      <c r="AM32" s="122"/>
      <c r="AN32" s="122"/>
      <c r="AO32" s="122"/>
      <c r="AP32" s="122"/>
      <c r="AQ32" s="122"/>
      <c r="AR32" s="121"/>
    </row>
    <row r="33" spans="1:44" s="119" customFormat="1" x14ac:dyDescent="0.3">
      <c r="A33" s="113">
        <v>27</v>
      </c>
      <c r="B33" s="126">
        <v>677584</v>
      </c>
      <c r="C33" s="127" t="s">
        <v>127</v>
      </c>
      <c r="D33" s="114">
        <v>12</v>
      </c>
      <c r="E33" s="114">
        <v>5</v>
      </c>
      <c r="F33" s="114">
        <v>8</v>
      </c>
      <c r="G33" s="114">
        <v>9</v>
      </c>
      <c r="H33" s="114">
        <v>10.5</v>
      </c>
      <c r="I33" s="114">
        <f t="shared" si="1"/>
        <v>44.5</v>
      </c>
      <c r="J33" s="114">
        <f t="shared" si="2"/>
        <v>6.6749999999999998</v>
      </c>
      <c r="K33" s="115">
        <v>3.5</v>
      </c>
      <c r="L33" s="115">
        <v>2</v>
      </c>
      <c r="M33" s="115">
        <v>3</v>
      </c>
      <c r="N33" s="115">
        <v>2</v>
      </c>
      <c r="O33" s="115">
        <v>2</v>
      </c>
      <c r="P33" s="115">
        <f t="shared" si="3"/>
        <v>12.5</v>
      </c>
      <c r="Q33" s="115">
        <f t="shared" si="4"/>
        <v>0.625</v>
      </c>
      <c r="R33" s="116">
        <f t="shared" si="5"/>
        <v>1.9749999999999999</v>
      </c>
      <c r="S33" s="117">
        <f t="shared" si="6"/>
        <v>0.85</v>
      </c>
      <c r="T33" s="117">
        <f t="shared" si="7"/>
        <v>1.35</v>
      </c>
      <c r="U33" s="117">
        <f t="shared" si="8"/>
        <v>1.45</v>
      </c>
      <c r="V33" s="117">
        <f t="shared" si="9"/>
        <v>1.675</v>
      </c>
      <c r="W33" s="28">
        <f t="shared" si="10"/>
        <v>57</v>
      </c>
      <c r="X33" s="118">
        <f t="shared" si="11"/>
        <v>11.4</v>
      </c>
      <c r="Y33" s="129">
        <v>56</v>
      </c>
      <c r="Z33" s="120">
        <f t="shared" si="12"/>
        <v>44.800000000000004</v>
      </c>
      <c r="AA33" s="122"/>
      <c r="AB33" s="122"/>
      <c r="AC33" s="122"/>
      <c r="AD33" s="122"/>
      <c r="AE33" s="122"/>
      <c r="AF33" s="122"/>
      <c r="AG33" s="122"/>
      <c r="AH33" s="122"/>
      <c r="AI33" s="122"/>
      <c r="AJ33" s="122"/>
      <c r="AK33" s="122"/>
      <c r="AL33" s="122"/>
      <c r="AM33" s="122"/>
      <c r="AN33" s="122"/>
      <c r="AO33" s="122"/>
      <c r="AP33" s="122"/>
      <c r="AQ33" s="122"/>
      <c r="AR33" s="121"/>
    </row>
    <row r="34" spans="1:44" s="119" customFormat="1" x14ac:dyDescent="0.3">
      <c r="A34" s="113">
        <v>28</v>
      </c>
      <c r="B34" s="126">
        <v>677585</v>
      </c>
      <c r="C34" s="127" t="s">
        <v>128</v>
      </c>
      <c r="D34" s="114">
        <v>15</v>
      </c>
      <c r="E34" s="114">
        <v>12.5</v>
      </c>
      <c r="F34" s="114">
        <v>11</v>
      </c>
      <c r="G34" s="114">
        <v>10.5</v>
      </c>
      <c r="H34" s="114">
        <v>11.5</v>
      </c>
      <c r="I34" s="114">
        <f t="shared" si="1"/>
        <v>60.5</v>
      </c>
      <c r="J34" s="114">
        <f t="shared" si="2"/>
        <v>9.0749999999999993</v>
      </c>
      <c r="K34" s="115">
        <v>4.5</v>
      </c>
      <c r="L34" s="115">
        <v>2</v>
      </c>
      <c r="M34" s="115">
        <v>2.5</v>
      </c>
      <c r="N34" s="115">
        <v>3</v>
      </c>
      <c r="O34" s="115">
        <v>1.5</v>
      </c>
      <c r="P34" s="115">
        <f t="shared" si="3"/>
        <v>13.5</v>
      </c>
      <c r="Q34" s="115">
        <f t="shared" si="4"/>
        <v>0.67500000000000004</v>
      </c>
      <c r="R34" s="116">
        <f t="shared" si="5"/>
        <v>2.4750000000000001</v>
      </c>
      <c r="S34" s="117">
        <f t="shared" si="6"/>
        <v>1.9750000000000001</v>
      </c>
      <c r="T34" s="117">
        <f t="shared" si="7"/>
        <v>1.7749999999999999</v>
      </c>
      <c r="U34" s="117">
        <f t="shared" si="8"/>
        <v>1.7250000000000001</v>
      </c>
      <c r="V34" s="117">
        <f t="shared" si="9"/>
        <v>1.7999999999999998</v>
      </c>
      <c r="W34" s="28">
        <f t="shared" si="10"/>
        <v>74</v>
      </c>
      <c r="X34" s="118">
        <f t="shared" si="11"/>
        <v>14.8</v>
      </c>
      <c r="Y34" s="129">
        <v>76</v>
      </c>
      <c r="Z34" s="120">
        <f t="shared" si="12"/>
        <v>60.800000000000004</v>
      </c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1"/>
    </row>
    <row r="35" spans="1:44" s="119" customFormat="1" x14ac:dyDescent="0.3">
      <c r="A35" s="113">
        <v>29</v>
      </c>
      <c r="B35" s="126">
        <v>677586</v>
      </c>
      <c r="C35" s="127" t="s">
        <v>129</v>
      </c>
      <c r="D35" s="114">
        <v>6</v>
      </c>
      <c r="E35" s="114">
        <v>8.5</v>
      </c>
      <c r="F35" s="114">
        <v>7.5</v>
      </c>
      <c r="G35" s="114">
        <v>10.5</v>
      </c>
      <c r="H35" s="114">
        <v>11</v>
      </c>
      <c r="I35" s="114">
        <f t="shared" si="1"/>
        <v>43.5</v>
      </c>
      <c r="J35" s="114">
        <f t="shared" si="2"/>
        <v>6.5249999999999995</v>
      </c>
      <c r="K35" s="115">
        <v>1.5</v>
      </c>
      <c r="L35" s="115">
        <v>4.5</v>
      </c>
      <c r="M35" s="115">
        <v>6</v>
      </c>
      <c r="N35" s="115">
        <v>4</v>
      </c>
      <c r="O35" s="115">
        <v>5</v>
      </c>
      <c r="P35" s="115">
        <f t="shared" si="3"/>
        <v>21</v>
      </c>
      <c r="Q35" s="115">
        <f t="shared" si="4"/>
        <v>1.05</v>
      </c>
      <c r="R35" s="116">
        <f t="shared" si="5"/>
        <v>0.97499999999999987</v>
      </c>
      <c r="S35" s="117">
        <f t="shared" si="6"/>
        <v>1.5</v>
      </c>
      <c r="T35" s="117">
        <f t="shared" si="7"/>
        <v>1.425</v>
      </c>
      <c r="U35" s="117">
        <f t="shared" si="8"/>
        <v>1.7749999999999999</v>
      </c>
      <c r="V35" s="117">
        <f t="shared" si="9"/>
        <v>1.9</v>
      </c>
      <c r="W35" s="28">
        <f t="shared" si="10"/>
        <v>64.5</v>
      </c>
      <c r="X35" s="118">
        <f t="shared" si="11"/>
        <v>12.9</v>
      </c>
      <c r="Y35" s="129">
        <v>53</v>
      </c>
      <c r="Z35" s="120">
        <f t="shared" si="12"/>
        <v>42.400000000000006</v>
      </c>
      <c r="AA35" s="122"/>
      <c r="AB35" s="122"/>
      <c r="AC35" s="122"/>
      <c r="AD35" s="122"/>
      <c r="AE35" s="122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  <c r="AQ35" s="122"/>
      <c r="AR35" s="121"/>
    </row>
    <row r="36" spans="1:44" s="119" customFormat="1" x14ac:dyDescent="0.3">
      <c r="A36" s="113">
        <v>30</v>
      </c>
      <c r="B36" s="126">
        <v>677587</v>
      </c>
      <c r="C36" s="127" t="s">
        <v>130</v>
      </c>
      <c r="D36" s="114">
        <v>7</v>
      </c>
      <c r="E36" s="114">
        <v>8</v>
      </c>
      <c r="F36" s="114">
        <v>11.5</v>
      </c>
      <c r="G36" s="114">
        <v>5</v>
      </c>
      <c r="H36" s="114">
        <v>5</v>
      </c>
      <c r="I36" s="114">
        <f t="shared" si="1"/>
        <v>36.5</v>
      </c>
      <c r="J36" s="114">
        <f t="shared" si="2"/>
        <v>5.4749999999999996</v>
      </c>
      <c r="K36" s="115">
        <v>2.5</v>
      </c>
      <c r="L36" s="115">
        <v>5</v>
      </c>
      <c r="M36" s="115">
        <v>4.5</v>
      </c>
      <c r="N36" s="115">
        <v>6</v>
      </c>
      <c r="O36" s="115">
        <v>1.5</v>
      </c>
      <c r="P36" s="115">
        <f t="shared" si="3"/>
        <v>19.5</v>
      </c>
      <c r="Q36" s="115">
        <f t="shared" si="4"/>
        <v>0.97500000000000009</v>
      </c>
      <c r="R36" s="116">
        <f t="shared" si="5"/>
        <v>1.175</v>
      </c>
      <c r="S36" s="117">
        <f t="shared" si="6"/>
        <v>1.45</v>
      </c>
      <c r="T36" s="117">
        <f t="shared" si="7"/>
        <v>1.95</v>
      </c>
      <c r="U36" s="117">
        <f t="shared" si="8"/>
        <v>1.05</v>
      </c>
      <c r="V36" s="117">
        <f t="shared" si="9"/>
        <v>0.82499999999999996</v>
      </c>
      <c r="W36" s="28">
        <f t="shared" si="10"/>
        <v>56</v>
      </c>
      <c r="X36" s="118">
        <f t="shared" si="11"/>
        <v>11.200000000000001</v>
      </c>
      <c r="Y36" s="129">
        <v>40</v>
      </c>
      <c r="Z36" s="120">
        <f t="shared" si="12"/>
        <v>32</v>
      </c>
      <c r="AA36" s="122"/>
      <c r="AB36" s="122"/>
      <c r="AC36" s="122"/>
      <c r="AD36" s="122"/>
      <c r="AE36" s="122"/>
      <c r="AF36" s="122"/>
      <c r="AG36" s="122"/>
      <c r="AH36" s="122"/>
      <c r="AI36" s="122"/>
      <c r="AJ36" s="122"/>
      <c r="AK36" s="122"/>
      <c r="AL36" s="122"/>
      <c r="AM36" s="122"/>
      <c r="AN36" s="122"/>
      <c r="AO36" s="122"/>
      <c r="AP36" s="122"/>
      <c r="AQ36" s="122"/>
      <c r="AR36" s="121"/>
    </row>
    <row r="37" spans="1:44" s="119" customFormat="1" x14ac:dyDescent="0.3">
      <c r="A37" s="113">
        <v>31</v>
      </c>
      <c r="B37" s="126">
        <v>677588</v>
      </c>
      <c r="C37" s="127" t="s">
        <v>131</v>
      </c>
      <c r="D37" s="114">
        <v>12</v>
      </c>
      <c r="E37" s="114">
        <v>5</v>
      </c>
      <c r="F37" s="114">
        <v>7</v>
      </c>
      <c r="G37" s="114">
        <v>5</v>
      </c>
      <c r="H37" s="114">
        <v>5</v>
      </c>
      <c r="I37" s="114">
        <f t="shared" si="1"/>
        <v>34</v>
      </c>
      <c r="J37" s="114">
        <f t="shared" si="2"/>
        <v>5.0999999999999996</v>
      </c>
      <c r="K37" s="115">
        <v>6</v>
      </c>
      <c r="L37" s="115">
        <v>2.5</v>
      </c>
      <c r="M37" s="115">
        <v>2</v>
      </c>
      <c r="N37" s="115">
        <v>5.5</v>
      </c>
      <c r="O37" s="115">
        <v>2</v>
      </c>
      <c r="P37" s="115">
        <f t="shared" si="3"/>
        <v>18</v>
      </c>
      <c r="Q37" s="115">
        <f t="shared" si="4"/>
        <v>0.9</v>
      </c>
      <c r="R37" s="116">
        <f t="shared" si="5"/>
        <v>2.0999999999999996</v>
      </c>
      <c r="S37" s="117">
        <f t="shared" si="6"/>
        <v>0.875</v>
      </c>
      <c r="T37" s="117">
        <f t="shared" si="7"/>
        <v>1.1500000000000001</v>
      </c>
      <c r="U37" s="117">
        <f t="shared" si="8"/>
        <v>1.0249999999999999</v>
      </c>
      <c r="V37" s="117">
        <f t="shared" si="9"/>
        <v>0.85</v>
      </c>
      <c r="W37" s="28">
        <f t="shared" si="10"/>
        <v>52</v>
      </c>
      <c r="X37" s="118">
        <f t="shared" si="11"/>
        <v>10.4</v>
      </c>
      <c r="Y37" s="129">
        <v>41</v>
      </c>
      <c r="Z37" s="120">
        <f t="shared" si="12"/>
        <v>32.800000000000004</v>
      </c>
      <c r="AA37" s="122"/>
      <c r="AB37" s="122"/>
      <c r="AC37" s="122"/>
      <c r="AD37" s="122"/>
      <c r="AE37" s="122"/>
      <c r="AF37" s="122"/>
      <c r="AG37" s="122"/>
      <c r="AH37" s="122"/>
      <c r="AI37" s="122"/>
      <c r="AJ37" s="122"/>
      <c r="AK37" s="122"/>
      <c r="AL37" s="122"/>
      <c r="AM37" s="122"/>
      <c r="AN37" s="122"/>
      <c r="AO37" s="122"/>
      <c r="AP37" s="122"/>
      <c r="AQ37" s="122"/>
      <c r="AR37" s="121"/>
    </row>
    <row r="38" spans="1:44" s="119" customFormat="1" x14ac:dyDescent="0.3">
      <c r="A38" s="113">
        <v>32</v>
      </c>
      <c r="B38" s="126">
        <v>677589</v>
      </c>
      <c r="C38" s="127" t="s">
        <v>132</v>
      </c>
      <c r="D38" s="114">
        <v>10</v>
      </c>
      <c r="E38" s="114">
        <v>5</v>
      </c>
      <c r="F38" s="114">
        <v>7</v>
      </c>
      <c r="G38" s="114">
        <v>10</v>
      </c>
      <c r="H38" s="114">
        <v>15</v>
      </c>
      <c r="I38" s="114">
        <f t="shared" si="1"/>
        <v>47</v>
      </c>
      <c r="J38" s="114">
        <f t="shared" si="2"/>
        <v>7.05</v>
      </c>
      <c r="K38" s="115">
        <v>2.5</v>
      </c>
      <c r="L38" s="115">
        <v>3.5</v>
      </c>
      <c r="M38" s="115">
        <v>2</v>
      </c>
      <c r="N38" s="115">
        <v>5</v>
      </c>
      <c r="O38" s="115">
        <v>3.5</v>
      </c>
      <c r="P38" s="115">
        <f t="shared" si="3"/>
        <v>16.5</v>
      </c>
      <c r="Q38" s="115">
        <f t="shared" si="4"/>
        <v>0.82500000000000007</v>
      </c>
      <c r="R38" s="116">
        <f t="shared" si="5"/>
        <v>1.625</v>
      </c>
      <c r="S38" s="117">
        <f t="shared" si="6"/>
        <v>0.92500000000000004</v>
      </c>
      <c r="T38" s="117">
        <f t="shared" si="7"/>
        <v>1.1500000000000001</v>
      </c>
      <c r="U38" s="117">
        <f t="shared" si="8"/>
        <v>1.75</v>
      </c>
      <c r="V38" s="117">
        <f t="shared" si="9"/>
        <v>2.4249999999999998</v>
      </c>
      <c r="W38" s="28">
        <f t="shared" si="10"/>
        <v>63.5</v>
      </c>
      <c r="X38" s="118">
        <f t="shared" si="11"/>
        <v>12.700000000000001</v>
      </c>
      <c r="Y38" s="129">
        <v>60</v>
      </c>
      <c r="Z38" s="120">
        <f t="shared" si="12"/>
        <v>48</v>
      </c>
      <c r="AA38" s="122"/>
      <c r="AB38" s="122"/>
      <c r="AC38" s="122"/>
      <c r="AD38" s="122"/>
      <c r="AE38" s="122"/>
      <c r="AF38" s="122"/>
      <c r="AG38" s="122"/>
      <c r="AH38" s="122"/>
      <c r="AI38" s="122"/>
      <c r="AJ38" s="122"/>
      <c r="AK38" s="122"/>
      <c r="AL38" s="122"/>
      <c r="AM38" s="122"/>
      <c r="AN38" s="122"/>
      <c r="AO38" s="122"/>
      <c r="AP38" s="122"/>
      <c r="AQ38" s="122"/>
      <c r="AR38" s="121"/>
    </row>
    <row r="39" spans="1:44" s="119" customFormat="1" x14ac:dyDescent="0.3">
      <c r="A39" s="113">
        <v>33</v>
      </c>
      <c r="B39" s="126">
        <v>677590</v>
      </c>
      <c r="C39" s="127" t="s">
        <v>133</v>
      </c>
      <c r="D39" s="114">
        <v>12</v>
      </c>
      <c r="E39" s="114">
        <v>8</v>
      </c>
      <c r="F39" s="114">
        <v>9</v>
      </c>
      <c r="G39" s="114">
        <v>10</v>
      </c>
      <c r="H39" s="114">
        <v>9</v>
      </c>
      <c r="I39" s="114">
        <f t="shared" si="1"/>
        <v>48</v>
      </c>
      <c r="J39" s="114">
        <f t="shared" si="2"/>
        <v>7.1999999999999993</v>
      </c>
      <c r="K39" s="115">
        <v>5</v>
      </c>
      <c r="L39" s="115">
        <v>2</v>
      </c>
      <c r="M39" s="115">
        <v>2.5</v>
      </c>
      <c r="N39" s="115">
        <v>4</v>
      </c>
      <c r="O39" s="115">
        <v>2.5</v>
      </c>
      <c r="P39" s="115">
        <f t="shared" si="3"/>
        <v>16</v>
      </c>
      <c r="Q39" s="115">
        <f t="shared" si="4"/>
        <v>0.8</v>
      </c>
      <c r="R39" s="116">
        <f t="shared" si="5"/>
        <v>2.0499999999999998</v>
      </c>
      <c r="S39" s="117">
        <f t="shared" si="6"/>
        <v>1.3</v>
      </c>
      <c r="T39" s="117">
        <f t="shared" si="7"/>
        <v>1.4749999999999999</v>
      </c>
      <c r="U39" s="117">
        <f t="shared" si="8"/>
        <v>1.7</v>
      </c>
      <c r="V39" s="117">
        <f t="shared" si="9"/>
        <v>1.4749999999999999</v>
      </c>
      <c r="W39" s="28">
        <f t="shared" si="10"/>
        <v>64</v>
      </c>
      <c r="X39" s="118">
        <f t="shared" si="11"/>
        <v>12.8</v>
      </c>
      <c r="Y39" s="129">
        <v>60</v>
      </c>
      <c r="Z39" s="120">
        <f t="shared" si="12"/>
        <v>48</v>
      </c>
      <c r="AA39" s="122"/>
      <c r="AB39" s="122"/>
      <c r="AC39" s="122"/>
      <c r="AD39" s="122"/>
      <c r="AE39" s="122"/>
      <c r="AF39" s="122"/>
      <c r="AG39" s="122"/>
      <c r="AH39" s="122"/>
      <c r="AI39" s="122"/>
      <c r="AJ39" s="122"/>
      <c r="AK39" s="122"/>
      <c r="AL39" s="122"/>
      <c r="AM39" s="122"/>
      <c r="AN39" s="122"/>
      <c r="AO39" s="122"/>
      <c r="AP39" s="122"/>
      <c r="AQ39" s="122"/>
      <c r="AR39" s="121"/>
    </row>
    <row r="40" spans="1:44" s="119" customFormat="1" x14ac:dyDescent="0.3">
      <c r="A40" s="113">
        <v>34</v>
      </c>
      <c r="B40" s="126">
        <v>677591</v>
      </c>
      <c r="C40" s="127" t="s">
        <v>134</v>
      </c>
      <c r="D40" s="114">
        <v>5</v>
      </c>
      <c r="E40" s="114">
        <v>7</v>
      </c>
      <c r="F40" s="114">
        <v>10</v>
      </c>
      <c r="G40" s="114">
        <v>11.5</v>
      </c>
      <c r="H40" s="114">
        <v>12</v>
      </c>
      <c r="I40" s="114">
        <f t="shared" si="1"/>
        <v>45.5</v>
      </c>
      <c r="J40" s="114">
        <f t="shared" si="2"/>
        <v>6.8250000000000002</v>
      </c>
      <c r="K40" s="115">
        <v>2.5</v>
      </c>
      <c r="L40" s="115">
        <v>6.5</v>
      </c>
      <c r="M40" s="115">
        <v>5.5</v>
      </c>
      <c r="N40" s="115">
        <v>2.5</v>
      </c>
      <c r="O40" s="115">
        <v>1.5</v>
      </c>
      <c r="P40" s="115">
        <f t="shared" si="3"/>
        <v>18.5</v>
      </c>
      <c r="Q40" s="115">
        <f t="shared" si="4"/>
        <v>0.92500000000000004</v>
      </c>
      <c r="R40" s="116">
        <f t="shared" si="5"/>
        <v>0.875</v>
      </c>
      <c r="S40" s="117">
        <f t="shared" si="6"/>
        <v>1.375</v>
      </c>
      <c r="T40" s="117">
        <f t="shared" si="7"/>
        <v>1.7749999999999999</v>
      </c>
      <c r="U40" s="117">
        <f t="shared" si="8"/>
        <v>1.8499999999999999</v>
      </c>
      <c r="V40" s="117">
        <f t="shared" si="9"/>
        <v>1.8749999999999998</v>
      </c>
      <c r="W40" s="28">
        <f t="shared" si="10"/>
        <v>64</v>
      </c>
      <c r="X40" s="118">
        <f t="shared" si="11"/>
        <v>12.8</v>
      </c>
      <c r="Y40" s="129">
        <v>52</v>
      </c>
      <c r="Z40" s="120">
        <f t="shared" si="12"/>
        <v>41.6</v>
      </c>
      <c r="AA40" s="122"/>
      <c r="AB40" s="122"/>
      <c r="AC40" s="122"/>
      <c r="AD40" s="122"/>
      <c r="AE40" s="122"/>
      <c r="AF40" s="122"/>
      <c r="AG40" s="122"/>
      <c r="AH40" s="122"/>
      <c r="AI40" s="122"/>
      <c r="AJ40" s="122"/>
      <c r="AK40" s="122"/>
      <c r="AL40" s="122"/>
      <c r="AM40" s="122"/>
      <c r="AN40" s="122"/>
      <c r="AO40" s="122"/>
      <c r="AP40" s="122"/>
      <c r="AQ40" s="122"/>
      <c r="AR40" s="121"/>
    </row>
    <row r="41" spans="1:44" s="119" customFormat="1" x14ac:dyDescent="0.3">
      <c r="A41" s="113">
        <v>35</v>
      </c>
      <c r="B41" s="126">
        <v>677592</v>
      </c>
      <c r="C41" s="127" t="s">
        <v>135</v>
      </c>
      <c r="D41" s="114">
        <v>6</v>
      </c>
      <c r="E41" s="114">
        <v>7</v>
      </c>
      <c r="F41" s="114">
        <v>12</v>
      </c>
      <c r="G41" s="114">
        <v>9</v>
      </c>
      <c r="H41" s="114">
        <v>10.5</v>
      </c>
      <c r="I41" s="114">
        <f t="shared" si="1"/>
        <v>44.5</v>
      </c>
      <c r="J41" s="114">
        <f t="shared" si="2"/>
        <v>6.6749999999999998</v>
      </c>
      <c r="K41" s="115">
        <v>2</v>
      </c>
      <c r="L41" s="115">
        <v>2</v>
      </c>
      <c r="M41" s="115">
        <v>3</v>
      </c>
      <c r="N41" s="115">
        <v>5.5</v>
      </c>
      <c r="O41" s="115">
        <v>3.5</v>
      </c>
      <c r="P41" s="115">
        <f t="shared" si="3"/>
        <v>16</v>
      </c>
      <c r="Q41" s="115">
        <f t="shared" si="4"/>
        <v>0.8</v>
      </c>
      <c r="R41" s="116">
        <f t="shared" si="5"/>
        <v>0.99999999999999989</v>
      </c>
      <c r="S41" s="117">
        <f t="shared" si="6"/>
        <v>1.1500000000000001</v>
      </c>
      <c r="T41" s="117">
        <f t="shared" si="7"/>
        <v>1.9499999999999997</v>
      </c>
      <c r="U41" s="117">
        <f t="shared" si="8"/>
        <v>1.625</v>
      </c>
      <c r="V41" s="117">
        <f t="shared" si="9"/>
        <v>1.75</v>
      </c>
      <c r="W41" s="28">
        <f t="shared" si="10"/>
        <v>60.5</v>
      </c>
      <c r="X41" s="118">
        <f t="shared" si="11"/>
        <v>12.100000000000001</v>
      </c>
      <c r="Y41" s="129">
        <v>56</v>
      </c>
      <c r="Z41" s="120">
        <f t="shared" si="12"/>
        <v>44.800000000000004</v>
      </c>
      <c r="AA41" s="122"/>
      <c r="AB41" s="122"/>
      <c r="AC41" s="122"/>
      <c r="AD41" s="122"/>
      <c r="AE41" s="122"/>
      <c r="AF41" s="122"/>
      <c r="AG41" s="122"/>
      <c r="AH41" s="122"/>
      <c r="AI41" s="122"/>
      <c r="AJ41" s="122"/>
      <c r="AK41" s="122"/>
      <c r="AL41" s="122"/>
      <c r="AM41" s="122"/>
      <c r="AN41" s="122"/>
      <c r="AO41" s="122"/>
      <c r="AP41" s="122"/>
      <c r="AQ41" s="122"/>
      <c r="AR41" s="121"/>
    </row>
    <row r="42" spans="1:44" s="119" customFormat="1" x14ac:dyDescent="0.3">
      <c r="A42" s="113">
        <v>36</v>
      </c>
      <c r="B42" s="126">
        <v>677593</v>
      </c>
      <c r="C42" s="127" t="s">
        <v>137</v>
      </c>
      <c r="D42" s="114">
        <v>12</v>
      </c>
      <c r="E42" s="114">
        <v>15</v>
      </c>
      <c r="F42" s="114">
        <v>10</v>
      </c>
      <c r="G42" s="114">
        <v>11.5</v>
      </c>
      <c r="H42" s="114">
        <v>10.5</v>
      </c>
      <c r="I42" s="114">
        <f t="shared" si="1"/>
        <v>59</v>
      </c>
      <c r="J42" s="114">
        <f t="shared" si="2"/>
        <v>8.85</v>
      </c>
      <c r="K42" s="115">
        <v>3</v>
      </c>
      <c r="L42" s="115">
        <v>3</v>
      </c>
      <c r="M42" s="115">
        <v>2.5</v>
      </c>
      <c r="N42" s="115">
        <v>2</v>
      </c>
      <c r="O42" s="115">
        <v>4.5</v>
      </c>
      <c r="P42" s="115">
        <f t="shared" si="3"/>
        <v>15</v>
      </c>
      <c r="Q42" s="115">
        <f t="shared" si="4"/>
        <v>0.75</v>
      </c>
      <c r="R42" s="116">
        <f t="shared" si="5"/>
        <v>1.9499999999999997</v>
      </c>
      <c r="S42" s="117">
        <f t="shared" si="6"/>
        <v>2.4</v>
      </c>
      <c r="T42" s="117">
        <f t="shared" si="7"/>
        <v>1.625</v>
      </c>
      <c r="U42" s="117">
        <f t="shared" si="8"/>
        <v>1.825</v>
      </c>
      <c r="V42" s="117">
        <f t="shared" si="9"/>
        <v>1.8</v>
      </c>
      <c r="W42" s="28">
        <f t="shared" si="10"/>
        <v>74</v>
      </c>
      <c r="X42" s="118">
        <f t="shared" si="11"/>
        <v>14.8</v>
      </c>
      <c r="Y42" s="129">
        <v>63</v>
      </c>
      <c r="Z42" s="120">
        <f t="shared" si="12"/>
        <v>50.400000000000006</v>
      </c>
      <c r="AA42" s="122"/>
      <c r="AB42" s="122"/>
      <c r="AC42" s="122"/>
      <c r="AD42" s="122"/>
      <c r="AE42" s="122"/>
      <c r="AF42" s="122"/>
      <c r="AG42" s="122"/>
      <c r="AH42" s="122"/>
      <c r="AI42" s="122"/>
      <c r="AJ42" s="122"/>
      <c r="AK42" s="122"/>
      <c r="AL42" s="122"/>
      <c r="AM42" s="122"/>
      <c r="AN42" s="122"/>
      <c r="AO42" s="122"/>
      <c r="AP42" s="122"/>
      <c r="AQ42" s="122"/>
      <c r="AR42" s="121"/>
    </row>
    <row r="43" spans="1:44" s="119" customFormat="1" x14ac:dyDescent="0.3">
      <c r="A43" s="113">
        <v>37</v>
      </c>
      <c r="B43" s="126">
        <v>677594</v>
      </c>
      <c r="C43" s="127" t="s">
        <v>138</v>
      </c>
      <c r="D43" s="114">
        <v>10</v>
      </c>
      <c r="E43" s="114">
        <v>5</v>
      </c>
      <c r="F43" s="114">
        <v>8</v>
      </c>
      <c r="G43" s="114">
        <v>9</v>
      </c>
      <c r="H43" s="114">
        <v>5</v>
      </c>
      <c r="I43" s="114">
        <f t="shared" si="1"/>
        <v>37</v>
      </c>
      <c r="J43" s="114">
        <f t="shared" si="2"/>
        <v>5.55</v>
      </c>
      <c r="K43" s="115">
        <v>4</v>
      </c>
      <c r="L43" s="115">
        <v>4</v>
      </c>
      <c r="M43" s="115">
        <v>6</v>
      </c>
      <c r="N43" s="115">
        <v>5</v>
      </c>
      <c r="O43" s="115">
        <v>5</v>
      </c>
      <c r="P43" s="115">
        <f t="shared" si="3"/>
        <v>24</v>
      </c>
      <c r="Q43" s="115">
        <f t="shared" si="4"/>
        <v>1.2000000000000002</v>
      </c>
      <c r="R43" s="116">
        <f t="shared" si="5"/>
        <v>1.7</v>
      </c>
      <c r="S43" s="117">
        <f t="shared" si="6"/>
        <v>0.95</v>
      </c>
      <c r="T43" s="117">
        <f t="shared" si="7"/>
        <v>1.5</v>
      </c>
      <c r="U43" s="117">
        <f t="shared" si="8"/>
        <v>1.5999999999999999</v>
      </c>
      <c r="V43" s="117">
        <f t="shared" si="9"/>
        <v>1</v>
      </c>
      <c r="W43" s="28">
        <f t="shared" si="10"/>
        <v>61</v>
      </c>
      <c r="X43" s="118">
        <f t="shared" si="11"/>
        <v>12.200000000000001</v>
      </c>
      <c r="Y43" s="129">
        <v>42</v>
      </c>
      <c r="Z43" s="120">
        <f t="shared" si="12"/>
        <v>33.6</v>
      </c>
      <c r="AA43" s="122"/>
      <c r="AB43" s="122"/>
      <c r="AC43" s="122"/>
      <c r="AD43" s="122"/>
      <c r="AE43" s="122"/>
      <c r="AF43" s="122"/>
      <c r="AG43" s="122"/>
      <c r="AH43" s="122"/>
      <c r="AI43" s="122"/>
      <c r="AJ43" s="122"/>
      <c r="AK43" s="122"/>
      <c r="AL43" s="122"/>
      <c r="AM43" s="122"/>
      <c r="AN43" s="122"/>
      <c r="AO43" s="122"/>
      <c r="AP43" s="122"/>
      <c r="AQ43" s="122"/>
      <c r="AR43" s="121"/>
    </row>
    <row r="44" spans="1:44" s="119" customFormat="1" x14ac:dyDescent="0.3">
      <c r="A44" s="113">
        <v>38</v>
      </c>
      <c r="B44" s="126">
        <v>677595</v>
      </c>
      <c r="C44" s="127" t="s">
        <v>136</v>
      </c>
      <c r="D44" s="114">
        <v>12</v>
      </c>
      <c r="E44" s="114">
        <v>10</v>
      </c>
      <c r="F44" s="114">
        <v>11</v>
      </c>
      <c r="G44" s="114">
        <v>10.5</v>
      </c>
      <c r="H44" s="114">
        <v>5</v>
      </c>
      <c r="I44" s="114">
        <f t="shared" si="1"/>
        <v>48.5</v>
      </c>
      <c r="J44" s="114">
        <f t="shared" si="2"/>
        <v>7.2749999999999995</v>
      </c>
      <c r="K44" s="115">
        <v>5</v>
      </c>
      <c r="L44" s="115">
        <v>5</v>
      </c>
      <c r="M44" s="115">
        <v>5</v>
      </c>
      <c r="N44" s="115">
        <v>2.5</v>
      </c>
      <c r="O44" s="115">
        <v>5.5</v>
      </c>
      <c r="P44" s="115">
        <f t="shared" si="3"/>
        <v>23</v>
      </c>
      <c r="Q44" s="115">
        <f t="shared" si="4"/>
        <v>1.1500000000000001</v>
      </c>
      <c r="R44" s="116">
        <f t="shared" si="5"/>
        <v>2.0499999999999998</v>
      </c>
      <c r="S44" s="117">
        <f t="shared" si="6"/>
        <v>1.75</v>
      </c>
      <c r="T44" s="117">
        <f t="shared" si="7"/>
        <v>1.9</v>
      </c>
      <c r="U44" s="117">
        <f t="shared" si="8"/>
        <v>1.7</v>
      </c>
      <c r="V44" s="117">
        <f t="shared" si="9"/>
        <v>1.0249999999999999</v>
      </c>
      <c r="W44" s="28">
        <f t="shared" si="10"/>
        <v>71.5</v>
      </c>
      <c r="X44" s="118">
        <f t="shared" si="11"/>
        <v>14.3</v>
      </c>
      <c r="Y44" s="129">
        <v>57</v>
      </c>
      <c r="Z44" s="120">
        <f t="shared" si="12"/>
        <v>45.6</v>
      </c>
      <c r="AA44" s="122"/>
      <c r="AB44" s="122"/>
      <c r="AC44" s="122"/>
      <c r="AD44" s="122"/>
      <c r="AE44" s="122"/>
      <c r="AF44" s="122"/>
      <c r="AG44" s="122"/>
      <c r="AH44" s="122"/>
      <c r="AI44" s="122"/>
      <c r="AJ44" s="122"/>
      <c r="AK44" s="122"/>
      <c r="AL44" s="122"/>
      <c r="AM44" s="122"/>
      <c r="AN44" s="122"/>
      <c r="AO44" s="122"/>
      <c r="AP44" s="122"/>
      <c r="AQ44" s="122"/>
      <c r="AR44" s="121"/>
    </row>
    <row r="45" spans="1:44" s="119" customFormat="1" x14ac:dyDescent="0.3">
      <c r="A45" s="113">
        <v>39</v>
      </c>
      <c r="B45" s="126">
        <v>677596</v>
      </c>
      <c r="C45" s="127" t="s">
        <v>139</v>
      </c>
      <c r="D45" s="114">
        <v>12</v>
      </c>
      <c r="E45" s="114">
        <v>5</v>
      </c>
      <c r="F45" s="114">
        <v>6</v>
      </c>
      <c r="G45" s="114">
        <v>10</v>
      </c>
      <c r="H45" s="114">
        <v>11</v>
      </c>
      <c r="I45" s="114">
        <f t="shared" si="1"/>
        <v>44</v>
      </c>
      <c r="J45" s="114">
        <f t="shared" si="2"/>
        <v>6.6</v>
      </c>
      <c r="K45" s="115">
        <v>2</v>
      </c>
      <c r="L45" s="115">
        <v>1.5</v>
      </c>
      <c r="M45" s="115">
        <v>5.5</v>
      </c>
      <c r="N45" s="115">
        <v>1.5</v>
      </c>
      <c r="O45" s="115">
        <v>2.5</v>
      </c>
      <c r="P45" s="115">
        <f t="shared" si="3"/>
        <v>13</v>
      </c>
      <c r="Q45" s="115">
        <f t="shared" si="4"/>
        <v>0.65</v>
      </c>
      <c r="R45" s="116">
        <f t="shared" si="5"/>
        <v>1.9</v>
      </c>
      <c r="S45" s="117">
        <f t="shared" si="6"/>
        <v>0.82499999999999996</v>
      </c>
      <c r="T45" s="117">
        <f t="shared" si="7"/>
        <v>1.1749999999999998</v>
      </c>
      <c r="U45" s="117">
        <f t="shared" si="8"/>
        <v>1.575</v>
      </c>
      <c r="V45" s="117">
        <f t="shared" si="9"/>
        <v>1.7749999999999999</v>
      </c>
      <c r="W45" s="28">
        <f t="shared" si="10"/>
        <v>57</v>
      </c>
      <c r="X45" s="118">
        <f t="shared" si="11"/>
        <v>11.4</v>
      </c>
      <c r="Y45" s="129">
        <v>57</v>
      </c>
      <c r="Z45" s="120">
        <f t="shared" si="12"/>
        <v>45.6</v>
      </c>
      <c r="AA45" s="122"/>
      <c r="AB45" s="122"/>
      <c r="AC45" s="122"/>
      <c r="AD45" s="122"/>
      <c r="AE45" s="122"/>
      <c r="AF45" s="122"/>
      <c r="AG45" s="122"/>
      <c r="AH45" s="122"/>
      <c r="AI45" s="122"/>
      <c r="AJ45" s="122"/>
      <c r="AK45" s="122"/>
      <c r="AL45" s="122"/>
      <c r="AM45" s="122"/>
      <c r="AN45" s="122"/>
      <c r="AO45" s="122"/>
      <c r="AP45" s="122"/>
      <c r="AQ45" s="122"/>
      <c r="AR45" s="121"/>
    </row>
    <row r="46" spans="1:44" s="119" customFormat="1" x14ac:dyDescent="0.3">
      <c r="A46" s="113">
        <v>40</v>
      </c>
      <c r="B46" s="126">
        <v>677597</v>
      </c>
      <c r="C46" s="127" t="s">
        <v>140</v>
      </c>
      <c r="D46" s="114">
        <v>12</v>
      </c>
      <c r="E46" s="114">
        <v>5</v>
      </c>
      <c r="F46" s="114">
        <v>7</v>
      </c>
      <c r="G46" s="114">
        <v>8.5</v>
      </c>
      <c r="H46" s="114">
        <v>10.5</v>
      </c>
      <c r="I46" s="114">
        <f t="shared" si="1"/>
        <v>43</v>
      </c>
      <c r="J46" s="114">
        <f t="shared" si="2"/>
        <v>6.45</v>
      </c>
      <c r="K46" s="115">
        <v>1.5</v>
      </c>
      <c r="L46" s="115">
        <v>2.5</v>
      </c>
      <c r="M46" s="115">
        <v>4</v>
      </c>
      <c r="N46" s="115">
        <v>2</v>
      </c>
      <c r="O46" s="115">
        <v>2</v>
      </c>
      <c r="P46" s="115">
        <f t="shared" si="3"/>
        <v>12</v>
      </c>
      <c r="Q46" s="115">
        <f t="shared" si="4"/>
        <v>0.60000000000000009</v>
      </c>
      <c r="R46" s="116">
        <f t="shared" si="5"/>
        <v>1.8749999999999998</v>
      </c>
      <c r="S46" s="117">
        <f t="shared" si="6"/>
        <v>0.875</v>
      </c>
      <c r="T46" s="117">
        <f t="shared" si="7"/>
        <v>1.25</v>
      </c>
      <c r="U46" s="117">
        <f t="shared" si="8"/>
        <v>1.375</v>
      </c>
      <c r="V46" s="117">
        <f t="shared" si="9"/>
        <v>1.675</v>
      </c>
      <c r="W46" s="28">
        <f t="shared" si="10"/>
        <v>55</v>
      </c>
      <c r="X46" s="118">
        <f t="shared" si="11"/>
        <v>11</v>
      </c>
      <c r="Y46" s="129">
        <v>56</v>
      </c>
      <c r="Z46" s="120">
        <f t="shared" si="12"/>
        <v>44.800000000000004</v>
      </c>
      <c r="AA46" s="122"/>
      <c r="AB46" s="122"/>
      <c r="AC46" s="122"/>
      <c r="AD46" s="122"/>
      <c r="AE46" s="122"/>
      <c r="AF46" s="122"/>
      <c r="AG46" s="122"/>
      <c r="AH46" s="122"/>
      <c r="AI46" s="122"/>
      <c r="AJ46" s="122"/>
      <c r="AK46" s="122"/>
      <c r="AL46" s="122"/>
      <c r="AM46" s="122"/>
      <c r="AN46" s="122"/>
      <c r="AO46" s="122"/>
      <c r="AP46" s="122"/>
      <c r="AQ46" s="122"/>
      <c r="AR46" s="121"/>
    </row>
    <row r="47" spans="1:44" s="119" customFormat="1" x14ac:dyDescent="0.3">
      <c r="A47" s="113">
        <v>41</v>
      </c>
      <c r="B47" s="126">
        <v>677598</v>
      </c>
      <c r="C47" s="127" t="s">
        <v>141</v>
      </c>
      <c r="D47" s="114">
        <v>11</v>
      </c>
      <c r="E47" s="114">
        <v>12</v>
      </c>
      <c r="F47" s="114">
        <v>9</v>
      </c>
      <c r="G47" s="114">
        <v>8.5</v>
      </c>
      <c r="H47" s="114">
        <v>9.5</v>
      </c>
      <c r="I47" s="114">
        <f t="shared" si="1"/>
        <v>50</v>
      </c>
      <c r="J47" s="114">
        <f t="shared" si="2"/>
        <v>7.5</v>
      </c>
      <c r="K47" s="115">
        <v>2.5</v>
      </c>
      <c r="L47" s="115">
        <v>3.5</v>
      </c>
      <c r="M47" s="115">
        <v>2</v>
      </c>
      <c r="N47" s="115">
        <v>1.5</v>
      </c>
      <c r="O47" s="115">
        <v>3.5</v>
      </c>
      <c r="P47" s="115">
        <f t="shared" si="3"/>
        <v>13</v>
      </c>
      <c r="Q47" s="115">
        <f t="shared" si="4"/>
        <v>0.65</v>
      </c>
      <c r="R47" s="116">
        <f t="shared" si="5"/>
        <v>1.7749999999999999</v>
      </c>
      <c r="S47" s="117">
        <f t="shared" si="6"/>
        <v>1.9749999999999999</v>
      </c>
      <c r="T47" s="117">
        <f t="shared" si="7"/>
        <v>1.45</v>
      </c>
      <c r="U47" s="117">
        <f t="shared" si="8"/>
        <v>1.3499999999999999</v>
      </c>
      <c r="V47" s="117">
        <f t="shared" si="9"/>
        <v>1.6</v>
      </c>
      <c r="W47" s="28">
        <f t="shared" si="10"/>
        <v>63</v>
      </c>
      <c r="X47" s="118">
        <f t="shared" si="11"/>
        <v>12.600000000000001</v>
      </c>
      <c r="Y47" s="129">
        <v>59</v>
      </c>
      <c r="Z47" s="120">
        <f t="shared" si="12"/>
        <v>47.2</v>
      </c>
      <c r="AA47" s="122"/>
      <c r="AB47" s="122"/>
      <c r="AC47" s="122"/>
      <c r="AD47" s="122"/>
      <c r="AE47" s="122"/>
      <c r="AF47" s="122"/>
      <c r="AG47" s="122"/>
      <c r="AH47" s="122"/>
      <c r="AI47" s="122"/>
      <c r="AJ47" s="122"/>
      <c r="AK47" s="122"/>
      <c r="AL47" s="122"/>
      <c r="AM47" s="122"/>
      <c r="AN47" s="122"/>
      <c r="AO47" s="122"/>
      <c r="AP47" s="122"/>
      <c r="AQ47" s="122"/>
      <c r="AR47" s="121"/>
    </row>
    <row r="48" spans="1:44" s="119" customFormat="1" x14ac:dyDescent="0.3">
      <c r="A48" s="113">
        <v>42</v>
      </c>
      <c r="B48" s="126">
        <v>677599</v>
      </c>
      <c r="C48" s="127" t="s">
        <v>142</v>
      </c>
      <c r="D48" s="114">
        <v>6</v>
      </c>
      <c r="E48" s="114">
        <v>8.5</v>
      </c>
      <c r="F48" s="114">
        <v>9.5</v>
      </c>
      <c r="G48" s="114">
        <v>12.5</v>
      </c>
      <c r="H48" s="114">
        <v>11</v>
      </c>
      <c r="I48" s="114">
        <f t="shared" si="1"/>
        <v>47.5</v>
      </c>
      <c r="J48" s="114">
        <f t="shared" si="2"/>
        <v>7.125</v>
      </c>
      <c r="K48" s="115">
        <v>3.5</v>
      </c>
      <c r="L48" s="115">
        <v>4.5</v>
      </c>
      <c r="M48" s="115">
        <v>2.5</v>
      </c>
      <c r="N48" s="115">
        <v>2</v>
      </c>
      <c r="O48" s="115">
        <v>1.5</v>
      </c>
      <c r="P48" s="115">
        <f t="shared" si="3"/>
        <v>14</v>
      </c>
      <c r="Q48" s="115">
        <f t="shared" si="4"/>
        <v>0.70000000000000007</v>
      </c>
      <c r="R48" s="116">
        <f t="shared" si="5"/>
        <v>1.075</v>
      </c>
      <c r="S48" s="117">
        <f t="shared" si="6"/>
        <v>1.5</v>
      </c>
      <c r="T48" s="117">
        <f t="shared" si="7"/>
        <v>1.55</v>
      </c>
      <c r="U48" s="117">
        <f t="shared" si="8"/>
        <v>1.9750000000000001</v>
      </c>
      <c r="V48" s="117">
        <f t="shared" si="9"/>
        <v>1.7249999999999999</v>
      </c>
      <c r="W48" s="28">
        <f t="shared" si="10"/>
        <v>61.5</v>
      </c>
      <c r="X48" s="118">
        <f t="shared" si="11"/>
        <v>12.3</v>
      </c>
      <c r="Y48" s="129">
        <v>59</v>
      </c>
      <c r="Z48" s="120">
        <f t="shared" si="12"/>
        <v>47.2</v>
      </c>
      <c r="AA48" s="122"/>
      <c r="AB48" s="122"/>
      <c r="AC48" s="122"/>
      <c r="AD48" s="122"/>
      <c r="AE48" s="122"/>
      <c r="AF48" s="122"/>
      <c r="AG48" s="122"/>
      <c r="AH48" s="122"/>
      <c r="AI48" s="122"/>
      <c r="AJ48" s="122"/>
      <c r="AK48" s="122"/>
      <c r="AL48" s="122"/>
      <c r="AM48" s="122"/>
      <c r="AN48" s="122"/>
      <c r="AO48" s="122"/>
      <c r="AP48" s="122"/>
      <c r="AQ48" s="122"/>
      <c r="AR48" s="121"/>
    </row>
    <row r="49" spans="1:44" s="119" customFormat="1" x14ac:dyDescent="0.3">
      <c r="A49" s="113">
        <v>43</v>
      </c>
      <c r="B49" s="126">
        <v>677600</v>
      </c>
      <c r="C49" s="127" t="s">
        <v>143</v>
      </c>
      <c r="D49" s="114">
        <v>12</v>
      </c>
      <c r="E49" s="114">
        <v>15</v>
      </c>
      <c r="F49" s="114">
        <v>8</v>
      </c>
      <c r="G49" s="114">
        <v>10</v>
      </c>
      <c r="H49" s="114">
        <v>9</v>
      </c>
      <c r="I49" s="114">
        <f t="shared" si="1"/>
        <v>54</v>
      </c>
      <c r="J49" s="114">
        <f t="shared" si="2"/>
        <v>8.1</v>
      </c>
      <c r="K49" s="115">
        <v>4.5</v>
      </c>
      <c r="L49" s="115">
        <v>5.5</v>
      </c>
      <c r="M49" s="115">
        <v>3.5</v>
      </c>
      <c r="N49" s="115">
        <v>3.5</v>
      </c>
      <c r="O49" s="115">
        <v>2.5</v>
      </c>
      <c r="P49" s="115">
        <f t="shared" si="3"/>
        <v>19.5</v>
      </c>
      <c r="Q49" s="115">
        <f t="shared" si="4"/>
        <v>0.97500000000000009</v>
      </c>
      <c r="R49" s="116">
        <f t="shared" si="5"/>
        <v>2.0249999999999999</v>
      </c>
      <c r="S49" s="117">
        <f t="shared" si="6"/>
        <v>2.5249999999999999</v>
      </c>
      <c r="T49" s="117">
        <f t="shared" si="7"/>
        <v>1.375</v>
      </c>
      <c r="U49" s="117">
        <f t="shared" si="8"/>
        <v>1.675</v>
      </c>
      <c r="V49" s="117">
        <f t="shared" si="9"/>
        <v>1.4749999999999999</v>
      </c>
      <c r="W49" s="28">
        <f t="shared" si="10"/>
        <v>73.5</v>
      </c>
      <c r="X49" s="118">
        <f t="shared" si="11"/>
        <v>14.700000000000001</v>
      </c>
      <c r="Y49" s="129">
        <v>65</v>
      </c>
      <c r="Z49" s="120">
        <f t="shared" si="12"/>
        <v>52</v>
      </c>
      <c r="AA49" s="122"/>
      <c r="AB49" s="122"/>
      <c r="AC49" s="122"/>
      <c r="AD49" s="122"/>
      <c r="AE49" s="122"/>
      <c r="AF49" s="122"/>
      <c r="AG49" s="122"/>
      <c r="AH49" s="122"/>
      <c r="AI49" s="122"/>
      <c r="AJ49" s="122"/>
      <c r="AK49" s="122"/>
      <c r="AL49" s="122"/>
      <c r="AM49" s="122"/>
      <c r="AN49" s="122"/>
      <c r="AO49" s="122"/>
      <c r="AP49" s="122"/>
      <c r="AQ49" s="122"/>
      <c r="AR49" s="121"/>
    </row>
    <row r="50" spans="1:44" s="119" customFormat="1" x14ac:dyDescent="0.3">
      <c r="A50" s="113">
        <v>44</v>
      </c>
      <c r="B50" s="126">
        <v>677601</v>
      </c>
      <c r="C50" s="127" t="s">
        <v>144</v>
      </c>
      <c r="D50" s="114">
        <v>11</v>
      </c>
      <c r="E50" s="114">
        <v>5</v>
      </c>
      <c r="F50" s="114">
        <v>8</v>
      </c>
      <c r="G50" s="114">
        <v>9</v>
      </c>
      <c r="H50" s="114">
        <v>5</v>
      </c>
      <c r="I50" s="114">
        <f t="shared" si="1"/>
        <v>38</v>
      </c>
      <c r="J50" s="114">
        <f t="shared" si="2"/>
        <v>5.7</v>
      </c>
      <c r="K50" s="115">
        <v>5.5</v>
      </c>
      <c r="L50" s="115">
        <v>2.5</v>
      </c>
      <c r="M50" s="115">
        <v>2</v>
      </c>
      <c r="N50" s="115">
        <v>2.5</v>
      </c>
      <c r="O50" s="115">
        <v>3</v>
      </c>
      <c r="P50" s="115">
        <f t="shared" si="3"/>
        <v>15.5</v>
      </c>
      <c r="Q50" s="115">
        <f t="shared" si="4"/>
        <v>0.77500000000000002</v>
      </c>
      <c r="R50" s="116">
        <f t="shared" si="5"/>
        <v>1.9249999999999998</v>
      </c>
      <c r="S50" s="117">
        <f t="shared" si="6"/>
        <v>0.875</v>
      </c>
      <c r="T50" s="117">
        <f t="shared" si="7"/>
        <v>1.3</v>
      </c>
      <c r="U50" s="117">
        <f t="shared" si="8"/>
        <v>1.4749999999999999</v>
      </c>
      <c r="V50" s="117">
        <f t="shared" si="9"/>
        <v>0.9</v>
      </c>
      <c r="W50" s="28">
        <f t="shared" si="10"/>
        <v>53.5</v>
      </c>
      <c r="X50" s="118">
        <f t="shared" si="11"/>
        <v>10.700000000000001</v>
      </c>
      <c r="Y50" s="129">
        <v>54</v>
      </c>
      <c r="Z50" s="120">
        <f t="shared" si="12"/>
        <v>43.2</v>
      </c>
      <c r="AA50" s="122"/>
      <c r="AB50" s="122"/>
      <c r="AC50" s="122"/>
      <c r="AD50" s="122"/>
      <c r="AE50" s="122"/>
      <c r="AF50" s="122"/>
      <c r="AG50" s="122"/>
      <c r="AH50" s="122"/>
      <c r="AI50" s="122"/>
      <c r="AJ50" s="122"/>
      <c r="AK50" s="122"/>
      <c r="AL50" s="122"/>
      <c r="AM50" s="122"/>
      <c r="AN50" s="122"/>
      <c r="AO50" s="122"/>
      <c r="AP50" s="122"/>
      <c r="AQ50" s="122"/>
      <c r="AR50" s="121"/>
    </row>
    <row r="51" spans="1:44" s="119" customFormat="1" x14ac:dyDescent="0.3">
      <c r="A51" s="113">
        <v>45</v>
      </c>
      <c r="B51" s="126">
        <v>677602</v>
      </c>
      <c r="C51" s="127" t="s">
        <v>145</v>
      </c>
      <c r="D51" s="114">
        <v>10</v>
      </c>
      <c r="E51" s="114">
        <v>12</v>
      </c>
      <c r="F51" s="114">
        <v>11.5</v>
      </c>
      <c r="G51" s="114">
        <v>8</v>
      </c>
      <c r="H51" s="114">
        <v>7</v>
      </c>
      <c r="I51" s="114">
        <f t="shared" si="1"/>
        <v>48.5</v>
      </c>
      <c r="J51" s="114">
        <f t="shared" si="2"/>
        <v>7.2749999999999995</v>
      </c>
      <c r="K51" s="115">
        <v>5</v>
      </c>
      <c r="L51" s="115">
        <v>3.5</v>
      </c>
      <c r="M51" s="115">
        <v>2</v>
      </c>
      <c r="N51" s="115">
        <v>3</v>
      </c>
      <c r="O51" s="115">
        <v>2.5</v>
      </c>
      <c r="P51" s="115">
        <f t="shared" si="3"/>
        <v>16</v>
      </c>
      <c r="Q51" s="115">
        <f t="shared" si="4"/>
        <v>0.8</v>
      </c>
      <c r="R51" s="116">
        <f t="shared" si="5"/>
        <v>1.75</v>
      </c>
      <c r="S51" s="117">
        <f t="shared" si="6"/>
        <v>1.9749999999999999</v>
      </c>
      <c r="T51" s="117">
        <f t="shared" si="7"/>
        <v>1.825</v>
      </c>
      <c r="U51" s="117">
        <f t="shared" si="8"/>
        <v>1.35</v>
      </c>
      <c r="V51" s="117">
        <f t="shared" si="9"/>
        <v>1.175</v>
      </c>
      <c r="W51" s="28">
        <f t="shared" si="10"/>
        <v>64.5</v>
      </c>
      <c r="X51" s="118">
        <f t="shared" si="11"/>
        <v>12.9</v>
      </c>
      <c r="Y51" s="129">
        <v>62</v>
      </c>
      <c r="Z51" s="120">
        <f t="shared" si="12"/>
        <v>49.6</v>
      </c>
      <c r="AA51" s="122"/>
      <c r="AB51" s="122"/>
      <c r="AC51" s="122"/>
      <c r="AD51" s="122"/>
      <c r="AE51" s="122"/>
      <c r="AF51" s="122"/>
      <c r="AG51" s="122"/>
      <c r="AH51" s="122"/>
      <c r="AI51" s="122"/>
      <c r="AJ51" s="122"/>
      <c r="AK51" s="122"/>
      <c r="AL51" s="122"/>
      <c r="AM51" s="122"/>
      <c r="AN51" s="122"/>
      <c r="AO51" s="122"/>
      <c r="AP51" s="122"/>
      <c r="AQ51" s="122"/>
      <c r="AR51" s="121"/>
    </row>
    <row r="52" spans="1:44" s="119" customFormat="1" x14ac:dyDescent="0.3">
      <c r="A52" s="113">
        <v>46</v>
      </c>
      <c r="B52" s="126">
        <v>677603</v>
      </c>
      <c r="C52" s="127" t="s">
        <v>146</v>
      </c>
      <c r="D52" s="114">
        <v>11</v>
      </c>
      <c r="E52" s="114">
        <v>15</v>
      </c>
      <c r="F52" s="114">
        <v>10</v>
      </c>
      <c r="G52" s="114">
        <v>8.5</v>
      </c>
      <c r="H52" s="114">
        <v>5</v>
      </c>
      <c r="I52" s="114">
        <f t="shared" si="1"/>
        <v>49.5</v>
      </c>
      <c r="J52" s="114">
        <f t="shared" si="2"/>
        <v>7.4249999999999998</v>
      </c>
      <c r="K52" s="115">
        <v>1.5</v>
      </c>
      <c r="L52" s="115">
        <v>4.5</v>
      </c>
      <c r="M52" s="115">
        <v>3</v>
      </c>
      <c r="N52" s="115">
        <v>3.5</v>
      </c>
      <c r="O52" s="115">
        <v>2.5</v>
      </c>
      <c r="P52" s="115">
        <f t="shared" si="3"/>
        <v>15</v>
      </c>
      <c r="Q52" s="115">
        <f t="shared" si="4"/>
        <v>0.75</v>
      </c>
      <c r="R52" s="116">
        <f t="shared" si="5"/>
        <v>1.7249999999999999</v>
      </c>
      <c r="S52" s="117">
        <f t="shared" si="6"/>
        <v>2.4750000000000001</v>
      </c>
      <c r="T52" s="117">
        <f t="shared" si="7"/>
        <v>1.65</v>
      </c>
      <c r="U52" s="117">
        <f t="shared" si="8"/>
        <v>1.45</v>
      </c>
      <c r="V52" s="117">
        <f t="shared" si="9"/>
        <v>0.875</v>
      </c>
      <c r="W52" s="28">
        <f t="shared" si="10"/>
        <v>64.5</v>
      </c>
      <c r="X52" s="118">
        <f t="shared" si="11"/>
        <v>12.9</v>
      </c>
      <c r="Y52" s="129">
        <v>58</v>
      </c>
      <c r="Z52" s="120">
        <f t="shared" si="12"/>
        <v>46.400000000000006</v>
      </c>
      <c r="AA52" s="122"/>
      <c r="AB52" s="122"/>
      <c r="AC52" s="122"/>
      <c r="AD52" s="122"/>
      <c r="AE52" s="122"/>
      <c r="AF52" s="122"/>
      <c r="AG52" s="122"/>
      <c r="AH52" s="122"/>
      <c r="AI52" s="122"/>
      <c r="AJ52" s="122"/>
      <c r="AK52" s="122"/>
      <c r="AL52" s="122"/>
      <c r="AM52" s="122"/>
      <c r="AN52" s="122"/>
      <c r="AO52" s="122"/>
      <c r="AP52" s="122"/>
      <c r="AQ52" s="122"/>
      <c r="AR52" s="121"/>
    </row>
    <row r="53" spans="1:44" s="119" customFormat="1" x14ac:dyDescent="0.3">
      <c r="A53" s="113">
        <v>47</v>
      </c>
      <c r="B53" s="126">
        <v>677604</v>
      </c>
      <c r="C53" s="127" t="s">
        <v>147</v>
      </c>
      <c r="D53" s="114">
        <v>5</v>
      </c>
      <c r="E53" s="114">
        <v>8</v>
      </c>
      <c r="F53" s="114">
        <v>7.5</v>
      </c>
      <c r="G53" s="114">
        <v>8.5</v>
      </c>
      <c r="H53" s="114">
        <v>10.5</v>
      </c>
      <c r="I53" s="114">
        <f t="shared" si="1"/>
        <v>39.5</v>
      </c>
      <c r="J53" s="114">
        <f t="shared" si="2"/>
        <v>5.9249999999999998</v>
      </c>
      <c r="K53" s="115">
        <v>2</v>
      </c>
      <c r="L53" s="115">
        <v>2.5</v>
      </c>
      <c r="M53" s="115">
        <v>4</v>
      </c>
      <c r="N53" s="115">
        <v>4.5</v>
      </c>
      <c r="O53" s="115">
        <v>3.5</v>
      </c>
      <c r="P53" s="115">
        <f t="shared" si="3"/>
        <v>16.5</v>
      </c>
      <c r="Q53" s="115">
        <f t="shared" si="4"/>
        <v>0.82500000000000007</v>
      </c>
      <c r="R53" s="116">
        <f t="shared" si="5"/>
        <v>0.85</v>
      </c>
      <c r="S53" s="117">
        <f t="shared" si="6"/>
        <v>1.325</v>
      </c>
      <c r="T53" s="117">
        <f t="shared" si="7"/>
        <v>1.325</v>
      </c>
      <c r="U53" s="117">
        <f t="shared" si="8"/>
        <v>1.5</v>
      </c>
      <c r="V53" s="117">
        <f t="shared" si="9"/>
        <v>1.75</v>
      </c>
      <c r="W53" s="28">
        <f t="shared" si="10"/>
        <v>56</v>
      </c>
      <c r="X53" s="118">
        <f t="shared" si="11"/>
        <v>11.200000000000001</v>
      </c>
      <c r="Y53" s="129">
        <v>51</v>
      </c>
      <c r="Z53" s="120">
        <f t="shared" si="12"/>
        <v>40.800000000000004</v>
      </c>
      <c r="AA53" s="122"/>
      <c r="AB53" s="122"/>
      <c r="AC53" s="122"/>
      <c r="AD53" s="122"/>
      <c r="AE53" s="122"/>
      <c r="AF53" s="122"/>
      <c r="AG53" s="122"/>
      <c r="AH53" s="122"/>
      <c r="AI53" s="122"/>
      <c r="AJ53" s="122"/>
      <c r="AK53" s="122"/>
      <c r="AL53" s="122"/>
      <c r="AM53" s="122"/>
      <c r="AN53" s="122"/>
      <c r="AO53" s="122"/>
      <c r="AP53" s="122"/>
      <c r="AQ53" s="122"/>
      <c r="AR53" s="121"/>
    </row>
    <row r="54" spans="1:44" s="119" customFormat="1" x14ac:dyDescent="0.3">
      <c r="A54" s="113">
        <v>48</v>
      </c>
      <c r="B54" s="126">
        <v>677605</v>
      </c>
      <c r="C54" s="127" t="s">
        <v>148</v>
      </c>
      <c r="D54" s="114">
        <v>11</v>
      </c>
      <c r="E54" s="114">
        <v>12</v>
      </c>
      <c r="F54" s="114">
        <v>8</v>
      </c>
      <c r="G54" s="114">
        <v>5</v>
      </c>
      <c r="H54" s="114">
        <v>6</v>
      </c>
      <c r="I54" s="114">
        <f t="shared" si="1"/>
        <v>42</v>
      </c>
      <c r="J54" s="114">
        <f t="shared" si="2"/>
        <v>6.3</v>
      </c>
      <c r="K54" s="115">
        <v>5</v>
      </c>
      <c r="L54" s="115">
        <v>5</v>
      </c>
      <c r="M54" s="115">
        <v>4.5</v>
      </c>
      <c r="N54" s="115">
        <v>5.5</v>
      </c>
      <c r="O54" s="115">
        <v>2.5</v>
      </c>
      <c r="P54" s="115">
        <f t="shared" si="3"/>
        <v>22.5</v>
      </c>
      <c r="Q54" s="115">
        <f t="shared" si="4"/>
        <v>1.125</v>
      </c>
      <c r="R54" s="116">
        <f t="shared" si="5"/>
        <v>1.9</v>
      </c>
      <c r="S54" s="117">
        <f t="shared" si="6"/>
        <v>2.0499999999999998</v>
      </c>
      <c r="T54" s="117">
        <f t="shared" si="7"/>
        <v>1.425</v>
      </c>
      <c r="U54" s="117">
        <f t="shared" si="8"/>
        <v>1.0249999999999999</v>
      </c>
      <c r="V54" s="117">
        <f t="shared" si="9"/>
        <v>1.0249999999999999</v>
      </c>
      <c r="W54" s="28">
        <f t="shared" si="10"/>
        <v>64.5</v>
      </c>
      <c r="X54" s="118">
        <f t="shared" si="11"/>
        <v>12.9</v>
      </c>
      <c r="Y54" s="129">
        <v>52</v>
      </c>
      <c r="Z54" s="120">
        <f t="shared" si="12"/>
        <v>41.6</v>
      </c>
      <c r="AA54" s="122"/>
      <c r="AB54" s="122"/>
      <c r="AC54" s="122"/>
      <c r="AD54" s="122"/>
      <c r="AE54" s="122"/>
      <c r="AF54" s="122"/>
      <c r="AG54" s="122"/>
      <c r="AH54" s="122"/>
      <c r="AI54" s="122"/>
      <c r="AJ54" s="122"/>
      <c r="AK54" s="122"/>
      <c r="AL54" s="122"/>
      <c r="AM54" s="122"/>
      <c r="AN54" s="122"/>
      <c r="AO54" s="122"/>
      <c r="AP54" s="122"/>
      <c r="AQ54" s="122"/>
      <c r="AR54" s="121"/>
    </row>
    <row r="55" spans="1:44" s="119" customFormat="1" x14ac:dyDescent="0.3">
      <c r="A55" s="113">
        <v>49</v>
      </c>
      <c r="B55" s="126">
        <v>677606</v>
      </c>
      <c r="C55" s="127" t="s">
        <v>149</v>
      </c>
      <c r="D55" s="114">
        <v>6</v>
      </c>
      <c r="E55" s="114">
        <v>7</v>
      </c>
      <c r="F55" s="114">
        <v>8</v>
      </c>
      <c r="G55" s="114">
        <v>12</v>
      </c>
      <c r="H55" s="114">
        <v>13.5</v>
      </c>
      <c r="I55" s="114">
        <f t="shared" si="1"/>
        <v>46.5</v>
      </c>
      <c r="J55" s="114">
        <f t="shared" si="2"/>
        <v>6.9749999999999996</v>
      </c>
      <c r="K55" s="115">
        <v>3</v>
      </c>
      <c r="L55" s="115">
        <v>5</v>
      </c>
      <c r="M55" s="115">
        <v>5</v>
      </c>
      <c r="N55" s="115">
        <v>6</v>
      </c>
      <c r="O55" s="115">
        <v>2.5</v>
      </c>
      <c r="P55" s="115">
        <f t="shared" si="3"/>
        <v>21.5</v>
      </c>
      <c r="Q55" s="115">
        <f t="shared" si="4"/>
        <v>1.075</v>
      </c>
      <c r="R55" s="116">
        <f t="shared" si="5"/>
        <v>1.0499999999999998</v>
      </c>
      <c r="S55" s="117">
        <f t="shared" si="6"/>
        <v>1.3</v>
      </c>
      <c r="T55" s="117">
        <f t="shared" si="7"/>
        <v>1.45</v>
      </c>
      <c r="U55" s="117">
        <f t="shared" si="8"/>
        <v>2.0999999999999996</v>
      </c>
      <c r="V55" s="117">
        <f t="shared" si="9"/>
        <v>2.15</v>
      </c>
      <c r="W55" s="28">
        <f t="shared" si="10"/>
        <v>68</v>
      </c>
      <c r="X55" s="118">
        <f t="shared" si="11"/>
        <v>13.600000000000001</v>
      </c>
      <c r="Y55" s="129">
        <v>58</v>
      </c>
      <c r="Z55" s="120">
        <f t="shared" si="12"/>
        <v>46.400000000000006</v>
      </c>
      <c r="AA55" s="122"/>
      <c r="AB55" s="122"/>
      <c r="AC55" s="122"/>
      <c r="AD55" s="122"/>
      <c r="AE55" s="122"/>
      <c r="AF55" s="122"/>
      <c r="AG55" s="122"/>
      <c r="AH55" s="122"/>
      <c r="AI55" s="122"/>
      <c r="AJ55" s="122"/>
      <c r="AK55" s="122"/>
      <c r="AL55" s="122"/>
      <c r="AM55" s="122"/>
      <c r="AN55" s="122"/>
      <c r="AO55" s="122"/>
      <c r="AP55" s="122"/>
      <c r="AQ55" s="122"/>
      <c r="AR55" s="121"/>
    </row>
    <row r="56" spans="1:44" s="119" customFormat="1" x14ac:dyDescent="0.3">
      <c r="A56" s="113">
        <v>50</v>
      </c>
      <c r="B56" s="126">
        <v>677607</v>
      </c>
      <c r="C56" s="127" t="s">
        <v>150</v>
      </c>
      <c r="D56" s="114">
        <v>12.5</v>
      </c>
      <c r="E56" s="114">
        <v>11</v>
      </c>
      <c r="F56" s="114">
        <v>10.5</v>
      </c>
      <c r="G56" s="114">
        <v>14</v>
      </c>
      <c r="H56" s="114">
        <v>5</v>
      </c>
      <c r="I56" s="114">
        <f t="shared" si="1"/>
        <v>53</v>
      </c>
      <c r="J56" s="114">
        <f t="shared" si="2"/>
        <v>7.9499999999999993</v>
      </c>
      <c r="K56" s="115">
        <v>4.5</v>
      </c>
      <c r="L56" s="115">
        <v>3.5</v>
      </c>
      <c r="M56" s="115">
        <v>1.5</v>
      </c>
      <c r="N56" s="115">
        <v>2</v>
      </c>
      <c r="O56" s="115">
        <v>2</v>
      </c>
      <c r="P56" s="115">
        <f t="shared" si="3"/>
        <v>13.5</v>
      </c>
      <c r="Q56" s="115">
        <f t="shared" si="4"/>
        <v>0.67500000000000004</v>
      </c>
      <c r="R56" s="116">
        <f t="shared" si="5"/>
        <v>2.1</v>
      </c>
      <c r="S56" s="117">
        <f t="shared" si="6"/>
        <v>1.825</v>
      </c>
      <c r="T56" s="117">
        <f t="shared" si="7"/>
        <v>1.65</v>
      </c>
      <c r="U56" s="117">
        <f t="shared" si="8"/>
        <v>2.2000000000000002</v>
      </c>
      <c r="V56" s="117">
        <f t="shared" si="9"/>
        <v>0.85</v>
      </c>
      <c r="W56" s="28">
        <f t="shared" si="10"/>
        <v>66.5</v>
      </c>
      <c r="X56" s="118">
        <f t="shared" si="11"/>
        <v>13.3</v>
      </c>
      <c r="Y56" s="129">
        <v>68</v>
      </c>
      <c r="Z56" s="120">
        <f t="shared" si="12"/>
        <v>54.400000000000006</v>
      </c>
      <c r="AA56" s="122"/>
      <c r="AB56" s="122"/>
      <c r="AC56" s="122"/>
      <c r="AD56" s="122"/>
      <c r="AE56" s="122"/>
      <c r="AF56" s="122"/>
      <c r="AG56" s="122"/>
      <c r="AH56" s="122"/>
      <c r="AI56" s="122"/>
      <c r="AJ56" s="122"/>
      <c r="AK56" s="122"/>
      <c r="AL56" s="122"/>
      <c r="AM56" s="122"/>
      <c r="AN56" s="122"/>
      <c r="AO56" s="122"/>
      <c r="AP56" s="122"/>
      <c r="AQ56" s="122"/>
      <c r="AR56" s="121"/>
    </row>
    <row r="57" spans="1:44" s="119" customFormat="1" x14ac:dyDescent="0.3">
      <c r="A57" s="113">
        <v>51</v>
      </c>
      <c r="B57" s="126">
        <v>677608</v>
      </c>
      <c r="C57" s="127" t="s">
        <v>151</v>
      </c>
      <c r="D57" s="114">
        <v>6</v>
      </c>
      <c r="E57" s="114">
        <v>10</v>
      </c>
      <c r="F57" s="114">
        <v>11</v>
      </c>
      <c r="G57" s="114">
        <v>12</v>
      </c>
      <c r="H57" s="114">
        <v>9.5</v>
      </c>
      <c r="I57" s="114">
        <f t="shared" si="1"/>
        <v>48.5</v>
      </c>
      <c r="J57" s="114">
        <f t="shared" si="2"/>
        <v>7.2749999999999995</v>
      </c>
      <c r="K57" s="115">
        <v>2</v>
      </c>
      <c r="L57" s="115">
        <v>1.5</v>
      </c>
      <c r="M57" s="115">
        <v>5</v>
      </c>
      <c r="N57" s="115">
        <v>3</v>
      </c>
      <c r="O57" s="115">
        <v>4.5</v>
      </c>
      <c r="P57" s="115">
        <f t="shared" si="3"/>
        <v>16</v>
      </c>
      <c r="Q57" s="115">
        <f t="shared" si="4"/>
        <v>0.8</v>
      </c>
      <c r="R57" s="116">
        <f t="shared" si="5"/>
        <v>0.99999999999999989</v>
      </c>
      <c r="S57" s="117">
        <f t="shared" si="6"/>
        <v>1.575</v>
      </c>
      <c r="T57" s="117">
        <f t="shared" si="7"/>
        <v>1.9</v>
      </c>
      <c r="U57" s="117">
        <f t="shared" si="8"/>
        <v>1.9499999999999997</v>
      </c>
      <c r="V57" s="117">
        <f t="shared" si="9"/>
        <v>1.6500000000000001</v>
      </c>
      <c r="W57" s="28">
        <f t="shared" si="10"/>
        <v>64.5</v>
      </c>
      <c r="X57" s="118">
        <f t="shared" si="11"/>
        <v>12.9</v>
      </c>
      <c r="Y57" s="129">
        <v>61</v>
      </c>
      <c r="Z57" s="120">
        <f t="shared" si="12"/>
        <v>48.800000000000004</v>
      </c>
      <c r="AA57" s="122"/>
      <c r="AB57" s="122"/>
      <c r="AC57" s="122"/>
      <c r="AD57" s="122"/>
      <c r="AE57" s="122"/>
      <c r="AF57" s="122"/>
      <c r="AG57" s="122"/>
      <c r="AH57" s="122"/>
      <c r="AI57" s="122"/>
      <c r="AJ57" s="122"/>
      <c r="AK57" s="122"/>
      <c r="AL57" s="122"/>
      <c r="AM57" s="122"/>
      <c r="AN57" s="122"/>
      <c r="AO57" s="122"/>
      <c r="AP57" s="122"/>
      <c r="AQ57" s="122"/>
      <c r="AR57" s="121"/>
    </row>
    <row r="58" spans="1:44" s="119" customFormat="1" x14ac:dyDescent="0.3">
      <c r="A58" s="113">
        <v>52</v>
      </c>
      <c r="B58" s="126">
        <v>677609</v>
      </c>
      <c r="C58" s="127" t="s">
        <v>152</v>
      </c>
      <c r="D58" s="114">
        <v>10</v>
      </c>
      <c r="E58" s="114">
        <v>11</v>
      </c>
      <c r="F58" s="114">
        <v>5</v>
      </c>
      <c r="G58" s="114">
        <v>7.5</v>
      </c>
      <c r="H58" s="114">
        <v>8.5</v>
      </c>
      <c r="I58" s="114">
        <f t="shared" si="1"/>
        <v>42</v>
      </c>
      <c r="J58" s="114">
        <f t="shared" si="2"/>
        <v>6.3</v>
      </c>
      <c r="K58" s="115">
        <v>3.5</v>
      </c>
      <c r="L58" s="115">
        <v>2.5</v>
      </c>
      <c r="M58" s="115">
        <v>5.5</v>
      </c>
      <c r="N58" s="115">
        <v>2</v>
      </c>
      <c r="O58" s="115">
        <v>5.5</v>
      </c>
      <c r="P58" s="115">
        <f t="shared" si="3"/>
        <v>19</v>
      </c>
      <c r="Q58" s="115">
        <f t="shared" si="4"/>
        <v>0.95000000000000007</v>
      </c>
      <c r="R58" s="116">
        <f t="shared" si="5"/>
        <v>1.675</v>
      </c>
      <c r="S58" s="117">
        <f t="shared" si="6"/>
        <v>1.7749999999999999</v>
      </c>
      <c r="T58" s="117">
        <f t="shared" si="7"/>
        <v>1.0249999999999999</v>
      </c>
      <c r="U58" s="117">
        <f t="shared" si="8"/>
        <v>1.2250000000000001</v>
      </c>
      <c r="V58" s="117">
        <f t="shared" si="9"/>
        <v>1.5499999999999998</v>
      </c>
      <c r="W58" s="28">
        <f t="shared" si="10"/>
        <v>61</v>
      </c>
      <c r="X58" s="118">
        <f t="shared" si="11"/>
        <v>12.200000000000001</v>
      </c>
      <c r="Y58" s="129">
        <v>56</v>
      </c>
      <c r="Z58" s="120">
        <f t="shared" si="12"/>
        <v>44.800000000000004</v>
      </c>
      <c r="AA58" s="122"/>
      <c r="AB58" s="122"/>
      <c r="AC58" s="122"/>
      <c r="AD58" s="122"/>
      <c r="AE58" s="122"/>
      <c r="AF58" s="122"/>
      <c r="AG58" s="122"/>
      <c r="AH58" s="122"/>
      <c r="AI58" s="122"/>
      <c r="AJ58" s="122"/>
      <c r="AK58" s="122"/>
      <c r="AL58" s="122"/>
      <c r="AM58" s="122"/>
      <c r="AN58" s="122"/>
      <c r="AO58" s="122"/>
      <c r="AP58" s="122"/>
      <c r="AQ58" s="122"/>
      <c r="AR58" s="121"/>
    </row>
    <row r="59" spans="1:44" s="119" customFormat="1" x14ac:dyDescent="0.3">
      <c r="A59" s="113">
        <v>53</v>
      </c>
      <c r="B59" s="126">
        <v>677610</v>
      </c>
      <c r="C59" s="127" t="s">
        <v>153</v>
      </c>
      <c r="D59" s="114">
        <v>15</v>
      </c>
      <c r="E59" s="114">
        <v>12</v>
      </c>
      <c r="F59" s="114">
        <v>11</v>
      </c>
      <c r="G59" s="114">
        <v>10.5</v>
      </c>
      <c r="H59" s="114">
        <v>5</v>
      </c>
      <c r="I59" s="114">
        <f t="shared" si="1"/>
        <v>53.5</v>
      </c>
      <c r="J59" s="114">
        <f t="shared" si="2"/>
        <v>8.0250000000000004</v>
      </c>
      <c r="K59" s="115">
        <v>2.5</v>
      </c>
      <c r="L59" s="115">
        <v>3.5</v>
      </c>
      <c r="M59" s="115">
        <v>3</v>
      </c>
      <c r="N59" s="115">
        <v>3</v>
      </c>
      <c r="O59" s="115">
        <v>2.5</v>
      </c>
      <c r="P59" s="115">
        <f t="shared" si="3"/>
        <v>14.5</v>
      </c>
      <c r="Q59" s="115">
        <f t="shared" si="4"/>
        <v>0.72500000000000009</v>
      </c>
      <c r="R59" s="116">
        <f t="shared" si="5"/>
        <v>2.375</v>
      </c>
      <c r="S59" s="117">
        <f t="shared" si="6"/>
        <v>1.9749999999999999</v>
      </c>
      <c r="T59" s="117">
        <f t="shared" si="7"/>
        <v>1.7999999999999998</v>
      </c>
      <c r="U59" s="117">
        <f t="shared" si="8"/>
        <v>1.7250000000000001</v>
      </c>
      <c r="V59" s="117">
        <f t="shared" si="9"/>
        <v>0.875</v>
      </c>
      <c r="W59" s="28">
        <f t="shared" si="10"/>
        <v>68</v>
      </c>
      <c r="X59" s="118">
        <f t="shared" si="11"/>
        <v>13.600000000000001</v>
      </c>
      <c r="Y59" s="129">
        <v>64</v>
      </c>
      <c r="Z59" s="120">
        <f t="shared" si="12"/>
        <v>51.2</v>
      </c>
      <c r="AA59" s="122"/>
      <c r="AB59" s="122"/>
      <c r="AC59" s="122"/>
      <c r="AD59" s="122"/>
      <c r="AE59" s="122"/>
      <c r="AF59" s="122"/>
      <c r="AG59" s="122"/>
      <c r="AH59" s="122"/>
      <c r="AI59" s="122"/>
      <c r="AJ59" s="122"/>
      <c r="AK59" s="122"/>
      <c r="AL59" s="122"/>
      <c r="AM59" s="122"/>
      <c r="AN59" s="122"/>
      <c r="AO59" s="122"/>
      <c r="AP59" s="122"/>
      <c r="AQ59" s="122"/>
      <c r="AR59" s="121"/>
    </row>
    <row r="60" spans="1:44" s="119" customFormat="1" x14ac:dyDescent="0.3">
      <c r="A60" s="113">
        <v>54</v>
      </c>
      <c r="B60" s="126">
        <v>677611</v>
      </c>
      <c r="C60" s="127" t="s">
        <v>154</v>
      </c>
      <c r="D60" s="114">
        <v>11</v>
      </c>
      <c r="E60" s="114">
        <v>12</v>
      </c>
      <c r="F60" s="114">
        <v>5</v>
      </c>
      <c r="G60" s="114">
        <v>6</v>
      </c>
      <c r="H60" s="114">
        <v>7.5</v>
      </c>
      <c r="I60" s="114">
        <f t="shared" si="1"/>
        <v>41.5</v>
      </c>
      <c r="J60" s="114">
        <f t="shared" si="2"/>
        <v>6.2249999999999996</v>
      </c>
      <c r="K60" s="115">
        <v>6</v>
      </c>
      <c r="L60" s="115">
        <v>2</v>
      </c>
      <c r="M60" s="115">
        <v>5.5</v>
      </c>
      <c r="N60" s="115">
        <v>4</v>
      </c>
      <c r="O60" s="115">
        <v>2.5</v>
      </c>
      <c r="P60" s="115">
        <f t="shared" si="3"/>
        <v>20</v>
      </c>
      <c r="Q60" s="115">
        <f t="shared" si="4"/>
        <v>1</v>
      </c>
      <c r="R60" s="116">
        <f t="shared" si="5"/>
        <v>1.95</v>
      </c>
      <c r="S60" s="117">
        <f t="shared" si="6"/>
        <v>1.9</v>
      </c>
      <c r="T60" s="117">
        <f t="shared" si="7"/>
        <v>1.0249999999999999</v>
      </c>
      <c r="U60" s="117">
        <f t="shared" si="8"/>
        <v>1.0999999999999999</v>
      </c>
      <c r="V60" s="117">
        <f t="shared" si="9"/>
        <v>1.25</v>
      </c>
      <c r="W60" s="28">
        <f t="shared" si="10"/>
        <v>61.5</v>
      </c>
      <c r="X60" s="118">
        <f t="shared" si="11"/>
        <v>12.3</v>
      </c>
      <c r="Y60" s="129">
        <v>55</v>
      </c>
      <c r="Z60" s="120">
        <f t="shared" si="12"/>
        <v>44</v>
      </c>
      <c r="AA60" s="122"/>
      <c r="AB60" s="122"/>
      <c r="AC60" s="122"/>
      <c r="AD60" s="122"/>
      <c r="AE60" s="122"/>
      <c r="AF60" s="122"/>
      <c r="AG60" s="122"/>
      <c r="AH60" s="122"/>
      <c r="AI60" s="122"/>
      <c r="AJ60" s="122"/>
      <c r="AK60" s="122"/>
      <c r="AL60" s="122"/>
      <c r="AM60" s="122"/>
      <c r="AN60" s="122"/>
      <c r="AO60" s="122"/>
      <c r="AP60" s="122"/>
      <c r="AQ60" s="122"/>
      <c r="AR60" s="121"/>
    </row>
    <row r="61" spans="1:44" s="119" customFormat="1" x14ac:dyDescent="0.3">
      <c r="A61" s="113">
        <v>55</v>
      </c>
      <c r="B61" s="126">
        <v>677612</v>
      </c>
      <c r="C61" s="127" t="s">
        <v>155</v>
      </c>
      <c r="D61" s="114">
        <v>10</v>
      </c>
      <c r="E61" s="114">
        <v>11</v>
      </c>
      <c r="F61" s="114">
        <v>9.5</v>
      </c>
      <c r="G61" s="114">
        <v>8.5</v>
      </c>
      <c r="H61" s="114">
        <v>5</v>
      </c>
      <c r="I61" s="114">
        <f t="shared" si="1"/>
        <v>44</v>
      </c>
      <c r="J61" s="114">
        <f t="shared" si="2"/>
        <v>6.6</v>
      </c>
      <c r="K61" s="115">
        <v>5.5</v>
      </c>
      <c r="L61" s="115">
        <v>2</v>
      </c>
      <c r="M61" s="115">
        <v>3</v>
      </c>
      <c r="N61" s="115">
        <v>5</v>
      </c>
      <c r="O61" s="115">
        <v>2</v>
      </c>
      <c r="P61" s="115">
        <f t="shared" si="3"/>
        <v>17.5</v>
      </c>
      <c r="Q61" s="115">
        <f t="shared" si="4"/>
        <v>0.875</v>
      </c>
      <c r="R61" s="116">
        <f t="shared" si="5"/>
        <v>1.7749999999999999</v>
      </c>
      <c r="S61" s="117">
        <f t="shared" si="6"/>
        <v>1.75</v>
      </c>
      <c r="T61" s="117">
        <f t="shared" si="7"/>
        <v>1.5750000000000002</v>
      </c>
      <c r="U61" s="117">
        <f t="shared" si="8"/>
        <v>1.5249999999999999</v>
      </c>
      <c r="V61" s="117">
        <f t="shared" si="9"/>
        <v>0.85</v>
      </c>
      <c r="W61" s="28">
        <f t="shared" si="10"/>
        <v>61.5</v>
      </c>
      <c r="X61" s="118">
        <f t="shared" si="11"/>
        <v>12.3</v>
      </c>
      <c r="Y61" s="129">
        <v>53</v>
      </c>
      <c r="Z61" s="120">
        <f t="shared" si="12"/>
        <v>42.400000000000006</v>
      </c>
      <c r="AA61" s="122"/>
      <c r="AB61" s="122"/>
      <c r="AC61" s="122"/>
      <c r="AD61" s="122"/>
      <c r="AE61" s="122"/>
      <c r="AF61" s="122"/>
      <c r="AG61" s="122"/>
      <c r="AH61" s="122"/>
      <c r="AI61" s="122"/>
      <c r="AJ61" s="122"/>
      <c r="AK61" s="122"/>
      <c r="AL61" s="122"/>
      <c r="AM61" s="122"/>
      <c r="AN61" s="122"/>
      <c r="AO61" s="122"/>
      <c r="AP61" s="122"/>
      <c r="AQ61" s="122"/>
      <c r="AR61" s="121"/>
    </row>
    <row r="62" spans="1:44" s="119" customFormat="1" x14ac:dyDescent="0.3">
      <c r="A62" s="113">
        <v>56</v>
      </c>
      <c r="B62" s="126">
        <v>677613</v>
      </c>
      <c r="C62" s="127" t="s">
        <v>156</v>
      </c>
      <c r="D62" s="114">
        <v>5</v>
      </c>
      <c r="E62" s="114">
        <v>8</v>
      </c>
      <c r="F62" s="114">
        <v>9</v>
      </c>
      <c r="G62" s="114">
        <v>7</v>
      </c>
      <c r="H62" s="114">
        <v>6</v>
      </c>
      <c r="I62" s="114">
        <f t="shared" si="1"/>
        <v>35</v>
      </c>
      <c r="J62" s="114">
        <f t="shared" si="2"/>
        <v>5.25</v>
      </c>
      <c r="K62" s="115">
        <v>5</v>
      </c>
      <c r="L62" s="115">
        <v>1.5</v>
      </c>
      <c r="M62" s="115">
        <v>2.5</v>
      </c>
      <c r="N62" s="115">
        <v>4</v>
      </c>
      <c r="O62" s="115">
        <v>3.5</v>
      </c>
      <c r="P62" s="115">
        <f t="shared" si="3"/>
        <v>16.5</v>
      </c>
      <c r="Q62" s="115">
        <f t="shared" si="4"/>
        <v>0.82500000000000007</v>
      </c>
      <c r="R62" s="116">
        <f t="shared" si="5"/>
        <v>1</v>
      </c>
      <c r="S62" s="117">
        <f t="shared" si="6"/>
        <v>1.2749999999999999</v>
      </c>
      <c r="T62" s="117">
        <f t="shared" si="7"/>
        <v>1.4749999999999999</v>
      </c>
      <c r="U62" s="117">
        <f t="shared" si="8"/>
        <v>1.25</v>
      </c>
      <c r="V62" s="117">
        <f t="shared" si="9"/>
        <v>1.075</v>
      </c>
      <c r="W62" s="28">
        <f t="shared" si="10"/>
        <v>51.5</v>
      </c>
      <c r="X62" s="118">
        <f t="shared" si="11"/>
        <v>10.3</v>
      </c>
      <c r="Y62" s="129">
        <v>41</v>
      </c>
      <c r="Z62" s="120">
        <f t="shared" si="12"/>
        <v>32.800000000000004</v>
      </c>
      <c r="AA62" s="122"/>
      <c r="AB62" s="122"/>
      <c r="AC62" s="122"/>
      <c r="AD62" s="122"/>
      <c r="AE62" s="122"/>
      <c r="AF62" s="122"/>
      <c r="AG62" s="122"/>
      <c r="AH62" s="122"/>
      <c r="AI62" s="122"/>
      <c r="AJ62" s="122"/>
      <c r="AK62" s="122"/>
      <c r="AL62" s="122"/>
      <c r="AM62" s="122"/>
      <c r="AN62" s="122"/>
      <c r="AO62" s="122"/>
      <c r="AP62" s="122"/>
      <c r="AQ62" s="122"/>
      <c r="AR62" s="121"/>
    </row>
    <row r="63" spans="1:44" s="119" customFormat="1" x14ac:dyDescent="0.3">
      <c r="A63" s="113">
        <v>57</v>
      </c>
      <c r="B63" s="126">
        <v>677614</v>
      </c>
      <c r="C63" s="127" t="s">
        <v>157</v>
      </c>
      <c r="D63" s="114">
        <v>5</v>
      </c>
      <c r="E63" s="114">
        <v>7</v>
      </c>
      <c r="F63" s="114">
        <v>9</v>
      </c>
      <c r="G63" s="114">
        <v>7</v>
      </c>
      <c r="H63" s="114">
        <v>10</v>
      </c>
      <c r="I63" s="114">
        <f t="shared" si="1"/>
        <v>38</v>
      </c>
      <c r="J63" s="114">
        <f t="shared" si="2"/>
        <v>5.7</v>
      </c>
      <c r="K63" s="115">
        <v>4</v>
      </c>
      <c r="L63" s="115">
        <v>2</v>
      </c>
      <c r="M63" s="115">
        <v>2.5</v>
      </c>
      <c r="N63" s="115">
        <v>5</v>
      </c>
      <c r="O63" s="115">
        <v>4.5</v>
      </c>
      <c r="P63" s="115">
        <f t="shared" si="3"/>
        <v>18</v>
      </c>
      <c r="Q63" s="115">
        <f t="shared" si="4"/>
        <v>0.9</v>
      </c>
      <c r="R63" s="116">
        <f t="shared" si="5"/>
        <v>0.95</v>
      </c>
      <c r="S63" s="117">
        <f t="shared" si="6"/>
        <v>1.1500000000000001</v>
      </c>
      <c r="T63" s="117">
        <f t="shared" si="7"/>
        <v>1.4749999999999999</v>
      </c>
      <c r="U63" s="117">
        <f t="shared" si="8"/>
        <v>1.3</v>
      </c>
      <c r="V63" s="117">
        <f t="shared" si="9"/>
        <v>1.7250000000000001</v>
      </c>
      <c r="W63" s="28">
        <f t="shared" si="10"/>
        <v>56</v>
      </c>
      <c r="X63" s="118">
        <f t="shared" si="11"/>
        <v>11.200000000000001</v>
      </c>
      <c r="Y63" s="129">
        <v>46</v>
      </c>
      <c r="Z63" s="120">
        <f t="shared" si="12"/>
        <v>36.800000000000004</v>
      </c>
      <c r="AA63" s="122"/>
      <c r="AB63" s="122"/>
      <c r="AC63" s="122"/>
      <c r="AD63" s="122"/>
      <c r="AE63" s="122"/>
      <c r="AF63" s="122"/>
      <c r="AG63" s="122"/>
      <c r="AH63" s="122"/>
      <c r="AI63" s="122"/>
      <c r="AJ63" s="122"/>
      <c r="AK63" s="122"/>
      <c r="AL63" s="122"/>
      <c r="AM63" s="122"/>
      <c r="AN63" s="122"/>
      <c r="AO63" s="122"/>
      <c r="AP63" s="122"/>
      <c r="AQ63" s="122"/>
      <c r="AR63" s="121"/>
    </row>
    <row r="64" spans="1:44" s="119" customFormat="1" x14ac:dyDescent="0.3">
      <c r="A64" s="113">
        <v>58</v>
      </c>
      <c r="B64" s="126">
        <v>677615</v>
      </c>
      <c r="C64" s="127" t="s">
        <v>158</v>
      </c>
      <c r="D64" s="114">
        <v>10</v>
      </c>
      <c r="E64" s="114">
        <v>5</v>
      </c>
      <c r="F64" s="114">
        <v>7.5</v>
      </c>
      <c r="G64" s="114">
        <v>8.5</v>
      </c>
      <c r="H64" s="114">
        <v>9.5</v>
      </c>
      <c r="I64" s="114">
        <f t="shared" si="1"/>
        <v>40.5</v>
      </c>
      <c r="J64" s="114">
        <f t="shared" si="2"/>
        <v>6.0750000000000002</v>
      </c>
      <c r="K64" s="115">
        <v>1.5</v>
      </c>
      <c r="L64" s="115">
        <v>4</v>
      </c>
      <c r="M64" s="115">
        <v>2</v>
      </c>
      <c r="N64" s="115">
        <v>2.5</v>
      </c>
      <c r="O64" s="115">
        <v>6</v>
      </c>
      <c r="P64" s="115">
        <f t="shared" si="3"/>
        <v>16</v>
      </c>
      <c r="Q64" s="115">
        <f t="shared" si="4"/>
        <v>0.8</v>
      </c>
      <c r="R64" s="116">
        <f t="shared" si="5"/>
        <v>1.575</v>
      </c>
      <c r="S64" s="117">
        <f t="shared" si="6"/>
        <v>0.95</v>
      </c>
      <c r="T64" s="117">
        <f t="shared" si="7"/>
        <v>1.2250000000000001</v>
      </c>
      <c r="U64" s="117">
        <f t="shared" si="8"/>
        <v>1.4</v>
      </c>
      <c r="V64" s="117">
        <f t="shared" si="9"/>
        <v>1.7250000000000001</v>
      </c>
      <c r="W64" s="28">
        <f t="shared" si="10"/>
        <v>56.5</v>
      </c>
      <c r="X64" s="118">
        <f t="shared" si="11"/>
        <v>11.3</v>
      </c>
      <c r="Y64" s="129">
        <v>53</v>
      </c>
      <c r="Z64" s="120">
        <f t="shared" si="12"/>
        <v>42.400000000000006</v>
      </c>
      <c r="AA64" s="122"/>
      <c r="AB64" s="122"/>
      <c r="AC64" s="122"/>
      <c r="AD64" s="122"/>
      <c r="AE64" s="122"/>
      <c r="AF64" s="122"/>
      <c r="AG64" s="122"/>
      <c r="AH64" s="122"/>
      <c r="AI64" s="122"/>
      <c r="AJ64" s="122"/>
      <c r="AK64" s="122"/>
      <c r="AL64" s="122"/>
      <c r="AM64" s="122"/>
      <c r="AN64" s="122"/>
      <c r="AO64" s="122"/>
      <c r="AP64" s="122"/>
      <c r="AQ64" s="122"/>
      <c r="AR64" s="121"/>
    </row>
    <row r="65" spans="1:44" s="119" customFormat="1" x14ac:dyDescent="0.3">
      <c r="A65" s="113">
        <v>59</v>
      </c>
      <c r="B65" s="126">
        <v>677616</v>
      </c>
      <c r="C65" s="127" t="s">
        <v>159</v>
      </c>
      <c r="D65" s="114">
        <v>5</v>
      </c>
      <c r="E65" s="114">
        <v>11.5</v>
      </c>
      <c r="F65" s="114">
        <v>12.5</v>
      </c>
      <c r="G65" s="114">
        <v>12.5</v>
      </c>
      <c r="H65" s="114">
        <v>15</v>
      </c>
      <c r="I65" s="114">
        <f t="shared" si="1"/>
        <v>56.5</v>
      </c>
      <c r="J65" s="114">
        <f t="shared" si="2"/>
        <v>8.4749999999999996</v>
      </c>
      <c r="K65" s="115">
        <v>2</v>
      </c>
      <c r="L65" s="115">
        <v>1.5</v>
      </c>
      <c r="M65" s="115">
        <v>2.5</v>
      </c>
      <c r="N65" s="115">
        <v>3.5</v>
      </c>
      <c r="O65" s="115">
        <v>2</v>
      </c>
      <c r="P65" s="115">
        <f t="shared" si="3"/>
        <v>11.5</v>
      </c>
      <c r="Q65" s="115">
        <f t="shared" si="4"/>
        <v>0.57500000000000007</v>
      </c>
      <c r="R65" s="116">
        <f t="shared" si="5"/>
        <v>0.85</v>
      </c>
      <c r="S65" s="117">
        <f t="shared" si="6"/>
        <v>1.7999999999999998</v>
      </c>
      <c r="T65" s="117">
        <f t="shared" si="7"/>
        <v>2</v>
      </c>
      <c r="U65" s="117">
        <f t="shared" si="8"/>
        <v>2.0499999999999998</v>
      </c>
      <c r="V65" s="117">
        <f t="shared" si="9"/>
        <v>2.35</v>
      </c>
      <c r="W65" s="28">
        <f t="shared" si="10"/>
        <v>68</v>
      </c>
      <c r="X65" s="118">
        <f t="shared" si="11"/>
        <v>13.600000000000001</v>
      </c>
      <c r="Y65" s="129">
        <v>71</v>
      </c>
      <c r="Z65" s="120">
        <f t="shared" si="12"/>
        <v>56.800000000000004</v>
      </c>
      <c r="AA65" s="122"/>
      <c r="AB65" s="122"/>
      <c r="AC65" s="122"/>
      <c r="AD65" s="122"/>
      <c r="AE65" s="122"/>
      <c r="AF65" s="122"/>
      <c r="AG65" s="122"/>
      <c r="AH65" s="122"/>
      <c r="AI65" s="122"/>
      <c r="AJ65" s="122"/>
      <c r="AK65" s="122"/>
      <c r="AL65" s="122"/>
      <c r="AM65" s="122"/>
      <c r="AN65" s="122"/>
      <c r="AO65" s="122"/>
      <c r="AP65" s="122"/>
      <c r="AQ65" s="122"/>
      <c r="AR65" s="121"/>
    </row>
    <row r="66" spans="1:44" s="119" customFormat="1" x14ac:dyDescent="0.3">
      <c r="A66" s="113">
        <v>60</v>
      </c>
      <c r="B66" s="126">
        <v>677617</v>
      </c>
      <c r="C66" s="127" t="s">
        <v>160</v>
      </c>
      <c r="D66" s="114">
        <v>12.5</v>
      </c>
      <c r="E66" s="114">
        <v>13</v>
      </c>
      <c r="F66" s="114">
        <v>10.5</v>
      </c>
      <c r="G66" s="114">
        <v>11.5</v>
      </c>
      <c r="H66" s="114">
        <v>7</v>
      </c>
      <c r="I66" s="114">
        <f t="shared" si="1"/>
        <v>54.5</v>
      </c>
      <c r="J66" s="114">
        <f t="shared" si="2"/>
        <v>8.1749999999999989</v>
      </c>
      <c r="K66" s="115">
        <v>3</v>
      </c>
      <c r="L66" s="115">
        <v>2.5</v>
      </c>
      <c r="M66" s="115">
        <v>3.5</v>
      </c>
      <c r="N66" s="115">
        <v>6</v>
      </c>
      <c r="O66" s="115">
        <v>2.5</v>
      </c>
      <c r="P66" s="115">
        <f t="shared" si="3"/>
        <v>17.5</v>
      </c>
      <c r="Q66" s="115">
        <f t="shared" si="4"/>
        <v>0.875</v>
      </c>
      <c r="R66" s="116">
        <f t="shared" si="5"/>
        <v>2.0249999999999999</v>
      </c>
      <c r="S66" s="117">
        <f t="shared" si="6"/>
        <v>2.0750000000000002</v>
      </c>
      <c r="T66" s="117">
        <f t="shared" si="7"/>
        <v>1.75</v>
      </c>
      <c r="U66" s="117">
        <f t="shared" si="8"/>
        <v>2.0249999999999999</v>
      </c>
      <c r="V66" s="117">
        <f t="shared" si="9"/>
        <v>1.175</v>
      </c>
      <c r="W66" s="28">
        <f t="shared" si="10"/>
        <v>72</v>
      </c>
      <c r="X66" s="118">
        <f t="shared" si="11"/>
        <v>14.4</v>
      </c>
      <c r="Y66" s="129">
        <v>74</v>
      </c>
      <c r="Z66" s="120">
        <f t="shared" si="12"/>
        <v>59.2</v>
      </c>
      <c r="AA66" s="122"/>
      <c r="AB66" s="122"/>
      <c r="AC66" s="122"/>
      <c r="AD66" s="122"/>
      <c r="AE66" s="122"/>
      <c r="AF66" s="122"/>
      <c r="AG66" s="122"/>
      <c r="AH66" s="122"/>
      <c r="AI66" s="122"/>
      <c r="AJ66" s="122"/>
      <c r="AK66" s="122"/>
      <c r="AL66" s="122"/>
      <c r="AM66" s="122"/>
      <c r="AN66" s="122"/>
      <c r="AO66" s="122"/>
      <c r="AP66" s="122"/>
      <c r="AQ66" s="122"/>
      <c r="AR66" s="121"/>
    </row>
    <row r="67" spans="1:44" s="119" customFormat="1" x14ac:dyDescent="0.3">
      <c r="A67" s="113">
        <v>61</v>
      </c>
      <c r="B67" s="126">
        <v>677618</v>
      </c>
      <c r="C67" s="127" t="s">
        <v>199</v>
      </c>
      <c r="D67" s="114">
        <v>5</v>
      </c>
      <c r="E67" s="114">
        <v>4</v>
      </c>
      <c r="F67" s="114">
        <v>7</v>
      </c>
      <c r="G67" s="114">
        <v>8</v>
      </c>
      <c r="H67" s="114">
        <v>9</v>
      </c>
      <c r="I67" s="114">
        <f t="shared" si="1"/>
        <v>33</v>
      </c>
      <c r="J67" s="114">
        <f t="shared" si="2"/>
        <v>4.95</v>
      </c>
      <c r="K67" s="115">
        <v>2.5</v>
      </c>
      <c r="L67" s="115">
        <v>2</v>
      </c>
      <c r="M67" s="115">
        <v>2.5</v>
      </c>
      <c r="N67" s="115">
        <v>2.5</v>
      </c>
      <c r="O67" s="115">
        <v>3.5</v>
      </c>
      <c r="P67" s="115">
        <f t="shared" si="3"/>
        <v>13</v>
      </c>
      <c r="Q67" s="115">
        <f t="shared" si="4"/>
        <v>0.65</v>
      </c>
      <c r="R67" s="116">
        <f t="shared" si="5"/>
        <v>0.875</v>
      </c>
      <c r="S67" s="117">
        <f t="shared" si="6"/>
        <v>0.7</v>
      </c>
      <c r="T67" s="117">
        <f t="shared" si="7"/>
        <v>1.175</v>
      </c>
      <c r="U67" s="117">
        <f t="shared" si="8"/>
        <v>1.325</v>
      </c>
      <c r="V67" s="117">
        <f t="shared" si="9"/>
        <v>1.5249999999999999</v>
      </c>
      <c r="W67" s="28">
        <f t="shared" si="10"/>
        <v>46</v>
      </c>
      <c r="X67" s="118">
        <f t="shared" si="11"/>
        <v>9.2000000000000011</v>
      </c>
      <c r="Y67" s="129">
        <v>27</v>
      </c>
      <c r="Z67" s="120">
        <f t="shared" si="12"/>
        <v>21.6</v>
      </c>
      <c r="AA67" s="122"/>
      <c r="AB67" s="122"/>
      <c r="AC67" s="122"/>
      <c r="AD67" s="122"/>
      <c r="AE67" s="122"/>
      <c r="AF67" s="122"/>
      <c r="AG67" s="122"/>
      <c r="AH67" s="122"/>
      <c r="AI67" s="122"/>
      <c r="AJ67" s="122"/>
      <c r="AK67" s="122"/>
      <c r="AL67" s="122"/>
      <c r="AM67" s="122"/>
      <c r="AN67" s="122"/>
      <c r="AO67" s="122"/>
      <c r="AP67" s="122"/>
      <c r="AQ67" s="122"/>
      <c r="AR67" s="121"/>
    </row>
    <row r="68" spans="1:44" s="119" customFormat="1" x14ac:dyDescent="0.3">
      <c r="A68" s="113">
        <v>62</v>
      </c>
      <c r="B68" s="126">
        <v>677619</v>
      </c>
      <c r="C68" s="127" t="s">
        <v>161</v>
      </c>
      <c r="D68" s="114">
        <v>10</v>
      </c>
      <c r="E68" s="114">
        <v>11.5</v>
      </c>
      <c r="F68" s="114">
        <v>12.5</v>
      </c>
      <c r="G68" s="114">
        <v>13</v>
      </c>
      <c r="H68" s="114">
        <v>12</v>
      </c>
      <c r="I68" s="114">
        <f t="shared" si="1"/>
        <v>59</v>
      </c>
      <c r="J68" s="114">
        <f t="shared" si="2"/>
        <v>8.85</v>
      </c>
      <c r="K68" s="115">
        <v>4.5</v>
      </c>
      <c r="L68" s="115">
        <v>3</v>
      </c>
      <c r="M68" s="115">
        <v>4.5</v>
      </c>
      <c r="N68" s="115">
        <v>3.5</v>
      </c>
      <c r="O68" s="115">
        <v>6</v>
      </c>
      <c r="P68" s="115">
        <f t="shared" si="3"/>
        <v>21.5</v>
      </c>
      <c r="Q68" s="115">
        <f t="shared" si="4"/>
        <v>1.075</v>
      </c>
      <c r="R68" s="116">
        <f t="shared" si="5"/>
        <v>1.7250000000000001</v>
      </c>
      <c r="S68" s="117">
        <f t="shared" si="6"/>
        <v>1.875</v>
      </c>
      <c r="T68" s="117">
        <f t="shared" si="7"/>
        <v>2.1</v>
      </c>
      <c r="U68" s="117">
        <f t="shared" si="8"/>
        <v>2.125</v>
      </c>
      <c r="V68" s="117">
        <f t="shared" si="9"/>
        <v>2.0999999999999996</v>
      </c>
      <c r="W68" s="28">
        <f t="shared" si="10"/>
        <v>80.5</v>
      </c>
      <c r="X68" s="118">
        <f t="shared" si="11"/>
        <v>16.100000000000001</v>
      </c>
      <c r="Y68" s="129">
        <v>64</v>
      </c>
      <c r="Z68" s="120">
        <f t="shared" si="12"/>
        <v>51.2</v>
      </c>
      <c r="AA68" s="122"/>
      <c r="AB68" s="122"/>
      <c r="AC68" s="122"/>
      <c r="AD68" s="122"/>
      <c r="AE68" s="122"/>
      <c r="AF68" s="122"/>
      <c r="AG68" s="122"/>
      <c r="AH68" s="122"/>
      <c r="AI68" s="122"/>
      <c r="AJ68" s="122"/>
      <c r="AK68" s="122"/>
      <c r="AL68" s="122"/>
      <c r="AM68" s="122"/>
      <c r="AN68" s="122"/>
      <c r="AO68" s="122"/>
      <c r="AP68" s="122"/>
      <c r="AQ68" s="122"/>
      <c r="AR68" s="121"/>
    </row>
    <row r="69" spans="1:44" s="119" customFormat="1" x14ac:dyDescent="0.3">
      <c r="A69" s="113">
        <v>63</v>
      </c>
      <c r="B69" s="126">
        <v>677620</v>
      </c>
      <c r="C69" s="127" t="s">
        <v>162</v>
      </c>
      <c r="D69" s="114">
        <v>6</v>
      </c>
      <c r="E69" s="114">
        <v>7.5</v>
      </c>
      <c r="F69" s="114">
        <v>10.5</v>
      </c>
      <c r="G69" s="114">
        <v>11</v>
      </c>
      <c r="H69" s="114">
        <v>8</v>
      </c>
      <c r="I69" s="114">
        <f t="shared" si="1"/>
        <v>43</v>
      </c>
      <c r="J69" s="114">
        <f t="shared" si="2"/>
        <v>6.45</v>
      </c>
      <c r="K69" s="115">
        <v>6</v>
      </c>
      <c r="L69" s="115">
        <v>4</v>
      </c>
      <c r="M69" s="115">
        <v>5</v>
      </c>
      <c r="N69" s="115">
        <v>4.5</v>
      </c>
      <c r="O69" s="115">
        <v>5.5</v>
      </c>
      <c r="P69" s="115">
        <f t="shared" si="3"/>
        <v>25</v>
      </c>
      <c r="Q69" s="115">
        <f t="shared" si="4"/>
        <v>1.25</v>
      </c>
      <c r="R69" s="116">
        <f t="shared" si="5"/>
        <v>1.2</v>
      </c>
      <c r="S69" s="117">
        <f t="shared" si="6"/>
        <v>1.325</v>
      </c>
      <c r="T69" s="117">
        <f t="shared" si="7"/>
        <v>1.825</v>
      </c>
      <c r="U69" s="117">
        <f t="shared" si="8"/>
        <v>1.875</v>
      </c>
      <c r="V69" s="117">
        <f t="shared" si="9"/>
        <v>1.4750000000000001</v>
      </c>
      <c r="W69" s="28">
        <f t="shared" si="10"/>
        <v>68</v>
      </c>
      <c r="X69" s="118">
        <f t="shared" si="11"/>
        <v>13.600000000000001</v>
      </c>
      <c r="Y69" s="129">
        <v>58</v>
      </c>
      <c r="Z69" s="120">
        <f t="shared" si="12"/>
        <v>46.400000000000006</v>
      </c>
      <c r="AA69" s="122"/>
      <c r="AB69" s="122"/>
      <c r="AC69" s="122"/>
      <c r="AD69" s="122"/>
      <c r="AE69" s="122"/>
      <c r="AF69" s="122"/>
      <c r="AG69" s="122"/>
      <c r="AH69" s="122"/>
      <c r="AI69" s="122"/>
      <c r="AJ69" s="122"/>
      <c r="AK69" s="122"/>
      <c r="AL69" s="122"/>
      <c r="AM69" s="122"/>
      <c r="AN69" s="122"/>
      <c r="AO69" s="122"/>
      <c r="AP69" s="122"/>
      <c r="AQ69" s="122"/>
      <c r="AR69" s="121"/>
    </row>
    <row r="70" spans="1:44" s="119" customFormat="1" x14ac:dyDescent="0.3">
      <c r="A70" s="113">
        <v>64</v>
      </c>
      <c r="B70" s="126">
        <v>677621</v>
      </c>
      <c r="C70" s="127" t="s">
        <v>163</v>
      </c>
      <c r="D70" s="114">
        <v>12</v>
      </c>
      <c r="E70" s="114">
        <v>11</v>
      </c>
      <c r="F70" s="114">
        <v>5</v>
      </c>
      <c r="G70" s="114">
        <v>7</v>
      </c>
      <c r="H70" s="114">
        <v>10.5</v>
      </c>
      <c r="I70" s="114">
        <f t="shared" si="1"/>
        <v>45.5</v>
      </c>
      <c r="J70" s="114">
        <f t="shared" si="2"/>
        <v>6.8250000000000002</v>
      </c>
      <c r="K70" s="115">
        <v>3</v>
      </c>
      <c r="L70" s="115">
        <v>4</v>
      </c>
      <c r="M70" s="115">
        <v>5</v>
      </c>
      <c r="N70" s="115">
        <v>2.5</v>
      </c>
      <c r="O70" s="115">
        <v>4.5</v>
      </c>
      <c r="P70" s="115">
        <f t="shared" si="3"/>
        <v>19</v>
      </c>
      <c r="Q70" s="115">
        <f t="shared" si="4"/>
        <v>0.95000000000000007</v>
      </c>
      <c r="R70" s="116">
        <f t="shared" si="5"/>
        <v>1.9499999999999997</v>
      </c>
      <c r="S70" s="117">
        <f t="shared" si="6"/>
        <v>1.8499999999999999</v>
      </c>
      <c r="T70" s="117">
        <f t="shared" si="7"/>
        <v>1</v>
      </c>
      <c r="U70" s="117">
        <f t="shared" si="8"/>
        <v>1.175</v>
      </c>
      <c r="V70" s="117">
        <f t="shared" si="9"/>
        <v>1.8</v>
      </c>
      <c r="W70" s="28">
        <f t="shared" si="10"/>
        <v>64.5</v>
      </c>
      <c r="X70" s="118">
        <f t="shared" si="11"/>
        <v>12.9</v>
      </c>
      <c r="Y70" s="129">
        <v>66</v>
      </c>
      <c r="Z70" s="120">
        <f t="shared" si="12"/>
        <v>52.800000000000004</v>
      </c>
      <c r="AA70" s="122"/>
      <c r="AB70" s="122"/>
      <c r="AC70" s="122"/>
      <c r="AD70" s="122"/>
      <c r="AE70" s="122"/>
      <c r="AF70" s="122"/>
      <c r="AG70" s="122"/>
      <c r="AH70" s="122"/>
      <c r="AI70" s="122"/>
      <c r="AJ70" s="122"/>
      <c r="AK70" s="122"/>
      <c r="AL70" s="122"/>
      <c r="AM70" s="122"/>
      <c r="AN70" s="122"/>
      <c r="AO70" s="122"/>
      <c r="AP70" s="122"/>
      <c r="AQ70" s="122"/>
      <c r="AR70" s="121"/>
    </row>
    <row r="71" spans="1:44" s="119" customFormat="1" x14ac:dyDescent="0.3">
      <c r="A71" s="113">
        <v>65</v>
      </c>
      <c r="B71" s="126">
        <v>677622</v>
      </c>
      <c r="C71" s="127" t="s">
        <v>164</v>
      </c>
      <c r="D71" s="114">
        <v>15</v>
      </c>
      <c r="E71" s="114">
        <v>12</v>
      </c>
      <c r="F71" s="114">
        <v>11</v>
      </c>
      <c r="G71" s="114">
        <v>9.5</v>
      </c>
      <c r="H71" s="114">
        <v>4.5</v>
      </c>
      <c r="I71" s="114">
        <f t="shared" si="1"/>
        <v>52</v>
      </c>
      <c r="J71" s="114">
        <f t="shared" si="2"/>
        <v>7.8</v>
      </c>
      <c r="K71" s="115">
        <v>2</v>
      </c>
      <c r="L71" s="115">
        <v>4</v>
      </c>
      <c r="M71" s="115">
        <v>5.5</v>
      </c>
      <c r="N71" s="115">
        <v>4.5</v>
      </c>
      <c r="O71" s="115">
        <v>4</v>
      </c>
      <c r="P71" s="115">
        <f t="shared" si="3"/>
        <v>20</v>
      </c>
      <c r="Q71" s="115">
        <f t="shared" si="4"/>
        <v>1</v>
      </c>
      <c r="R71" s="116">
        <f t="shared" si="5"/>
        <v>2.35</v>
      </c>
      <c r="S71" s="117">
        <f t="shared" si="6"/>
        <v>1.9999999999999998</v>
      </c>
      <c r="T71" s="117">
        <f t="shared" si="7"/>
        <v>1.9249999999999998</v>
      </c>
      <c r="U71" s="117">
        <f t="shared" si="8"/>
        <v>1.6500000000000001</v>
      </c>
      <c r="V71" s="117">
        <f t="shared" si="9"/>
        <v>0.875</v>
      </c>
      <c r="W71" s="28">
        <f t="shared" si="10"/>
        <v>72</v>
      </c>
      <c r="X71" s="118">
        <f t="shared" si="11"/>
        <v>14.4</v>
      </c>
      <c r="Y71" s="129">
        <v>68</v>
      </c>
      <c r="Z71" s="120">
        <f t="shared" si="12"/>
        <v>54.400000000000006</v>
      </c>
      <c r="AA71" s="122"/>
      <c r="AB71" s="122"/>
      <c r="AC71" s="122"/>
      <c r="AD71" s="122"/>
      <c r="AE71" s="122"/>
      <c r="AF71" s="122"/>
      <c r="AG71" s="122"/>
      <c r="AH71" s="122"/>
      <c r="AI71" s="122"/>
      <c r="AJ71" s="122"/>
      <c r="AK71" s="122"/>
      <c r="AL71" s="122"/>
      <c r="AM71" s="122"/>
      <c r="AN71" s="122"/>
      <c r="AO71" s="122"/>
      <c r="AP71" s="122"/>
      <c r="AQ71" s="122"/>
      <c r="AR71" s="121"/>
    </row>
    <row r="72" spans="1:44" s="119" customFormat="1" x14ac:dyDescent="0.3">
      <c r="A72" s="113">
        <v>66</v>
      </c>
      <c r="B72" s="126">
        <v>677623</v>
      </c>
      <c r="C72" s="127" t="s">
        <v>165</v>
      </c>
      <c r="D72" s="114">
        <v>15</v>
      </c>
      <c r="E72" s="114">
        <v>14</v>
      </c>
      <c r="F72" s="114">
        <v>13.5</v>
      </c>
      <c r="G72" s="114">
        <v>5</v>
      </c>
      <c r="H72" s="114">
        <v>8</v>
      </c>
      <c r="I72" s="114">
        <f t="shared" ref="I72:I101" si="13">SUM(D72:H72)</f>
        <v>55.5</v>
      </c>
      <c r="J72" s="114">
        <f t="shared" ref="J72:J101" si="14">I72*0.15</f>
        <v>8.3249999999999993</v>
      </c>
      <c r="K72" s="115">
        <v>2</v>
      </c>
      <c r="L72" s="115">
        <v>5</v>
      </c>
      <c r="M72" s="115">
        <v>4.5</v>
      </c>
      <c r="N72" s="115">
        <v>3.5</v>
      </c>
      <c r="O72" s="115">
        <v>2.5</v>
      </c>
      <c r="P72" s="115">
        <f t="shared" ref="P72:P101" si="15">SUM(K72:O72)</f>
        <v>17.5</v>
      </c>
      <c r="Q72" s="115">
        <f t="shared" ref="Q72:Q101" si="16">P72*0.05</f>
        <v>0.875</v>
      </c>
      <c r="R72" s="116">
        <f t="shared" ref="R72:R101" si="17">(D72*0.15+K72*0.05)</f>
        <v>2.35</v>
      </c>
      <c r="S72" s="117">
        <f t="shared" ref="S72:S101" si="18">(E72*0.15+L72*0.05)</f>
        <v>2.35</v>
      </c>
      <c r="T72" s="117">
        <f t="shared" ref="T72:T101" si="19">(F72*0.15+M72*0.05)</f>
        <v>2.25</v>
      </c>
      <c r="U72" s="117">
        <f t="shared" ref="U72:U101" si="20">(G72*0.15+N72*0.05)</f>
        <v>0.92500000000000004</v>
      </c>
      <c r="V72" s="117">
        <f t="shared" ref="V72:V101" si="21">(H72*0.15+O72*0.05)</f>
        <v>1.325</v>
      </c>
      <c r="W72" s="28">
        <f t="shared" ref="W72:W101" si="22">I72+P72</f>
        <v>73</v>
      </c>
      <c r="X72" s="118">
        <f t="shared" ref="X72:X101" si="23">W72*0.2</f>
        <v>14.600000000000001</v>
      </c>
      <c r="Y72" s="129">
        <v>74</v>
      </c>
      <c r="Z72" s="120">
        <f t="shared" ref="Z72:Z101" si="24">Y72*0.8</f>
        <v>59.2</v>
      </c>
      <c r="AA72" s="122"/>
      <c r="AB72" s="122"/>
      <c r="AC72" s="122"/>
      <c r="AD72" s="122"/>
      <c r="AE72" s="122"/>
      <c r="AF72" s="122"/>
      <c r="AG72" s="122"/>
      <c r="AH72" s="122"/>
      <c r="AI72" s="122"/>
      <c r="AJ72" s="122"/>
      <c r="AK72" s="122"/>
      <c r="AL72" s="122"/>
      <c r="AM72" s="122"/>
      <c r="AN72" s="122"/>
      <c r="AO72" s="122"/>
      <c r="AP72" s="122"/>
      <c r="AQ72" s="122"/>
      <c r="AR72" s="121"/>
    </row>
    <row r="73" spans="1:44" s="119" customFormat="1" x14ac:dyDescent="0.3">
      <c r="A73" s="113">
        <v>67</v>
      </c>
      <c r="B73" s="126">
        <v>677624</v>
      </c>
      <c r="C73" s="127" t="s">
        <v>166</v>
      </c>
      <c r="D73" s="114">
        <v>10</v>
      </c>
      <c r="E73" s="114">
        <v>5</v>
      </c>
      <c r="F73" s="114">
        <v>15.5</v>
      </c>
      <c r="G73" s="114">
        <v>14</v>
      </c>
      <c r="H73" s="114">
        <v>6.5</v>
      </c>
      <c r="I73" s="114">
        <f t="shared" si="13"/>
        <v>51</v>
      </c>
      <c r="J73" s="114">
        <f t="shared" si="14"/>
        <v>7.6499999999999995</v>
      </c>
      <c r="K73" s="115">
        <v>4.5</v>
      </c>
      <c r="L73" s="115">
        <v>3.5</v>
      </c>
      <c r="M73" s="115">
        <v>3.5</v>
      </c>
      <c r="N73" s="115">
        <v>2.5</v>
      </c>
      <c r="O73" s="115">
        <v>1.5</v>
      </c>
      <c r="P73" s="115">
        <f t="shared" si="15"/>
        <v>15.5</v>
      </c>
      <c r="Q73" s="115">
        <f t="shared" si="16"/>
        <v>0.77500000000000002</v>
      </c>
      <c r="R73" s="116">
        <f t="shared" si="17"/>
        <v>1.7250000000000001</v>
      </c>
      <c r="S73" s="117">
        <f t="shared" si="18"/>
        <v>0.92500000000000004</v>
      </c>
      <c r="T73" s="117">
        <f t="shared" si="19"/>
        <v>2.4999999999999996</v>
      </c>
      <c r="U73" s="117">
        <f t="shared" si="20"/>
        <v>2.2250000000000001</v>
      </c>
      <c r="V73" s="117">
        <f t="shared" si="21"/>
        <v>1.05</v>
      </c>
      <c r="W73" s="28">
        <f t="shared" si="22"/>
        <v>66.5</v>
      </c>
      <c r="X73" s="118">
        <f t="shared" si="23"/>
        <v>13.3</v>
      </c>
      <c r="Y73" s="129">
        <v>63</v>
      </c>
      <c r="Z73" s="120">
        <f t="shared" si="24"/>
        <v>50.400000000000006</v>
      </c>
      <c r="AA73" s="122"/>
      <c r="AB73" s="122"/>
      <c r="AC73" s="122"/>
      <c r="AD73" s="122"/>
      <c r="AE73" s="122"/>
      <c r="AF73" s="122"/>
      <c r="AG73" s="122"/>
      <c r="AH73" s="122"/>
      <c r="AI73" s="122"/>
      <c r="AJ73" s="122"/>
      <c r="AK73" s="122"/>
      <c r="AL73" s="122"/>
      <c r="AM73" s="122"/>
      <c r="AN73" s="122"/>
      <c r="AO73" s="122"/>
      <c r="AP73" s="122"/>
      <c r="AQ73" s="122"/>
      <c r="AR73" s="121"/>
    </row>
    <row r="74" spans="1:44" s="119" customFormat="1" x14ac:dyDescent="0.3">
      <c r="A74" s="113">
        <v>68</v>
      </c>
      <c r="B74" s="126">
        <v>677625</v>
      </c>
      <c r="C74" s="127" t="s">
        <v>167</v>
      </c>
      <c r="D74" s="114">
        <v>12</v>
      </c>
      <c r="E74" s="114">
        <v>10.5</v>
      </c>
      <c r="F74" s="114">
        <v>11</v>
      </c>
      <c r="G74" s="114">
        <v>5</v>
      </c>
      <c r="H74" s="114">
        <v>8</v>
      </c>
      <c r="I74" s="114">
        <f t="shared" si="13"/>
        <v>46.5</v>
      </c>
      <c r="J74" s="114">
        <f t="shared" si="14"/>
        <v>6.9749999999999996</v>
      </c>
      <c r="K74" s="115">
        <v>2</v>
      </c>
      <c r="L74" s="115">
        <v>2.5</v>
      </c>
      <c r="M74" s="115">
        <v>2.5</v>
      </c>
      <c r="N74" s="115">
        <v>3.5</v>
      </c>
      <c r="O74" s="115">
        <v>2.5</v>
      </c>
      <c r="P74" s="115">
        <f t="shared" si="15"/>
        <v>13</v>
      </c>
      <c r="Q74" s="115">
        <f t="shared" si="16"/>
        <v>0.65</v>
      </c>
      <c r="R74" s="116">
        <f t="shared" si="17"/>
        <v>1.9</v>
      </c>
      <c r="S74" s="117">
        <f t="shared" si="18"/>
        <v>1.7</v>
      </c>
      <c r="T74" s="117">
        <f t="shared" si="19"/>
        <v>1.7749999999999999</v>
      </c>
      <c r="U74" s="117">
        <f t="shared" si="20"/>
        <v>0.92500000000000004</v>
      </c>
      <c r="V74" s="117">
        <f t="shared" si="21"/>
        <v>1.325</v>
      </c>
      <c r="W74" s="28">
        <f t="shared" si="22"/>
        <v>59.5</v>
      </c>
      <c r="X74" s="118">
        <f t="shared" si="23"/>
        <v>11.9</v>
      </c>
      <c r="Y74" s="129">
        <v>61</v>
      </c>
      <c r="Z74" s="120">
        <f t="shared" si="24"/>
        <v>48.800000000000004</v>
      </c>
      <c r="AA74" s="122"/>
      <c r="AB74" s="122"/>
      <c r="AC74" s="122"/>
      <c r="AD74" s="122"/>
      <c r="AE74" s="122"/>
      <c r="AF74" s="122"/>
      <c r="AG74" s="122"/>
      <c r="AH74" s="122"/>
      <c r="AI74" s="122"/>
      <c r="AJ74" s="122"/>
      <c r="AK74" s="122"/>
      <c r="AL74" s="122"/>
      <c r="AM74" s="122"/>
      <c r="AN74" s="122"/>
      <c r="AO74" s="122"/>
      <c r="AP74" s="122"/>
      <c r="AQ74" s="122"/>
      <c r="AR74" s="121"/>
    </row>
    <row r="75" spans="1:44" s="119" customFormat="1" x14ac:dyDescent="0.3">
      <c r="A75" s="113">
        <v>69</v>
      </c>
      <c r="B75" s="126">
        <v>677626</v>
      </c>
      <c r="C75" s="127" t="s">
        <v>168</v>
      </c>
      <c r="D75" s="114">
        <v>11</v>
      </c>
      <c r="E75" s="114">
        <v>10.5</v>
      </c>
      <c r="F75" s="114">
        <v>5</v>
      </c>
      <c r="G75" s="114">
        <v>6</v>
      </c>
      <c r="H75" s="114">
        <v>7</v>
      </c>
      <c r="I75" s="114">
        <f t="shared" si="13"/>
        <v>39.5</v>
      </c>
      <c r="J75" s="114">
        <f t="shared" si="14"/>
        <v>5.9249999999999998</v>
      </c>
      <c r="K75" s="115">
        <v>4</v>
      </c>
      <c r="L75" s="115">
        <v>6</v>
      </c>
      <c r="M75" s="115">
        <v>2.5</v>
      </c>
      <c r="N75" s="115">
        <v>6</v>
      </c>
      <c r="O75" s="115">
        <v>3.5</v>
      </c>
      <c r="P75" s="115">
        <f t="shared" si="15"/>
        <v>22</v>
      </c>
      <c r="Q75" s="115">
        <f t="shared" si="16"/>
        <v>1.1000000000000001</v>
      </c>
      <c r="R75" s="116">
        <f t="shared" si="17"/>
        <v>1.8499999999999999</v>
      </c>
      <c r="S75" s="117">
        <f t="shared" si="18"/>
        <v>1.875</v>
      </c>
      <c r="T75" s="117">
        <f t="shared" si="19"/>
        <v>0.875</v>
      </c>
      <c r="U75" s="117">
        <f t="shared" si="20"/>
        <v>1.2</v>
      </c>
      <c r="V75" s="117">
        <f t="shared" si="21"/>
        <v>1.2250000000000001</v>
      </c>
      <c r="W75" s="28">
        <f t="shared" si="22"/>
        <v>61.5</v>
      </c>
      <c r="X75" s="118">
        <f t="shared" si="23"/>
        <v>12.3</v>
      </c>
      <c r="Y75" s="129">
        <v>49</v>
      </c>
      <c r="Z75" s="120">
        <f t="shared" si="24"/>
        <v>39.200000000000003</v>
      </c>
      <c r="AA75" s="122"/>
      <c r="AB75" s="122"/>
      <c r="AC75" s="122"/>
      <c r="AD75" s="122"/>
      <c r="AE75" s="122"/>
      <c r="AF75" s="122"/>
      <c r="AG75" s="122"/>
      <c r="AH75" s="122"/>
      <c r="AI75" s="122"/>
      <c r="AJ75" s="122"/>
      <c r="AK75" s="122"/>
      <c r="AL75" s="122"/>
      <c r="AM75" s="122"/>
      <c r="AN75" s="122"/>
      <c r="AO75" s="122"/>
      <c r="AP75" s="122"/>
      <c r="AQ75" s="122"/>
      <c r="AR75" s="121"/>
    </row>
    <row r="76" spans="1:44" s="119" customFormat="1" x14ac:dyDescent="0.3">
      <c r="A76" s="113">
        <v>70</v>
      </c>
      <c r="B76" s="126">
        <v>677627</v>
      </c>
      <c r="C76" s="127" t="s">
        <v>169</v>
      </c>
      <c r="D76" s="114">
        <v>12</v>
      </c>
      <c r="E76" s="114">
        <v>15</v>
      </c>
      <c r="F76" s="114">
        <v>10.5</v>
      </c>
      <c r="G76" s="114">
        <v>11</v>
      </c>
      <c r="H76" s="114">
        <v>5</v>
      </c>
      <c r="I76" s="114">
        <f t="shared" si="13"/>
        <v>53.5</v>
      </c>
      <c r="J76" s="114">
        <f t="shared" si="14"/>
        <v>8.0250000000000004</v>
      </c>
      <c r="K76" s="115">
        <v>4</v>
      </c>
      <c r="L76" s="115">
        <v>2.5</v>
      </c>
      <c r="M76" s="115">
        <v>2</v>
      </c>
      <c r="N76" s="115">
        <v>5.5</v>
      </c>
      <c r="O76" s="115">
        <v>2.5</v>
      </c>
      <c r="P76" s="115">
        <f t="shared" si="15"/>
        <v>16.5</v>
      </c>
      <c r="Q76" s="115">
        <f t="shared" si="16"/>
        <v>0.82500000000000007</v>
      </c>
      <c r="R76" s="116">
        <f t="shared" si="17"/>
        <v>1.9999999999999998</v>
      </c>
      <c r="S76" s="117">
        <f t="shared" si="18"/>
        <v>2.375</v>
      </c>
      <c r="T76" s="117">
        <f t="shared" si="19"/>
        <v>1.675</v>
      </c>
      <c r="U76" s="117">
        <f t="shared" si="20"/>
        <v>1.9249999999999998</v>
      </c>
      <c r="V76" s="117">
        <f t="shared" si="21"/>
        <v>0.875</v>
      </c>
      <c r="W76" s="28">
        <f t="shared" si="22"/>
        <v>70</v>
      </c>
      <c r="X76" s="118">
        <f t="shared" si="23"/>
        <v>14</v>
      </c>
      <c r="Y76" s="129">
        <v>63</v>
      </c>
      <c r="Z76" s="120">
        <f t="shared" si="24"/>
        <v>50.400000000000006</v>
      </c>
      <c r="AA76" s="122"/>
      <c r="AB76" s="122"/>
      <c r="AC76" s="122"/>
      <c r="AD76" s="122"/>
      <c r="AE76" s="122"/>
      <c r="AF76" s="122"/>
      <c r="AG76" s="122"/>
      <c r="AH76" s="122"/>
      <c r="AI76" s="122"/>
      <c r="AJ76" s="122"/>
      <c r="AK76" s="122"/>
      <c r="AL76" s="122"/>
      <c r="AM76" s="122"/>
      <c r="AN76" s="122"/>
      <c r="AO76" s="122"/>
      <c r="AP76" s="122"/>
      <c r="AQ76" s="122"/>
      <c r="AR76" s="121"/>
    </row>
    <row r="77" spans="1:44" s="119" customFormat="1" x14ac:dyDescent="0.3">
      <c r="A77" s="113">
        <v>71</v>
      </c>
      <c r="B77" s="126">
        <v>677628</v>
      </c>
      <c r="C77" s="127" t="s">
        <v>170</v>
      </c>
      <c r="D77" s="114">
        <v>11</v>
      </c>
      <c r="E77" s="114">
        <v>12</v>
      </c>
      <c r="F77" s="114">
        <v>10</v>
      </c>
      <c r="G77" s="114">
        <v>8</v>
      </c>
      <c r="H77" s="114">
        <v>9</v>
      </c>
      <c r="I77" s="114">
        <f t="shared" si="13"/>
        <v>50</v>
      </c>
      <c r="J77" s="114">
        <f t="shared" si="14"/>
        <v>7.5</v>
      </c>
      <c r="K77" s="115">
        <v>5</v>
      </c>
      <c r="L77" s="115">
        <v>3</v>
      </c>
      <c r="M77" s="115">
        <v>4.5</v>
      </c>
      <c r="N77" s="115">
        <v>4.5</v>
      </c>
      <c r="O77" s="115">
        <v>2</v>
      </c>
      <c r="P77" s="115">
        <f t="shared" si="15"/>
        <v>19</v>
      </c>
      <c r="Q77" s="115">
        <f t="shared" si="16"/>
        <v>0.95000000000000007</v>
      </c>
      <c r="R77" s="116">
        <f t="shared" si="17"/>
        <v>1.9</v>
      </c>
      <c r="S77" s="117">
        <f t="shared" si="18"/>
        <v>1.9499999999999997</v>
      </c>
      <c r="T77" s="117">
        <f t="shared" si="19"/>
        <v>1.7250000000000001</v>
      </c>
      <c r="U77" s="117">
        <f t="shared" si="20"/>
        <v>1.425</v>
      </c>
      <c r="V77" s="117">
        <f t="shared" si="21"/>
        <v>1.45</v>
      </c>
      <c r="W77" s="28">
        <f t="shared" si="22"/>
        <v>69</v>
      </c>
      <c r="X77" s="118">
        <f t="shared" si="23"/>
        <v>13.8</v>
      </c>
      <c r="Y77" s="129">
        <v>58</v>
      </c>
      <c r="Z77" s="120">
        <f t="shared" si="24"/>
        <v>46.400000000000006</v>
      </c>
      <c r="AA77" s="122"/>
      <c r="AB77" s="122"/>
      <c r="AC77" s="122"/>
      <c r="AD77" s="122"/>
      <c r="AE77" s="122"/>
      <c r="AF77" s="122"/>
      <c r="AG77" s="122"/>
      <c r="AH77" s="122"/>
      <c r="AI77" s="122"/>
      <c r="AJ77" s="122"/>
      <c r="AK77" s="122"/>
      <c r="AL77" s="122"/>
      <c r="AM77" s="122"/>
      <c r="AN77" s="122"/>
      <c r="AO77" s="122"/>
      <c r="AP77" s="122"/>
      <c r="AQ77" s="122"/>
      <c r="AR77" s="121"/>
    </row>
    <row r="78" spans="1:44" s="119" customFormat="1" x14ac:dyDescent="0.3">
      <c r="A78" s="113">
        <v>72</v>
      </c>
      <c r="B78" s="126">
        <v>677629</v>
      </c>
      <c r="C78" s="127" t="s">
        <v>171</v>
      </c>
      <c r="D78" s="114">
        <v>12</v>
      </c>
      <c r="E78" s="114">
        <v>15</v>
      </c>
      <c r="F78" s="114">
        <v>5.5</v>
      </c>
      <c r="G78" s="114">
        <v>10.5</v>
      </c>
      <c r="H78" s="114">
        <v>5</v>
      </c>
      <c r="I78" s="114">
        <f t="shared" si="13"/>
        <v>48</v>
      </c>
      <c r="J78" s="114">
        <f t="shared" si="14"/>
        <v>7.1999999999999993</v>
      </c>
      <c r="K78" s="115">
        <v>3.5</v>
      </c>
      <c r="L78" s="115">
        <v>2.5</v>
      </c>
      <c r="M78" s="115">
        <v>3.5</v>
      </c>
      <c r="N78" s="115">
        <v>3.5</v>
      </c>
      <c r="O78" s="115">
        <v>1.5</v>
      </c>
      <c r="P78" s="115">
        <f t="shared" si="15"/>
        <v>14.5</v>
      </c>
      <c r="Q78" s="115">
        <f t="shared" si="16"/>
        <v>0.72500000000000009</v>
      </c>
      <c r="R78" s="116">
        <f t="shared" si="17"/>
        <v>1.9749999999999999</v>
      </c>
      <c r="S78" s="117">
        <f t="shared" si="18"/>
        <v>2.375</v>
      </c>
      <c r="T78" s="117">
        <f t="shared" si="19"/>
        <v>1</v>
      </c>
      <c r="U78" s="117">
        <f t="shared" si="20"/>
        <v>1.75</v>
      </c>
      <c r="V78" s="117">
        <f t="shared" si="21"/>
        <v>0.82499999999999996</v>
      </c>
      <c r="W78" s="28">
        <f t="shared" si="22"/>
        <v>62.5</v>
      </c>
      <c r="X78" s="118">
        <f t="shared" si="23"/>
        <v>12.5</v>
      </c>
      <c r="Y78" s="129">
        <v>61</v>
      </c>
      <c r="Z78" s="120">
        <f t="shared" si="24"/>
        <v>48.800000000000004</v>
      </c>
      <c r="AA78" s="122"/>
      <c r="AB78" s="122"/>
      <c r="AC78" s="122"/>
      <c r="AD78" s="122"/>
      <c r="AE78" s="122"/>
      <c r="AF78" s="122"/>
      <c r="AG78" s="122"/>
      <c r="AH78" s="122"/>
      <c r="AI78" s="122"/>
      <c r="AJ78" s="122"/>
      <c r="AK78" s="122"/>
      <c r="AL78" s="122"/>
      <c r="AM78" s="122"/>
      <c r="AN78" s="122"/>
      <c r="AO78" s="122"/>
      <c r="AP78" s="122"/>
      <c r="AQ78" s="122"/>
      <c r="AR78" s="121"/>
    </row>
    <row r="79" spans="1:44" s="119" customFormat="1" x14ac:dyDescent="0.3">
      <c r="A79" s="113">
        <v>73</v>
      </c>
      <c r="B79" s="126">
        <v>677630</v>
      </c>
      <c r="C79" s="127" t="s">
        <v>172</v>
      </c>
      <c r="D79" s="114">
        <v>6</v>
      </c>
      <c r="E79" s="114">
        <v>7.5</v>
      </c>
      <c r="F79" s="114">
        <v>8.5</v>
      </c>
      <c r="G79" s="114">
        <v>7</v>
      </c>
      <c r="H79" s="114">
        <v>8.5</v>
      </c>
      <c r="I79" s="114">
        <f t="shared" si="13"/>
        <v>37.5</v>
      </c>
      <c r="J79" s="114">
        <f t="shared" si="14"/>
        <v>5.625</v>
      </c>
      <c r="K79" s="115">
        <v>2.5</v>
      </c>
      <c r="L79" s="115">
        <v>2</v>
      </c>
      <c r="M79" s="115">
        <v>2.5</v>
      </c>
      <c r="N79" s="115">
        <v>2.5</v>
      </c>
      <c r="O79" s="115">
        <v>2</v>
      </c>
      <c r="P79" s="115">
        <f t="shared" si="15"/>
        <v>11.5</v>
      </c>
      <c r="Q79" s="115">
        <f t="shared" si="16"/>
        <v>0.57500000000000007</v>
      </c>
      <c r="R79" s="116">
        <f t="shared" si="17"/>
        <v>1.0249999999999999</v>
      </c>
      <c r="S79" s="117">
        <f t="shared" si="18"/>
        <v>1.2250000000000001</v>
      </c>
      <c r="T79" s="117">
        <f t="shared" si="19"/>
        <v>1.4</v>
      </c>
      <c r="U79" s="117">
        <f t="shared" si="20"/>
        <v>1.175</v>
      </c>
      <c r="V79" s="117">
        <f t="shared" si="21"/>
        <v>1.375</v>
      </c>
      <c r="W79" s="28">
        <f t="shared" si="22"/>
        <v>49</v>
      </c>
      <c r="X79" s="118">
        <f t="shared" si="23"/>
        <v>9.8000000000000007</v>
      </c>
      <c r="Y79" s="129">
        <v>46</v>
      </c>
      <c r="Z79" s="120">
        <f t="shared" si="24"/>
        <v>36.800000000000004</v>
      </c>
      <c r="AA79" s="122"/>
      <c r="AB79" s="122"/>
      <c r="AC79" s="122"/>
      <c r="AD79" s="122"/>
      <c r="AE79" s="122"/>
      <c r="AF79" s="122"/>
      <c r="AG79" s="122"/>
      <c r="AH79" s="122"/>
      <c r="AI79" s="122"/>
      <c r="AJ79" s="122"/>
      <c r="AK79" s="122"/>
      <c r="AL79" s="122"/>
      <c r="AM79" s="122"/>
      <c r="AN79" s="122"/>
      <c r="AO79" s="122"/>
      <c r="AP79" s="122"/>
      <c r="AQ79" s="122"/>
      <c r="AR79" s="121"/>
    </row>
    <row r="80" spans="1:44" s="119" customFormat="1" x14ac:dyDescent="0.3">
      <c r="A80" s="113">
        <v>74</v>
      </c>
      <c r="B80" s="126">
        <v>677631</v>
      </c>
      <c r="C80" s="127" t="s">
        <v>173</v>
      </c>
      <c r="D80" s="114">
        <v>11</v>
      </c>
      <c r="E80" s="114">
        <v>10.5</v>
      </c>
      <c r="F80" s="114">
        <v>12</v>
      </c>
      <c r="G80" s="114">
        <v>8</v>
      </c>
      <c r="H80" s="114">
        <v>6</v>
      </c>
      <c r="I80" s="114">
        <f t="shared" si="13"/>
        <v>47.5</v>
      </c>
      <c r="J80" s="114">
        <f t="shared" si="14"/>
        <v>7.125</v>
      </c>
      <c r="K80" s="115">
        <v>1.5</v>
      </c>
      <c r="L80" s="115">
        <v>2.5</v>
      </c>
      <c r="M80" s="115">
        <v>2</v>
      </c>
      <c r="N80" s="115">
        <v>3.5</v>
      </c>
      <c r="O80" s="115">
        <v>3.5</v>
      </c>
      <c r="P80" s="115">
        <f t="shared" si="15"/>
        <v>13</v>
      </c>
      <c r="Q80" s="115">
        <f t="shared" si="16"/>
        <v>0.65</v>
      </c>
      <c r="R80" s="116">
        <f t="shared" si="17"/>
        <v>1.7249999999999999</v>
      </c>
      <c r="S80" s="117">
        <f t="shared" si="18"/>
        <v>1.7</v>
      </c>
      <c r="T80" s="117">
        <f t="shared" si="19"/>
        <v>1.9</v>
      </c>
      <c r="U80" s="117">
        <f t="shared" si="20"/>
        <v>1.375</v>
      </c>
      <c r="V80" s="117">
        <f t="shared" si="21"/>
        <v>1.075</v>
      </c>
      <c r="W80" s="28">
        <f t="shared" si="22"/>
        <v>60.5</v>
      </c>
      <c r="X80" s="118">
        <f t="shared" si="23"/>
        <v>12.100000000000001</v>
      </c>
      <c r="Y80" s="129">
        <v>55</v>
      </c>
      <c r="Z80" s="120">
        <f t="shared" si="24"/>
        <v>44</v>
      </c>
      <c r="AA80" s="122"/>
      <c r="AB80" s="122"/>
      <c r="AC80" s="122"/>
      <c r="AD80" s="122"/>
      <c r="AE80" s="122"/>
      <c r="AF80" s="122"/>
      <c r="AG80" s="122"/>
      <c r="AH80" s="122"/>
      <c r="AI80" s="122"/>
      <c r="AJ80" s="122"/>
      <c r="AK80" s="122"/>
      <c r="AL80" s="122"/>
      <c r="AM80" s="122"/>
      <c r="AN80" s="122"/>
      <c r="AO80" s="122"/>
      <c r="AP80" s="122"/>
      <c r="AQ80" s="122"/>
      <c r="AR80" s="121"/>
    </row>
    <row r="81" spans="1:44" s="119" customFormat="1" x14ac:dyDescent="0.3">
      <c r="A81" s="113">
        <v>75</v>
      </c>
      <c r="B81" s="126">
        <v>677632</v>
      </c>
      <c r="C81" s="127" t="s">
        <v>174</v>
      </c>
      <c r="D81" s="114">
        <v>12.5</v>
      </c>
      <c r="E81" s="114">
        <v>10</v>
      </c>
      <c r="F81" s="114">
        <v>9.5</v>
      </c>
      <c r="G81" s="114">
        <v>15.5</v>
      </c>
      <c r="H81" s="114">
        <v>15</v>
      </c>
      <c r="I81" s="114">
        <f t="shared" si="13"/>
        <v>62.5</v>
      </c>
      <c r="J81" s="114">
        <f t="shared" si="14"/>
        <v>9.375</v>
      </c>
      <c r="K81" s="115">
        <v>1.5</v>
      </c>
      <c r="L81" s="115">
        <v>5</v>
      </c>
      <c r="M81" s="115">
        <v>3</v>
      </c>
      <c r="N81" s="115">
        <v>4.5</v>
      </c>
      <c r="O81" s="115">
        <v>2</v>
      </c>
      <c r="P81" s="115">
        <f t="shared" si="15"/>
        <v>16</v>
      </c>
      <c r="Q81" s="115">
        <f t="shared" si="16"/>
        <v>0.8</v>
      </c>
      <c r="R81" s="116">
        <f t="shared" si="17"/>
        <v>1.95</v>
      </c>
      <c r="S81" s="117">
        <f t="shared" si="18"/>
        <v>1.75</v>
      </c>
      <c r="T81" s="117">
        <f t="shared" si="19"/>
        <v>1.5750000000000002</v>
      </c>
      <c r="U81" s="117">
        <f t="shared" si="20"/>
        <v>2.5499999999999998</v>
      </c>
      <c r="V81" s="117">
        <f t="shared" si="21"/>
        <v>2.35</v>
      </c>
      <c r="W81" s="28">
        <f t="shared" si="22"/>
        <v>78.5</v>
      </c>
      <c r="X81" s="118">
        <f t="shared" si="23"/>
        <v>15.700000000000001</v>
      </c>
      <c r="Y81" s="129">
        <v>77</v>
      </c>
      <c r="Z81" s="120">
        <f t="shared" si="24"/>
        <v>61.6</v>
      </c>
      <c r="AA81" s="122"/>
      <c r="AB81" s="122"/>
      <c r="AC81" s="122"/>
      <c r="AD81" s="122"/>
      <c r="AE81" s="122"/>
      <c r="AF81" s="122"/>
      <c r="AG81" s="122"/>
      <c r="AH81" s="122"/>
      <c r="AI81" s="122"/>
      <c r="AJ81" s="122"/>
      <c r="AK81" s="122"/>
      <c r="AL81" s="122"/>
      <c r="AM81" s="122"/>
      <c r="AN81" s="122"/>
      <c r="AO81" s="122"/>
      <c r="AP81" s="122"/>
      <c r="AQ81" s="122"/>
      <c r="AR81" s="121"/>
    </row>
    <row r="82" spans="1:44" s="119" customFormat="1" x14ac:dyDescent="0.3">
      <c r="A82" s="113">
        <v>76</v>
      </c>
      <c r="B82" s="126">
        <v>677633</v>
      </c>
      <c r="C82" s="127" t="s">
        <v>175</v>
      </c>
      <c r="D82" s="114">
        <v>10</v>
      </c>
      <c r="E82" s="114">
        <v>11</v>
      </c>
      <c r="F82" s="114">
        <v>5</v>
      </c>
      <c r="G82" s="114">
        <v>6</v>
      </c>
      <c r="H82" s="114">
        <v>7.5</v>
      </c>
      <c r="I82" s="114">
        <f t="shared" si="13"/>
        <v>39.5</v>
      </c>
      <c r="J82" s="114">
        <f t="shared" si="14"/>
        <v>5.9249999999999998</v>
      </c>
      <c r="K82" s="115">
        <v>5</v>
      </c>
      <c r="L82" s="115">
        <v>2.5</v>
      </c>
      <c r="M82" s="115">
        <v>3.5</v>
      </c>
      <c r="N82" s="115">
        <v>6</v>
      </c>
      <c r="O82" s="115">
        <v>5</v>
      </c>
      <c r="P82" s="115">
        <f t="shared" si="15"/>
        <v>22</v>
      </c>
      <c r="Q82" s="115">
        <f t="shared" si="16"/>
        <v>1.1000000000000001</v>
      </c>
      <c r="R82" s="116">
        <f t="shared" si="17"/>
        <v>1.75</v>
      </c>
      <c r="S82" s="117">
        <f t="shared" si="18"/>
        <v>1.7749999999999999</v>
      </c>
      <c r="T82" s="117">
        <f t="shared" si="19"/>
        <v>0.92500000000000004</v>
      </c>
      <c r="U82" s="117">
        <f t="shared" si="20"/>
        <v>1.2</v>
      </c>
      <c r="V82" s="117">
        <f t="shared" si="21"/>
        <v>1.375</v>
      </c>
      <c r="W82" s="28">
        <f t="shared" si="22"/>
        <v>61.5</v>
      </c>
      <c r="X82" s="118">
        <f t="shared" si="23"/>
        <v>12.3</v>
      </c>
      <c r="Y82" s="129">
        <v>59</v>
      </c>
      <c r="Z82" s="120">
        <f t="shared" si="24"/>
        <v>47.2</v>
      </c>
      <c r="AA82" s="122"/>
      <c r="AB82" s="122"/>
      <c r="AC82" s="122"/>
      <c r="AD82" s="122"/>
      <c r="AE82" s="122"/>
      <c r="AF82" s="122"/>
      <c r="AG82" s="122"/>
      <c r="AH82" s="122"/>
      <c r="AI82" s="122"/>
      <c r="AJ82" s="122"/>
      <c r="AK82" s="122"/>
      <c r="AL82" s="122"/>
      <c r="AM82" s="122"/>
      <c r="AN82" s="122"/>
      <c r="AO82" s="122"/>
      <c r="AP82" s="122"/>
      <c r="AQ82" s="122"/>
      <c r="AR82" s="121"/>
    </row>
    <row r="83" spans="1:44" s="119" customFormat="1" x14ac:dyDescent="0.3">
      <c r="A83" s="113">
        <v>77</v>
      </c>
      <c r="B83" s="126">
        <v>677634</v>
      </c>
      <c r="C83" s="127" t="s">
        <v>176</v>
      </c>
      <c r="D83" s="114">
        <v>15.5</v>
      </c>
      <c r="E83" s="114">
        <v>11.5</v>
      </c>
      <c r="F83" s="114">
        <v>14.5</v>
      </c>
      <c r="G83" s="114">
        <v>10</v>
      </c>
      <c r="H83" s="114">
        <v>11</v>
      </c>
      <c r="I83" s="114">
        <f t="shared" si="13"/>
        <v>62.5</v>
      </c>
      <c r="J83" s="114">
        <f t="shared" si="14"/>
        <v>9.375</v>
      </c>
      <c r="K83" s="115">
        <v>4.5</v>
      </c>
      <c r="L83" s="115">
        <v>2</v>
      </c>
      <c r="M83" s="115">
        <v>4.5</v>
      </c>
      <c r="N83" s="115">
        <v>5.5</v>
      </c>
      <c r="O83" s="115">
        <v>4</v>
      </c>
      <c r="P83" s="115">
        <f t="shared" si="15"/>
        <v>20.5</v>
      </c>
      <c r="Q83" s="115">
        <f t="shared" si="16"/>
        <v>1.0250000000000001</v>
      </c>
      <c r="R83" s="116">
        <f t="shared" si="17"/>
        <v>2.5499999999999998</v>
      </c>
      <c r="S83" s="117">
        <f t="shared" si="18"/>
        <v>1.825</v>
      </c>
      <c r="T83" s="117">
        <f t="shared" si="19"/>
        <v>2.4</v>
      </c>
      <c r="U83" s="117">
        <f t="shared" si="20"/>
        <v>1.7749999999999999</v>
      </c>
      <c r="V83" s="117">
        <f t="shared" si="21"/>
        <v>1.8499999999999999</v>
      </c>
      <c r="W83" s="28">
        <f t="shared" si="22"/>
        <v>83</v>
      </c>
      <c r="X83" s="118">
        <f t="shared" si="23"/>
        <v>16.600000000000001</v>
      </c>
      <c r="Y83" s="129">
        <v>79</v>
      </c>
      <c r="Z83" s="120">
        <f t="shared" si="24"/>
        <v>63.2</v>
      </c>
      <c r="AA83" s="122"/>
      <c r="AB83" s="122"/>
      <c r="AC83" s="122"/>
      <c r="AD83" s="122"/>
      <c r="AE83" s="122"/>
      <c r="AF83" s="122"/>
      <c r="AG83" s="122"/>
      <c r="AH83" s="122"/>
      <c r="AI83" s="122"/>
      <c r="AJ83" s="122"/>
      <c r="AK83" s="122"/>
      <c r="AL83" s="122"/>
      <c r="AM83" s="122"/>
      <c r="AN83" s="122"/>
      <c r="AO83" s="122"/>
      <c r="AP83" s="122"/>
      <c r="AQ83" s="122"/>
      <c r="AR83" s="121"/>
    </row>
    <row r="84" spans="1:44" s="119" customFormat="1" x14ac:dyDescent="0.3">
      <c r="A84" s="113">
        <v>78</v>
      </c>
      <c r="B84" s="126">
        <v>677635</v>
      </c>
      <c r="C84" s="127" t="s">
        <v>177</v>
      </c>
      <c r="D84" s="114">
        <v>10</v>
      </c>
      <c r="E84" s="114">
        <v>5.5</v>
      </c>
      <c r="F84" s="114">
        <v>7.5</v>
      </c>
      <c r="G84" s="114">
        <v>12.5</v>
      </c>
      <c r="H84" s="114">
        <v>9</v>
      </c>
      <c r="I84" s="114">
        <f t="shared" si="13"/>
        <v>44.5</v>
      </c>
      <c r="J84" s="114">
        <f t="shared" si="14"/>
        <v>6.6749999999999998</v>
      </c>
      <c r="K84" s="115">
        <v>2.5</v>
      </c>
      <c r="L84" s="115">
        <v>3</v>
      </c>
      <c r="M84" s="115">
        <v>4.5</v>
      </c>
      <c r="N84" s="115">
        <v>1.5</v>
      </c>
      <c r="O84" s="115">
        <v>4.5</v>
      </c>
      <c r="P84" s="115">
        <f t="shared" si="15"/>
        <v>16</v>
      </c>
      <c r="Q84" s="115">
        <f t="shared" si="16"/>
        <v>0.8</v>
      </c>
      <c r="R84" s="116">
        <f t="shared" si="17"/>
        <v>1.625</v>
      </c>
      <c r="S84" s="117">
        <f t="shared" si="18"/>
        <v>0.97499999999999998</v>
      </c>
      <c r="T84" s="117">
        <f t="shared" si="19"/>
        <v>1.35</v>
      </c>
      <c r="U84" s="117">
        <f t="shared" si="20"/>
        <v>1.95</v>
      </c>
      <c r="V84" s="117">
        <f t="shared" si="21"/>
        <v>1.575</v>
      </c>
      <c r="W84" s="28">
        <f t="shared" si="22"/>
        <v>60.5</v>
      </c>
      <c r="X84" s="118">
        <f t="shared" si="23"/>
        <v>12.100000000000001</v>
      </c>
      <c r="Y84" s="129">
        <v>62</v>
      </c>
      <c r="Z84" s="120">
        <f t="shared" si="24"/>
        <v>49.6</v>
      </c>
      <c r="AA84" s="122"/>
      <c r="AB84" s="122"/>
      <c r="AC84" s="122"/>
      <c r="AD84" s="122"/>
      <c r="AE84" s="122"/>
      <c r="AF84" s="122"/>
      <c r="AG84" s="122"/>
      <c r="AH84" s="122"/>
      <c r="AI84" s="122"/>
      <c r="AJ84" s="122"/>
      <c r="AK84" s="122"/>
      <c r="AL84" s="122"/>
      <c r="AM84" s="122"/>
      <c r="AN84" s="122"/>
      <c r="AO84" s="122"/>
      <c r="AP84" s="122"/>
      <c r="AQ84" s="122"/>
      <c r="AR84" s="121"/>
    </row>
    <row r="85" spans="1:44" s="119" customFormat="1" x14ac:dyDescent="0.3">
      <c r="A85" s="113">
        <v>79</v>
      </c>
      <c r="B85" s="126">
        <v>677636</v>
      </c>
      <c r="C85" s="127" t="s">
        <v>178</v>
      </c>
      <c r="D85" s="114">
        <v>11</v>
      </c>
      <c r="E85" s="114">
        <v>12.5</v>
      </c>
      <c r="F85" s="114">
        <v>12.5</v>
      </c>
      <c r="G85" s="114">
        <v>11</v>
      </c>
      <c r="H85" s="114">
        <v>5</v>
      </c>
      <c r="I85" s="114">
        <f t="shared" si="13"/>
        <v>52</v>
      </c>
      <c r="J85" s="114">
        <f t="shared" si="14"/>
        <v>7.8</v>
      </c>
      <c r="K85" s="115">
        <v>3.5</v>
      </c>
      <c r="L85" s="115">
        <v>3</v>
      </c>
      <c r="M85" s="115">
        <v>1.5</v>
      </c>
      <c r="N85" s="115">
        <v>2</v>
      </c>
      <c r="O85" s="115">
        <v>2</v>
      </c>
      <c r="P85" s="115">
        <f t="shared" si="15"/>
        <v>12</v>
      </c>
      <c r="Q85" s="115">
        <f t="shared" si="16"/>
        <v>0.60000000000000009</v>
      </c>
      <c r="R85" s="116">
        <f t="shared" si="17"/>
        <v>1.825</v>
      </c>
      <c r="S85" s="117">
        <f t="shared" si="18"/>
        <v>2.0249999999999999</v>
      </c>
      <c r="T85" s="117">
        <f t="shared" si="19"/>
        <v>1.95</v>
      </c>
      <c r="U85" s="117">
        <f t="shared" si="20"/>
        <v>1.75</v>
      </c>
      <c r="V85" s="117">
        <f t="shared" si="21"/>
        <v>0.85</v>
      </c>
      <c r="W85" s="28">
        <f t="shared" si="22"/>
        <v>64</v>
      </c>
      <c r="X85" s="118">
        <f t="shared" si="23"/>
        <v>12.8</v>
      </c>
      <c r="Y85" s="129">
        <v>63</v>
      </c>
      <c r="Z85" s="120">
        <f t="shared" si="24"/>
        <v>50.400000000000006</v>
      </c>
      <c r="AA85" s="122"/>
      <c r="AB85" s="122"/>
      <c r="AC85" s="122"/>
      <c r="AD85" s="122"/>
      <c r="AE85" s="122"/>
      <c r="AF85" s="122"/>
      <c r="AG85" s="122"/>
      <c r="AH85" s="122"/>
      <c r="AI85" s="122"/>
      <c r="AJ85" s="122"/>
      <c r="AK85" s="122"/>
      <c r="AL85" s="122"/>
      <c r="AM85" s="122"/>
      <c r="AN85" s="122"/>
      <c r="AO85" s="122"/>
      <c r="AP85" s="122"/>
      <c r="AQ85" s="122"/>
      <c r="AR85" s="121"/>
    </row>
    <row r="86" spans="1:44" s="119" customFormat="1" x14ac:dyDescent="0.3">
      <c r="A86" s="113">
        <v>80</v>
      </c>
      <c r="B86" s="126">
        <v>677637</v>
      </c>
      <c r="C86" s="127" t="s">
        <v>179</v>
      </c>
      <c r="D86" s="114">
        <v>6</v>
      </c>
      <c r="E86" s="114">
        <v>7.5</v>
      </c>
      <c r="F86" s="114">
        <v>8.5</v>
      </c>
      <c r="G86" s="114">
        <v>10.5</v>
      </c>
      <c r="H86" s="114">
        <v>12</v>
      </c>
      <c r="I86" s="114">
        <f t="shared" si="13"/>
        <v>44.5</v>
      </c>
      <c r="J86" s="114">
        <f t="shared" si="14"/>
        <v>6.6749999999999998</v>
      </c>
      <c r="K86" s="115">
        <v>4.5</v>
      </c>
      <c r="L86" s="115">
        <v>3.5</v>
      </c>
      <c r="M86" s="115">
        <v>2.5</v>
      </c>
      <c r="N86" s="115">
        <v>6</v>
      </c>
      <c r="O86" s="115">
        <v>2.5</v>
      </c>
      <c r="P86" s="115">
        <f t="shared" si="15"/>
        <v>19</v>
      </c>
      <c r="Q86" s="115">
        <f t="shared" si="16"/>
        <v>0.95000000000000007</v>
      </c>
      <c r="R86" s="116">
        <f t="shared" si="17"/>
        <v>1.125</v>
      </c>
      <c r="S86" s="117">
        <f t="shared" si="18"/>
        <v>1.3</v>
      </c>
      <c r="T86" s="117">
        <f t="shared" si="19"/>
        <v>1.4</v>
      </c>
      <c r="U86" s="117">
        <f t="shared" si="20"/>
        <v>1.875</v>
      </c>
      <c r="V86" s="117">
        <f t="shared" si="21"/>
        <v>1.9249999999999998</v>
      </c>
      <c r="W86" s="28">
        <f t="shared" si="22"/>
        <v>63.5</v>
      </c>
      <c r="X86" s="118">
        <f t="shared" si="23"/>
        <v>12.700000000000001</v>
      </c>
      <c r="Y86" s="129">
        <v>55</v>
      </c>
      <c r="Z86" s="120">
        <f t="shared" si="24"/>
        <v>44</v>
      </c>
      <c r="AA86" s="122"/>
      <c r="AB86" s="122"/>
      <c r="AC86" s="122"/>
      <c r="AD86" s="122"/>
      <c r="AE86" s="122"/>
      <c r="AF86" s="122"/>
      <c r="AG86" s="122"/>
      <c r="AH86" s="122"/>
      <c r="AI86" s="122"/>
      <c r="AJ86" s="122"/>
      <c r="AK86" s="122"/>
      <c r="AL86" s="122"/>
      <c r="AM86" s="122"/>
      <c r="AN86" s="122"/>
      <c r="AO86" s="122"/>
      <c r="AP86" s="122"/>
      <c r="AQ86" s="122"/>
      <c r="AR86" s="121"/>
    </row>
    <row r="87" spans="1:44" s="119" customFormat="1" x14ac:dyDescent="0.3">
      <c r="A87" s="113">
        <v>81</v>
      </c>
      <c r="B87" s="126">
        <v>677638</v>
      </c>
      <c r="C87" s="127" t="s">
        <v>180</v>
      </c>
      <c r="D87" s="114">
        <v>11</v>
      </c>
      <c r="E87" s="114">
        <v>5.5</v>
      </c>
      <c r="F87" s="114">
        <v>7.5</v>
      </c>
      <c r="G87" s="114">
        <v>8.5</v>
      </c>
      <c r="H87" s="114">
        <v>9.5</v>
      </c>
      <c r="I87" s="114">
        <f t="shared" si="13"/>
        <v>42</v>
      </c>
      <c r="J87" s="114">
        <f t="shared" si="14"/>
        <v>6.3</v>
      </c>
      <c r="K87" s="115">
        <v>6</v>
      </c>
      <c r="L87" s="115">
        <v>4.5</v>
      </c>
      <c r="M87" s="115">
        <v>2</v>
      </c>
      <c r="N87" s="115">
        <v>3.5</v>
      </c>
      <c r="O87" s="115">
        <v>2.5</v>
      </c>
      <c r="P87" s="115">
        <f t="shared" si="15"/>
        <v>18.5</v>
      </c>
      <c r="Q87" s="115">
        <f t="shared" si="16"/>
        <v>0.92500000000000004</v>
      </c>
      <c r="R87" s="116">
        <f t="shared" si="17"/>
        <v>1.95</v>
      </c>
      <c r="S87" s="117">
        <f t="shared" si="18"/>
        <v>1.05</v>
      </c>
      <c r="T87" s="117">
        <f t="shared" si="19"/>
        <v>1.2250000000000001</v>
      </c>
      <c r="U87" s="117">
        <f t="shared" si="20"/>
        <v>1.45</v>
      </c>
      <c r="V87" s="117">
        <f t="shared" si="21"/>
        <v>1.55</v>
      </c>
      <c r="W87" s="28">
        <f t="shared" si="22"/>
        <v>60.5</v>
      </c>
      <c r="X87" s="118">
        <f t="shared" si="23"/>
        <v>12.100000000000001</v>
      </c>
      <c r="Y87" s="129">
        <v>49</v>
      </c>
      <c r="Z87" s="120">
        <f t="shared" si="24"/>
        <v>39.200000000000003</v>
      </c>
      <c r="AA87" s="122"/>
      <c r="AB87" s="122"/>
      <c r="AC87" s="122"/>
      <c r="AD87" s="122"/>
      <c r="AE87" s="122"/>
      <c r="AF87" s="122"/>
      <c r="AG87" s="122"/>
      <c r="AH87" s="122"/>
      <c r="AI87" s="122"/>
      <c r="AJ87" s="122"/>
      <c r="AK87" s="122"/>
      <c r="AL87" s="122"/>
      <c r="AM87" s="122"/>
      <c r="AN87" s="122"/>
      <c r="AO87" s="122"/>
      <c r="AP87" s="122"/>
      <c r="AQ87" s="122"/>
      <c r="AR87" s="121"/>
    </row>
    <row r="88" spans="1:44" s="119" customFormat="1" x14ac:dyDescent="0.3">
      <c r="A88" s="113">
        <v>82</v>
      </c>
      <c r="B88" s="126">
        <v>677639</v>
      </c>
      <c r="C88" s="127" t="s">
        <v>181</v>
      </c>
      <c r="D88" s="114">
        <v>10.5</v>
      </c>
      <c r="E88" s="114">
        <v>5.5</v>
      </c>
      <c r="F88" s="114">
        <v>8.5</v>
      </c>
      <c r="G88" s="114">
        <v>11</v>
      </c>
      <c r="H88" s="114">
        <v>5</v>
      </c>
      <c r="I88" s="114">
        <f t="shared" si="13"/>
        <v>40.5</v>
      </c>
      <c r="J88" s="114">
        <f t="shared" si="14"/>
        <v>6.0750000000000002</v>
      </c>
      <c r="K88" s="115">
        <v>2.5</v>
      </c>
      <c r="L88" s="115">
        <v>5</v>
      </c>
      <c r="M88" s="115">
        <v>2</v>
      </c>
      <c r="N88" s="115">
        <v>4</v>
      </c>
      <c r="O88" s="115">
        <v>1.5</v>
      </c>
      <c r="P88" s="115">
        <f t="shared" si="15"/>
        <v>15</v>
      </c>
      <c r="Q88" s="115">
        <f t="shared" si="16"/>
        <v>0.75</v>
      </c>
      <c r="R88" s="116">
        <f t="shared" si="17"/>
        <v>1.7</v>
      </c>
      <c r="S88" s="117">
        <f t="shared" si="18"/>
        <v>1.075</v>
      </c>
      <c r="T88" s="117">
        <f t="shared" si="19"/>
        <v>1.375</v>
      </c>
      <c r="U88" s="117">
        <f t="shared" si="20"/>
        <v>1.8499999999999999</v>
      </c>
      <c r="V88" s="117">
        <f t="shared" si="21"/>
        <v>0.82499999999999996</v>
      </c>
      <c r="W88" s="28">
        <f t="shared" si="22"/>
        <v>55.5</v>
      </c>
      <c r="X88" s="118">
        <f t="shared" si="23"/>
        <v>11.100000000000001</v>
      </c>
      <c r="Y88" s="129">
        <v>50</v>
      </c>
      <c r="Z88" s="120">
        <f t="shared" si="24"/>
        <v>40</v>
      </c>
      <c r="AA88" s="122"/>
      <c r="AB88" s="122"/>
      <c r="AC88" s="122"/>
      <c r="AD88" s="122"/>
      <c r="AE88" s="122"/>
      <c r="AF88" s="122"/>
      <c r="AG88" s="122"/>
      <c r="AH88" s="122"/>
      <c r="AI88" s="122"/>
      <c r="AJ88" s="122"/>
      <c r="AK88" s="122"/>
      <c r="AL88" s="122"/>
      <c r="AM88" s="122"/>
      <c r="AN88" s="122"/>
      <c r="AO88" s="122"/>
      <c r="AP88" s="122"/>
      <c r="AQ88" s="122"/>
      <c r="AR88" s="121"/>
    </row>
    <row r="89" spans="1:44" s="119" customFormat="1" x14ac:dyDescent="0.3">
      <c r="A89" s="113">
        <v>83</v>
      </c>
      <c r="B89" s="126">
        <v>677640</v>
      </c>
      <c r="C89" s="127" t="s">
        <v>182</v>
      </c>
      <c r="D89" s="114">
        <v>5</v>
      </c>
      <c r="E89" s="114">
        <v>7.5</v>
      </c>
      <c r="F89" s="114">
        <v>8.5</v>
      </c>
      <c r="G89" s="114">
        <v>10.5</v>
      </c>
      <c r="H89" s="114">
        <v>8</v>
      </c>
      <c r="I89" s="114">
        <f t="shared" si="13"/>
        <v>39.5</v>
      </c>
      <c r="J89" s="114">
        <f t="shared" si="14"/>
        <v>5.9249999999999998</v>
      </c>
      <c r="K89" s="115">
        <v>1.5</v>
      </c>
      <c r="L89" s="115">
        <v>5</v>
      </c>
      <c r="M89" s="115">
        <v>3.5</v>
      </c>
      <c r="N89" s="115">
        <v>2.5</v>
      </c>
      <c r="O89" s="115">
        <v>2.5</v>
      </c>
      <c r="P89" s="115">
        <f t="shared" si="15"/>
        <v>15</v>
      </c>
      <c r="Q89" s="115">
        <f t="shared" si="16"/>
        <v>0.75</v>
      </c>
      <c r="R89" s="116">
        <f t="shared" si="17"/>
        <v>0.82499999999999996</v>
      </c>
      <c r="S89" s="117">
        <f t="shared" si="18"/>
        <v>1.375</v>
      </c>
      <c r="T89" s="117">
        <f t="shared" si="19"/>
        <v>1.45</v>
      </c>
      <c r="U89" s="117">
        <f t="shared" si="20"/>
        <v>1.7</v>
      </c>
      <c r="V89" s="117">
        <f t="shared" si="21"/>
        <v>1.325</v>
      </c>
      <c r="W89" s="28">
        <f t="shared" si="22"/>
        <v>54.5</v>
      </c>
      <c r="X89" s="118">
        <f t="shared" si="23"/>
        <v>10.9</v>
      </c>
      <c r="Y89" s="129">
        <v>49</v>
      </c>
      <c r="Z89" s="120">
        <f t="shared" si="24"/>
        <v>39.200000000000003</v>
      </c>
      <c r="AA89" s="122"/>
      <c r="AB89" s="122"/>
      <c r="AC89" s="122"/>
      <c r="AD89" s="122"/>
      <c r="AE89" s="122"/>
      <c r="AF89" s="122"/>
      <c r="AG89" s="122"/>
      <c r="AH89" s="122"/>
      <c r="AI89" s="122"/>
      <c r="AJ89" s="122"/>
      <c r="AK89" s="122"/>
      <c r="AL89" s="122"/>
      <c r="AM89" s="122"/>
      <c r="AN89" s="122"/>
      <c r="AO89" s="122"/>
      <c r="AP89" s="122"/>
      <c r="AQ89" s="122"/>
      <c r="AR89" s="121"/>
    </row>
    <row r="90" spans="1:44" s="119" customFormat="1" x14ac:dyDescent="0.3">
      <c r="A90" s="113">
        <v>84</v>
      </c>
      <c r="B90" s="126">
        <v>677641</v>
      </c>
      <c r="C90" s="127" t="s">
        <v>183</v>
      </c>
      <c r="D90" s="114">
        <v>6</v>
      </c>
      <c r="E90" s="114">
        <v>7.5</v>
      </c>
      <c r="F90" s="114">
        <v>11.5</v>
      </c>
      <c r="G90" s="114">
        <v>5</v>
      </c>
      <c r="H90" s="114">
        <v>9</v>
      </c>
      <c r="I90" s="114">
        <f t="shared" si="13"/>
        <v>39</v>
      </c>
      <c r="J90" s="114">
        <f t="shared" si="14"/>
        <v>5.85</v>
      </c>
      <c r="K90" s="115">
        <v>2</v>
      </c>
      <c r="L90" s="115">
        <v>1.5</v>
      </c>
      <c r="M90" s="115">
        <v>2.5</v>
      </c>
      <c r="N90" s="115">
        <v>2</v>
      </c>
      <c r="O90" s="115">
        <v>2.5</v>
      </c>
      <c r="P90" s="115">
        <f t="shared" si="15"/>
        <v>10.5</v>
      </c>
      <c r="Q90" s="115">
        <f t="shared" si="16"/>
        <v>0.52500000000000002</v>
      </c>
      <c r="R90" s="116">
        <f t="shared" si="17"/>
        <v>0.99999999999999989</v>
      </c>
      <c r="S90" s="117">
        <f t="shared" si="18"/>
        <v>1.2</v>
      </c>
      <c r="T90" s="117">
        <f t="shared" si="19"/>
        <v>1.8499999999999999</v>
      </c>
      <c r="U90" s="117">
        <f t="shared" si="20"/>
        <v>0.85</v>
      </c>
      <c r="V90" s="117">
        <f t="shared" si="21"/>
        <v>1.4749999999999999</v>
      </c>
      <c r="W90" s="28">
        <f t="shared" si="22"/>
        <v>49.5</v>
      </c>
      <c r="X90" s="118">
        <f t="shared" si="23"/>
        <v>9.9</v>
      </c>
      <c r="Y90" s="129">
        <v>49</v>
      </c>
      <c r="Z90" s="120">
        <f t="shared" si="24"/>
        <v>39.200000000000003</v>
      </c>
      <c r="AA90" s="122"/>
      <c r="AB90" s="122"/>
      <c r="AC90" s="122"/>
      <c r="AD90" s="122"/>
      <c r="AE90" s="122"/>
      <c r="AF90" s="122"/>
      <c r="AG90" s="122"/>
      <c r="AH90" s="122"/>
      <c r="AI90" s="122"/>
      <c r="AJ90" s="122"/>
      <c r="AK90" s="122"/>
      <c r="AL90" s="122"/>
      <c r="AM90" s="122"/>
      <c r="AN90" s="122"/>
      <c r="AO90" s="122"/>
      <c r="AP90" s="122"/>
      <c r="AQ90" s="122"/>
      <c r="AR90" s="121"/>
    </row>
    <row r="91" spans="1:44" s="119" customFormat="1" x14ac:dyDescent="0.3">
      <c r="A91" s="113">
        <v>85</v>
      </c>
      <c r="B91" s="126">
        <v>677642</v>
      </c>
      <c r="C91" s="127" t="s">
        <v>184</v>
      </c>
      <c r="D91" s="114">
        <v>12.5</v>
      </c>
      <c r="E91" s="114">
        <v>11.5</v>
      </c>
      <c r="F91" s="114">
        <v>13</v>
      </c>
      <c r="G91" s="114">
        <v>8</v>
      </c>
      <c r="H91" s="114">
        <v>6</v>
      </c>
      <c r="I91" s="114">
        <f t="shared" si="13"/>
        <v>51</v>
      </c>
      <c r="J91" s="114">
        <f t="shared" si="14"/>
        <v>7.6499999999999995</v>
      </c>
      <c r="K91" s="115">
        <v>2.5</v>
      </c>
      <c r="L91" s="115">
        <v>3.5</v>
      </c>
      <c r="M91" s="115">
        <v>6</v>
      </c>
      <c r="N91" s="115">
        <v>1.5</v>
      </c>
      <c r="O91" s="115">
        <v>1.5</v>
      </c>
      <c r="P91" s="115">
        <f t="shared" si="15"/>
        <v>15</v>
      </c>
      <c r="Q91" s="115">
        <f t="shared" si="16"/>
        <v>0.75</v>
      </c>
      <c r="R91" s="116">
        <f t="shared" si="17"/>
        <v>2</v>
      </c>
      <c r="S91" s="117">
        <f t="shared" si="18"/>
        <v>1.9</v>
      </c>
      <c r="T91" s="117">
        <f t="shared" si="19"/>
        <v>2.25</v>
      </c>
      <c r="U91" s="117">
        <f t="shared" si="20"/>
        <v>1.2749999999999999</v>
      </c>
      <c r="V91" s="117">
        <f t="shared" si="21"/>
        <v>0.97499999999999987</v>
      </c>
      <c r="W91" s="28">
        <f t="shared" si="22"/>
        <v>66</v>
      </c>
      <c r="X91" s="118">
        <f t="shared" si="23"/>
        <v>13.200000000000001</v>
      </c>
      <c r="Y91" s="129">
        <v>64</v>
      </c>
      <c r="Z91" s="120">
        <f t="shared" si="24"/>
        <v>51.2</v>
      </c>
      <c r="AA91" s="122"/>
      <c r="AB91" s="122"/>
      <c r="AC91" s="122"/>
      <c r="AD91" s="122"/>
      <c r="AE91" s="122"/>
      <c r="AF91" s="122"/>
      <c r="AG91" s="122"/>
      <c r="AH91" s="122"/>
      <c r="AI91" s="122"/>
      <c r="AJ91" s="122"/>
      <c r="AK91" s="122"/>
      <c r="AL91" s="122"/>
      <c r="AM91" s="122"/>
      <c r="AN91" s="122"/>
      <c r="AO91" s="122"/>
      <c r="AP91" s="122"/>
      <c r="AQ91" s="122"/>
      <c r="AR91" s="121"/>
    </row>
    <row r="92" spans="1:44" s="119" customFormat="1" x14ac:dyDescent="0.3">
      <c r="A92" s="113">
        <v>86</v>
      </c>
      <c r="B92" s="126">
        <v>677643</v>
      </c>
      <c r="C92" s="127" t="s">
        <v>185</v>
      </c>
      <c r="D92" s="114">
        <v>6.5</v>
      </c>
      <c r="E92" s="114">
        <v>7.5</v>
      </c>
      <c r="F92" s="114">
        <v>10</v>
      </c>
      <c r="G92" s="114">
        <v>8</v>
      </c>
      <c r="H92" s="114">
        <v>14</v>
      </c>
      <c r="I92" s="114">
        <f t="shared" si="13"/>
        <v>46</v>
      </c>
      <c r="J92" s="114">
        <f t="shared" si="14"/>
        <v>6.8999999999999995</v>
      </c>
      <c r="K92" s="115">
        <v>3</v>
      </c>
      <c r="L92" s="115">
        <v>2</v>
      </c>
      <c r="M92" s="115">
        <v>2.5</v>
      </c>
      <c r="N92" s="115">
        <v>2.5</v>
      </c>
      <c r="O92" s="115">
        <v>3.5</v>
      </c>
      <c r="P92" s="115">
        <f t="shared" si="15"/>
        <v>13.5</v>
      </c>
      <c r="Q92" s="115">
        <f t="shared" si="16"/>
        <v>0.67500000000000004</v>
      </c>
      <c r="R92" s="116">
        <f t="shared" si="17"/>
        <v>1.125</v>
      </c>
      <c r="S92" s="117">
        <f t="shared" si="18"/>
        <v>1.2250000000000001</v>
      </c>
      <c r="T92" s="117">
        <f t="shared" si="19"/>
        <v>1.625</v>
      </c>
      <c r="U92" s="117">
        <f t="shared" si="20"/>
        <v>1.325</v>
      </c>
      <c r="V92" s="117">
        <f t="shared" si="21"/>
        <v>2.2749999999999999</v>
      </c>
      <c r="W92" s="28">
        <f t="shared" si="22"/>
        <v>59.5</v>
      </c>
      <c r="X92" s="118">
        <f t="shared" si="23"/>
        <v>11.9</v>
      </c>
      <c r="Y92" s="129">
        <v>60</v>
      </c>
      <c r="Z92" s="120">
        <f t="shared" si="24"/>
        <v>48</v>
      </c>
      <c r="AA92" s="122"/>
      <c r="AB92" s="122"/>
      <c r="AC92" s="122"/>
      <c r="AD92" s="122"/>
      <c r="AE92" s="122"/>
      <c r="AF92" s="122"/>
      <c r="AG92" s="122"/>
      <c r="AH92" s="122"/>
      <c r="AI92" s="122"/>
      <c r="AJ92" s="122"/>
      <c r="AK92" s="122"/>
      <c r="AL92" s="122"/>
      <c r="AM92" s="122"/>
      <c r="AN92" s="122"/>
      <c r="AO92" s="122"/>
      <c r="AP92" s="122"/>
      <c r="AQ92" s="122"/>
      <c r="AR92" s="121"/>
    </row>
    <row r="93" spans="1:44" s="119" customFormat="1" x14ac:dyDescent="0.3">
      <c r="A93" s="113">
        <v>87</v>
      </c>
      <c r="B93" s="126">
        <v>677644</v>
      </c>
      <c r="C93" s="127" t="s">
        <v>186</v>
      </c>
      <c r="D93" s="114">
        <v>12</v>
      </c>
      <c r="E93" s="114">
        <v>10</v>
      </c>
      <c r="F93" s="114">
        <v>5.5</v>
      </c>
      <c r="G93" s="114">
        <v>7.5</v>
      </c>
      <c r="H93" s="114">
        <v>10.5</v>
      </c>
      <c r="I93" s="114">
        <f t="shared" si="13"/>
        <v>45.5</v>
      </c>
      <c r="J93" s="114">
        <f t="shared" si="14"/>
        <v>6.8250000000000002</v>
      </c>
      <c r="K93" s="115">
        <v>4.5</v>
      </c>
      <c r="L93" s="115">
        <v>2</v>
      </c>
      <c r="M93" s="115">
        <v>3</v>
      </c>
      <c r="N93" s="115">
        <v>2</v>
      </c>
      <c r="O93" s="115">
        <v>2.5</v>
      </c>
      <c r="P93" s="115">
        <f t="shared" si="15"/>
        <v>14</v>
      </c>
      <c r="Q93" s="115">
        <f t="shared" si="16"/>
        <v>0.70000000000000007</v>
      </c>
      <c r="R93" s="116">
        <f t="shared" si="17"/>
        <v>2.0249999999999999</v>
      </c>
      <c r="S93" s="117">
        <f t="shared" si="18"/>
        <v>1.6</v>
      </c>
      <c r="T93" s="117">
        <f t="shared" si="19"/>
        <v>0.97499999999999998</v>
      </c>
      <c r="U93" s="117">
        <f t="shared" si="20"/>
        <v>1.2250000000000001</v>
      </c>
      <c r="V93" s="117">
        <f t="shared" si="21"/>
        <v>1.7</v>
      </c>
      <c r="W93" s="28">
        <f t="shared" si="22"/>
        <v>59.5</v>
      </c>
      <c r="X93" s="118">
        <f t="shared" si="23"/>
        <v>11.9</v>
      </c>
      <c r="Y93" s="129">
        <v>57</v>
      </c>
      <c r="Z93" s="120">
        <f t="shared" si="24"/>
        <v>45.6</v>
      </c>
      <c r="AA93" s="122"/>
      <c r="AB93" s="122"/>
      <c r="AC93" s="122"/>
      <c r="AD93" s="122"/>
      <c r="AE93" s="122"/>
      <c r="AF93" s="122"/>
      <c r="AG93" s="122"/>
      <c r="AH93" s="122"/>
      <c r="AI93" s="122"/>
      <c r="AJ93" s="122"/>
      <c r="AK93" s="122"/>
      <c r="AL93" s="122"/>
      <c r="AM93" s="122"/>
      <c r="AN93" s="122"/>
      <c r="AO93" s="122"/>
      <c r="AP93" s="122"/>
      <c r="AQ93" s="122"/>
      <c r="AR93" s="121"/>
    </row>
    <row r="94" spans="1:44" s="119" customFormat="1" x14ac:dyDescent="0.3">
      <c r="A94" s="113">
        <v>88</v>
      </c>
      <c r="B94" s="126">
        <v>677645</v>
      </c>
      <c r="C94" s="127" t="s">
        <v>187</v>
      </c>
      <c r="D94" s="114">
        <v>11</v>
      </c>
      <c r="E94" s="114">
        <v>5</v>
      </c>
      <c r="F94" s="114">
        <v>6</v>
      </c>
      <c r="G94" s="114">
        <v>8</v>
      </c>
      <c r="H94" s="114">
        <v>9</v>
      </c>
      <c r="I94" s="114">
        <f t="shared" si="13"/>
        <v>39</v>
      </c>
      <c r="J94" s="114">
        <f t="shared" si="14"/>
        <v>5.85</v>
      </c>
      <c r="K94" s="115">
        <v>5</v>
      </c>
      <c r="L94" s="115">
        <v>2.5</v>
      </c>
      <c r="M94" s="115">
        <v>3.5</v>
      </c>
      <c r="N94" s="115">
        <v>3.5</v>
      </c>
      <c r="O94" s="115">
        <v>4.5</v>
      </c>
      <c r="P94" s="115">
        <f t="shared" si="15"/>
        <v>19</v>
      </c>
      <c r="Q94" s="115">
        <f t="shared" si="16"/>
        <v>0.95000000000000007</v>
      </c>
      <c r="R94" s="116">
        <f t="shared" si="17"/>
        <v>1.9</v>
      </c>
      <c r="S94" s="117">
        <f t="shared" si="18"/>
        <v>0.875</v>
      </c>
      <c r="T94" s="117">
        <f t="shared" si="19"/>
        <v>1.075</v>
      </c>
      <c r="U94" s="117">
        <f t="shared" si="20"/>
        <v>1.375</v>
      </c>
      <c r="V94" s="117">
        <f t="shared" si="21"/>
        <v>1.575</v>
      </c>
      <c r="W94" s="28">
        <f t="shared" si="22"/>
        <v>58</v>
      </c>
      <c r="X94" s="118">
        <f t="shared" si="23"/>
        <v>11.600000000000001</v>
      </c>
      <c r="Y94" s="129">
        <v>49</v>
      </c>
      <c r="Z94" s="120">
        <f t="shared" si="24"/>
        <v>39.200000000000003</v>
      </c>
      <c r="AA94" s="122"/>
      <c r="AB94" s="122"/>
      <c r="AC94" s="122"/>
      <c r="AD94" s="122"/>
      <c r="AE94" s="122"/>
      <c r="AF94" s="122"/>
      <c r="AG94" s="122"/>
      <c r="AH94" s="122"/>
      <c r="AI94" s="122"/>
      <c r="AJ94" s="122"/>
      <c r="AK94" s="122"/>
      <c r="AL94" s="122"/>
      <c r="AM94" s="122"/>
      <c r="AN94" s="122"/>
      <c r="AO94" s="122"/>
      <c r="AP94" s="122"/>
      <c r="AQ94" s="122"/>
      <c r="AR94" s="121"/>
    </row>
    <row r="95" spans="1:44" s="119" customFormat="1" x14ac:dyDescent="0.3">
      <c r="A95" s="113">
        <v>89</v>
      </c>
      <c r="B95" s="126">
        <v>677646</v>
      </c>
      <c r="C95" s="127" t="s">
        <v>188</v>
      </c>
      <c r="D95" s="114">
        <v>15</v>
      </c>
      <c r="E95" s="114">
        <v>11</v>
      </c>
      <c r="F95" s="114">
        <v>9</v>
      </c>
      <c r="G95" s="114">
        <v>7</v>
      </c>
      <c r="H95" s="114">
        <v>8</v>
      </c>
      <c r="I95" s="114">
        <f t="shared" si="13"/>
        <v>50</v>
      </c>
      <c r="J95" s="114">
        <f t="shared" si="14"/>
        <v>7.5</v>
      </c>
      <c r="K95" s="115">
        <v>5</v>
      </c>
      <c r="L95" s="115">
        <v>4</v>
      </c>
      <c r="M95" s="115">
        <v>4.5</v>
      </c>
      <c r="N95" s="115">
        <v>4.5</v>
      </c>
      <c r="O95" s="115">
        <v>3</v>
      </c>
      <c r="P95" s="115">
        <f t="shared" si="15"/>
        <v>21</v>
      </c>
      <c r="Q95" s="115">
        <f t="shared" si="16"/>
        <v>1.05</v>
      </c>
      <c r="R95" s="116">
        <f t="shared" si="17"/>
        <v>2.5</v>
      </c>
      <c r="S95" s="117">
        <f t="shared" si="18"/>
        <v>1.8499999999999999</v>
      </c>
      <c r="T95" s="117">
        <f t="shared" si="19"/>
        <v>1.575</v>
      </c>
      <c r="U95" s="117">
        <f t="shared" si="20"/>
        <v>1.2750000000000001</v>
      </c>
      <c r="V95" s="117">
        <f t="shared" si="21"/>
        <v>1.35</v>
      </c>
      <c r="W95" s="28">
        <f t="shared" si="22"/>
        <v>71</v>
      </c>
      <c r="X95" s="118">
        <f t="shared" si="23"/>
        <v>14.200000000000001</v>
      </c>
      <c r="Y95" s="129">
        <v>55</v>
      </c>
      <c r="Z95" s="120">
        <f t="shared" si="24"/>
        <v>44</v>
      </c>
      <c r="AA95" s="122"/>
      <c r="AB95" s="122"/>
      <c r="AC95" s="122"/>
      <c r="AD95" s="122"/>
      <c r="AE95" s="122"/>
      <c r="AF95" s="122"/>
      <c r="AG95" s="122"/>
      <c r="AH95" s="122"/>
      <c r="AI95" s="122"/>
      <c r="AJ95" s="122"/>
      <c r="AK95" s="122"/>
      <c r="AL95" s="122"/>
      <c r="AM95" s="122"/>
      <c r="AN95" s="122"/>
      <c r="AO95" s="122"/>
      <c r="AP95" s="122"/>
      <c r="AQ95" s="122"/>
      <c r="AR95" s="121"/>
    </row>
    <row r="96" spans="1:44" s="119" customFormat="1" x14ac:dyDescent="0.3">
      <c r="A96" s="113">
        <v>90</v>
      </c>
      <c r="B96" s="126">
        <v>677647</v>
      </c>
      <c r="C96" s="127" t="s">
        <v>189</v>
      </c>
      <c r="D96" s="114">
        <v>12</v>
      </c>
      <c r="E96" s="114">
        <v>4</v>
      </c>
      <c r="F96" s="114">
        <v>10.5</v>
      </c>
      <c r="G96" s="114">
        <v>8</v>
      </c>
      <c r="H96" s="114">
        <v>9</v>
      </c>
      <c r="I96" s="114">
        <f t="shared" si="13"/>
        <v>43.5</v>
      </c>
      <c r="J96" s="114">
        <f t="shared" si="14"/>
        <v>6.5249999999999995</v>
      </c>
      <c r="K96" s="115">
        <v>5.5</v>
      </c>
      <c r="L96" s="115">
        <v>4.5</v>
      </c>
      <c r="M96" s="115">
        <v>4</v>
      </c>
      <c r="N96" s="115">
        <v>4</v>
      </c>
      <c r="O96" s="115">
        <v>3.5</v>
      </c>
      <c r="P96" s="115">
        <f t="shared" si="15"/>
        <v>21.5</v>
      </c>
      <c r="Q96" s="115">
        <f t="shared" si="16"/>
        <v>1.075</v>
      </c>
      <c r="R96" s="116">
        <f t="shared" si="17"/>
        <v>2.0749999999999997</v>
      </c>
      <c r="S96" s="117">
        <f t="shared" si="18"/>
        <v>0.82499999999999996</v>
      </c>
      <c r="T96" s="117">
        <f t="shared" si="19"/>
        <v>1.7749999999999999</v>
      </c>
      <c r="U96" s="117">
        <f t="shared" si="20"/>
        <v>1.4</v>
      </c>
      <c r="V96" s="117">
        <f t="shared" si="21"/>
        <v>1.5249999999999999</v>
      </c>
      <c r="W96" s="28">
        <f t="shared" si="22"/>
        <v>65</v>
      </c>
      <c r="X96" s="118">
        <f t="shared" si="23"/>
        <v>13</v>
      </c>
      <c r="Y96" s="129">
        <v>53</v>
      </c>
      <c r="Z96" s="120">
        <f t="shared" si="24"/>
        <v>42.400000000000006</v>
      </c>
      <c r="AA96" s="122"/>
      <c r="AB96" s="122"/>
      <c r="AC96" s="122"/>
      <c r="AD96" s="122"/>
      <c r="AE96" s="122"/>
      <c r="AF96" s="122"/>
      <c r="AG96" s="122"/>
      <c r="AH96" s="122"/>
      <c r="AI96" s="122"/>
      <c r="AJ96" s="122"/>
      <c r="AK96" s="122"/>
      <c r="AL96" s="122"/>
      <c r="AM96" s="122"/>
      <c r="AN96" s="122"/>
      <c r="AO96" s="122"/>
      <c r="AP96" s="122"/>
      <c r="AQ96" s="122"/>
      <c r="AR96" s="121"/>
    </row>
    <row r="97" spans="1:44" s="119" customFormat="1" x14ac:dyDescent="0.3">
      <c r="A97" s="113">
        <v>91</v>
      </c>
      <c r="B97" s="126">
        <v>677648</v>
      </c>
      <c r="C97" s="127" t="s">
        <v>190</v>
      </c>
      <c r="D97" s="114">
        <v>12.5</v>
      </c>
      <c r="E97" s="114">
        <v>11.5</v>
      </c>
      <c r="F97" s="114">
        <v>10</v>
      </c>
      <c r="G97" s="114">
        <v>15.5</v>
      </c>
      <c r="H97" s="114">
        <v>7</v>
      </c>
      <c r="I97" s="114">
        <f t="shared" si="13"/>
        <v>56.5</v>
      </c>
      <c r="J97" s="114">
        <f t="shared" si="14"/>
        <v>8.4749999999999996</v>
      </c>
      <c r="K97" s="115">
        <v>1.5</v>
      </c>
      <c r="L97" s="115">
        <v>2.5</v>
      </c>
      <c r="M97" s="115">
        <v>4.5</v>
      </c>
      <c r="N97" s="115">
        <v>6</v>
      </c>
      <c r="O97" s="115">
        <v>4.5</v>
      </c>
      <c r="P97" s="115">
        <f t="shared" si="15"/>
        <v>19</v>
      </c>
      <c r="Q97" s="115">
        <f t="shared" si="16"/>
        <v>0.95000000000000007</v>
      </c>
      <c r="R97" s="116">
        <f t="shared" si="17"/>
        <v>1.95</v>
      </c>
      <c r="S97" s="117">
        <f t="shared" si="18"/>
        <v>1.8499999999999999</v>
      </c>
      <c r="T97" s="117">
        <f t="shared" si="19"/>
        <v>1.7250000000000001</v>
      </c>
      <c r="U97" s="117">
        <f t="shared" si="20"/>
        <v>2.625</v>
      </c>
      <c r="V97" s="117">
        <f t="shared" si="21"/>
        <v>1.2750000000000001</v>
      </c>
      <c r="W97" s="28">
        <f t="shared" si="22"/>
        <v>75.5</v>
      </c>
      <c r="X97" s="118">
        <f t="shared" si="23"/>
        <v>15.100000000000001</v>
      </c>
      <c r="Y97" s="129">
        <v>71</v>
      </c>
      <c r="Z97" s="120">
        <f t="shared" si="24"/>
        <v>56.800000000000004</v>
      </c>
      <c r="AA97" s="122"/>
      <c r="AB97" s="122"/>
      <c r="AC97" s="122"/>
      <c r="AD97" s="122"/>
      <c r="AE97" s="122"/>
      <c r="AF97" s="122"/>
      <c r="AG97" s="122"/>
      <c r="AH97" s="122"/>
      <c r="AI97" s="122"/>
      <c r="AJ97" s="122"/>
      <c r="AK97" s="122"/>
      <c r="AL97" s="122"/>
      <c r="AM97" s="122"/>
      <c r="AN97" s="122"/>
      <c r="AO97" s="122"/>
      <c r="AP97" s="122"/>
      <c r="AQ97" s="122"/>
      <c r="AR97" s="121"/>
    </row>
    <row r="98" spans="1:44" s="119" customFormat="1" x14ac:dyDescent="0.3">
      <c r="A98" s="113">
        <v>92</v>
      </c>
      <c r="B98" s="126">
        <v>677649</v>
      </c>
      <c r="C98" s="127" t="s">
        <v>191</v>
      </c>
      <c r="D98" s="114">
        <v>9</v>
      </c>
      <c r="E98" s="114">
        <v>10</v>
      </c>
      <c r="F98" s="114">
        <v>11</v>
      </c>
      <c r="G98" s="114">
        <v>8</v>
      </c>
      <c r="H98" s="114">
        <v>9</v>
      </c>
      <c r="I98" s="114">
        <f t="shared" si="13"/>
        <v>47</v>
      </c>
      <c r="J98" s="114">
        <f t="shared" si="14"/>
        <v>7.05</v>
      </c>
      <c r="K98" s="115">
        <v>2</v>
      </c>
      <c r="L98" s="115">
        <v>2</v>
      </c>
      <c r="M98" s="115">
        <v>1.5</v>
      </c>
      <c r="N98" s="115">
        <v>5.5</v>
      </c>
      <c r="O98" s="115">
        <v>1.5</v>
      </c>
      <c r="P98" s="115">
        <f t="shared" si="15"/>
        <v>12.5</v>
      </c>
      <c r="Q98" s="115">
        <f t="shared" si="16"/>
        <v>0.625</v>
      </c>
      <c r="R98" s="116">
        <f t="shared" si="17"/>
        <v>1.45</v>
      </c>
      <c r="S98" s="117">
        <f t="shared" si="18"/>
        <v>1.6</v>
      </c>
      <c r="T98" s="117">
        <f t="shared" si="19"/>
        <v>1.7249999999999999</v>
      </c>
      <c r="U98" s="117">
        <f t="shared" si="20"/>
        <v>1.4750000000000001</v>
      </c>
      <c r="V98" s="117">
        <f t="shared" si="21"/>
        <v>1.4249999999999998</v>
      </c>
      <c r="W98" s="28">
        <f t="shared" si="22"/>
        <v>59.5</v>
      </c>
      <c r="X98" s="118">
        <f t="shared" si="23"/>
        <v>11.9</v>
      </c>
      <c r="Y98" s="129">
        <v>56</v>
      </c>
      <c r="Z98" s="120">
        <f t="shared" si="24"/>
        <v>44.800000000000004</v>
      </c>
      <c r="AA98" s="122"/>
      <c r="AB98" s="122"/>
      <c r="AC98" s="122"/>
      <c r="AD98" s="122"/>
      <c r="AE98" s="122"/>
      <c r="AF98" s="122"/>
      <c r="AG98" s="122"/>
      <c r="AH98" s="122"/>
      <c r="AI98" s="122"/>
      <c r="AJ98" s="122"/>
      <c r="AK98" s="122"/>
      <c r="AL98" s="122"/>
      <c r="AM98" s="122"/>
      <c r="AN98" s="122"/>
      <c r="AO98" s="122"/>
      <c r="AP98" s="122"/>
      <c r="AQ98" s="122"/>
      <c r="AR98" s="121"/>
    </row>
    <row r="99" spans="1:44" s="119" customFormat="1" x14ac:dyDescent="0.3">
      <c r="A99" s="113">
        <v>93</v>
      </c>
      <c r="B99" s="126">
        <v>677650</v>
      </c>
      <c r="C99" s="127" t="s">
        <v>192</v>
      </c>
      <c r="D99" s="114">
        <v>10.5</v>
      </c>
      <c r="E99" s="114">
        <v>11</v>
      </c>
      <c r="F99" s="114">
        <v>8.5</v>
      </c>
      <c r="G99" s="114">
        <v>11</v>
      </c>
      <c r="H99" s="114">
        <v>10.5</v>
      </c>
      <c r="I99" s="114">
        <f t="shared" si="13"/>
        <v>51.5</v>
      </c>
      <c r="J99" s="114">
        <f t="shared" si="14"/>
        <v>7.7249999999999996</v>
      </c>
      <c r="K99" s="115">
        <v>2.5</v>
      </c>
      <c r="L99" s="115">
        <v>2.5</v>
      </c>
      <c r="M99" s="115">
        <v>5</v>
      </c>
      <c r="N99" s="115">
        <v>2.5</v>
      </c>
      <c r="O99" s="115">
        <v>2.5</v>
      </c>
      <c r="P99" s="115">
        <f t="shared" si="15"/>
        <v>15</v>
      </c>
      <c r="Q99" s="115">
        <f t="shared" si="16"/>
        <v>0.75</v>
      </c>
      <c r="R99" s="116">
        <f t="shared" si="17"/>
        <v>1.7</v>
      </c>
      <c r="S99" s="117">
        <f t="shared" si="18"/>
        <v>1.7749999999999999</v>
      </c>
      <c r="T99" s="117">
        <f t="shared" si="19"/>
        <v>1.5249999999999999</v>
      </c>
      <c r="U99" s="117">
        <f t="shared" si="20"/>
        <v>1.7749999999999999</v>
      </c>
      <c r="V99" s="117">
        <f t="shared" si="21"/>
        <v>1.7</v>
      </c>
      <c r="W99" s="28">
        <f t="shared" si="22"/>
        <v>66.5</v>
      </c>
      <c r="X99" s="118">
        <f t="shared" si="23"/>
        <v>13.3</v>
      </c>
      <c r="Y99" s="129">
        <v>63</v>
      </c>
      <c r="Z99" s="120">
        <f t="shared" si="24"/>
        <v>50.400000000000006</v>
      </c>
      <c r="AA99" s="122"/>
      <c r="AB99" s="122"/>
      <c r="AC99" s="122"/>
      <c r="AD99" s="122"/>
      <c r="AE99" s="122"/>
      <c r="AF99" s="122"/>
      <c r="AG99" s="122"/>
      <c r="AH99" s="122"/>
      <c r="AI99" s="122"/>
      <c r="AJ99" s="122"/>
      <c r="AK99" s="122"/>
      <c r="AL99" s="122"/>
      <c r="AM99" s="122"/>
      <c r="AN99" s="122"/>
      <c r="AO99" s="122"/>
      <c r="AP99" s="122"/>
      <c r="AQ99" s="122"/>
      <c r="AR99" s="121"/>
    </row>
    <row r="100" spans="1:44" s="119" customFormat="1" x14ac:dyDescent="0.3">
      <c r="A100" s="113">
        <v>94</v>
      </c>
      <c r="B100" s="126">
        <v>677651</v>
      </c>
      <c r="C100" s="127" t="s">
        <v>193</v>
      </c>
      <c r="D100" s="114">
        <v>5</v>
      </c>
      <c r="E100" s="114">
        <v>7</v>
      </c>
      <c r="F100" s="114">
        <v>5</v>
      </c>
      <c r="G100" s="114">
        <v>8</v>
      </c>
      <c r="H100" s="114">
        <v>9</v>
      </c>
      <c r="I100" s="114">
        <f t="shared" si="13"/>
        <v>34</v>
      </c>
      <c r="J100" s="114">
        <f t="shared" si="14"/>
        <v>5.0999999999999996</v>
      </c>
      <c r="K100" s="115">
        <v>3.5</v>
      </c>
      <c r="L100" s="115">
        <v>1.5</v>
      </c>
      <c r="M100" s="115">
        <v>2.5</v>
      </c>
      <c r="N100" s="115">
        <v>4</v>
      </c>
      <c r="O100" s="115">
        <v>3.5</v>
      </c>
      <c r="P100" s="115">
        <f t="shared" si="15"/>
        <v>15</v>
      </c>
      <c r="Q100" s="115">
        <f t="shared" si="16"/>
        <v>0.75</v>
      </c>
      <c r="R100" s="116">
        <f t="shared" si="17"/>
        <v>0.92500000000000004</v>
      </c>
      <c r="S100" s="117">
        <f t="shared" si="18"/>
        <v>1.125</v>
      </c>
      <c r="T100" s="117">
        <f t="shared" si="19"/>
        <v>0.875</v>
      </c>
      <c r="U100" s="117">
        <f t="shared" si="20"/>
        <v>1.4</v>
      </c>
      <c r="V100" s="117">
        <f t="shared" si="21"/>
        <v>1.5249999999999999</v>
      </c>
      <c r="W100" s="28">
        <f t="shared" si="22"/>
        <v>49</v>
      </c>
      <c r="X100" s="118">
        <f t="shared" si="23"/>
        <v>9.8000000000000007</v>
      </c>
      <c r="Y100" s="129">
        <v>43</v>
      </c>
      <c r="Z100" s="120">
        <f t="shared" si="24"/>
        <v>34.4</v>
      </c>
      <c r="AA100" s="122"/>
      <c r="AB100" s="122"/>
      <c r="AC100" s="122"/>
      <c r="AD100" s="122"/>
      <c r="AE100" s="122"/>
      <c r="AF100" s="122"/>
      <c r="AG100" s="122"/>
      <c r="AH100" s="122"/>
      <c r="AI100" s="122"/>
      <c r="AJ100" s="122"/>
      <c r="AK100" s="122"/>
      <c r="AL100" s="122"/>
      <c r="AM100" s="122"/>
      <c r="AN100" s="122"/>
      <c r="AO100" s="122"/>
      <c r="AP100" s="122"/>
      <c r="AQ100" s="122"/>
      <c r="AR100" s="121"/>
    </row>
    <row r="101" spans="1:44" s="119" customFormat="1" x14ac:dyDescent="0.3">
      <c r="A101" s="113">
        <v>95</v>
      </c>
      <c r="B101" s="126">
        <v>677652</v>
      </c>
      <c r="C101" s="127" t="s">
        <v>194</v>
      </c>
      <c r="D101" s="114">
        <v>8</v>
      </c>
      <c r="E101" s="114">
        <v>9</v>
      </c>
      <c r="F101" s="114">
        <v>10</v>
      </c>
      <c r="G101" s="114">
        <v>7</v>
      </c>
      <c r="H101" s="114">
        <v>8</v>
      </c>
      <c r="I101" s="114">
        <f t="shared" si="13"/>
        <v>42</v>
      </c>
      <c r="J101" s="114">
        <f t="shared" si="14"/>
        <v>6.3</v>
      </c>
      <c r="K101" s="115">
        <v>2.5</v>
      </c>
      <c r="L101" s="115">
        <v>1.5</v>
      </c>
      <c r="M101" s="115">
        <v>1.5</v>
      </c>
      <c r="N101" s="115">
        <v>3.5</v>
      </c>
      <c r="O101" s="115">
        <v>1.5</v>
      </c>
      <c r="P101" s="115">
        <f t="shared" si="15"/>
        <v>10.5</v>
      </c>
      <c r="Q101" s="115">
        <f t="shared" si="16"/>
        <v>0.52500000000000002</v>
      </c>
      <c r="R101" s="116">
        <f t="shared" si="17"/>
        <v>1.325</v>
      </c>
      <c r="S101" s="117">
        <f t="shared" si="18"/>
        <v>1.4249999999999998</v>
      </c>
      <c r="T101" s="117">
        <f t="shared" si="19"/>
        <v>1.575</v>
      </c>
      <c r="U101" s="117">
        <f t="shared" si="20"/>
        <v>1.2250000000000001</v>
      </c>
      <c r="V101" s="117">
        <f t="shared" si="21"/>
        <v>1.2749999999999999</v>
      </c>
      <c r="W101" s="28">
        <f t="shared" si="22"/>
        <v>52.5</v>
      </c>
      <c r="X101" s="118">
        <f t="shared" si="23"/>
        <v>10.5</v>
      </c>
      <c r="Y101" s="129">
        <v>46</v>
      </c>
      <c r="Z101" s="120">
        <f t="shared" si="24"/>
        <v>36.800000000000004</v>
      </c>
      <c r="AA101" s="122"/>
      <c r="AB101" s="122"/>
      <c r="AC101" s="122"/>
      <c r="AD101" s="122"/>
      <c r="AE101" s="122"/>
      <c r="AF101" s="122"/>
      <c r="AG101" s="122"/>
      <c r="AH101" s="122"/>
      <c r="AI101" s="122"/>
      <c r="AJ101" s="122"/>
      <c r="AK101" s="122"/>
      <c r="AL101" s="122"/>
      <c r="AM101" s="122"/>
      <c r="AN101" s="122"/>
      <c r="AO101" s="122"/>
      <c r="AP101" s="122"/>
      <c r="AQ101" s="122"/>
      <c r="AR101" s="121"/>
    </row>
    <row r="102" spans="1:44" ht="21" thickBot="1" x14ac:dyDescent="0.35"/>
    <row r="103" spans="1:44" x14ac:dyDescent="0.3">
      <c r="A103" s="132" t="s">
        <v>16</v>
      </c>
      <c r="B103" s="133"/>
      <c r="C103" s="134"/>
      <c r="D103" s="6">
        <f t="shared" ref="D103:V103" si="25">COUNT(D7:D101)</f>
        <v>94</v>
      </c>
      <c r="E103" s="6">
        <f t="shared" si="25"/>
        <v>94</v>
      </c>
      <c r="F103" s="6">
        <f t="shared" si="25"/>
        <v>94</v>
      </c>
      <c r="G103" s="6">
        <f t="shared" si="25"/>
        <v>94</v>
      </c>
      <c r="H103" s="6">
        <f t="shared" si="25"/>
        <v>94</v>
      </c>
      <c r="I103" s="7">
        <f t="shared" si="25"/>
        <v>94</v>
      </c>
      <c r="J103" s="7">
        <f t="shared" si="25"/>
        <v>95</v>
      </c>
      <c r="K103" s="78">
        <f t="shared" si="25"/>
        <v>95</v>
      </c>
      <c r="L103" s="78">
        <f t="shared" si="25"/>
        <v>95</v>
      </c>
      <c r="M103" s="78">
        <f t="shared" si="25"/>
        <v>95</v>
      </c>
      <c r="N103" s="78">
        <f t="shared" si="25"/>
        <v>95</v>
      </c>
      <c r="O103" s="78">
        <f t="shared" si="25"/>
        <v>95</v>
      </c>
      <c r="P103" s="75">
        <f t="shared" si="25"/>
        <v>94</v>
      </c>
      <c r="Q103" s="75">
        <f t="shared" si="25"/>
        <v>95</v>
      </c>
      <c r="R103" s="89">
        <f t="shared" si="25"/>
        <v>95</v>
      </c>
      <c r="S103" s="89">
        <f t="shared" si="25"/>
        <v>95</v>
      </c>
      <c r="T103" s="89">
        <f t="shared" si="25"/>
        <v>95</v>
      </c>
      <c r="U103" s="89">
        <f t="shared" si="25"/>
        <v>95</v>
      </c>
      <c r="V103" s="89">
        <f t="shared" si="25"/>
        <v>95</v>
      </c>
      <c r="W103" s="93">
        <f>COUNT(W6:W101)</f>
        <v>95</v>
      </c>
      <c r="X103" s="93">
        <f>COUNT(X6:X101)</f>
        <v>95</v>
      </c>
      <c r="Y103" s="12">
        <f>COUNT(#REF!)</f>
        <v>0</v>
      </c>
      <c r="Z103" s="75">
        <f>COUNT(#REF!)</f>
        <v>0</v>
      </c>
    </row>
    <row r="104" spans="1:44" ht="21" customHeight="1" x14ac:dyDescent="0.3">
      <c r="A104" s="135" t="s">
        <v>17</v>
      </c>
      <c r="B104" s="136"/>
      <c r="C104" s="137"/>
      <c r="D104" s="8">
        <v>20</v>
      </c>
      <c r="E104" s="9">
        <v>20</v>
      </c>
      <c r="F104" s="9">
        <v>20</v>
      </c>
      <c r="G104" s="9">
        <v>20</v>
      </c>
      <c r="H104" s="82">
        <v>20</v>
      </c>
      <c r="I104" s="10">
        <f>SUM(D104:H104)</f>
        <v>100</v>
      </c>
      <c r="J104" s="83">
        <f>I104*0.15</f>
        <v>15</v>
      </c>
      <c r="K104" s="79">
        <v>6</v>
      </c>
      <c r="L104" s="13">
        <v>6</v>
      </c>
      <c r="M104" s="13">
        <v>6</v>
      </c>
      <c r="N104" s="13">
        <v>6</v>
      </c>
      <c r="O104" s="80">
        <v>6</v>
      </c>
      <c r="P104" s="76">
        <f>SUM(K104:O104)</f>
        <v>30</v>
      </c>
      <c r="Q104" s="88">
        <f>P104*0.05</f>
        <v>1.5</v>
      </c>
      <c r="R104" s="90">
        <f>(D104*0.15+K104*0.05)</f>
        <v>3.3</v>
      </c>
      <c r="S104" s="15">
        <f>((E104*0.15+L104*0.05))</f>
        <v>3.3</v>
      </c>
      <c r="T104" s="15">
        <f t="shared" ref="T104:U104" si="26">((F104*0.15+M104*0.05))</f>
        <v>3.3</v>
      </c>
      <c r="U104" s="15">
        <f t="shared" si="26"/>
        <v>3.3</v>
      </c>
      <c r="V104" s="16">
        <f>((H104*0.15+O104*0.05))</f>
        <v>3.3</v>
      </c>
      <c r="W104" s="94">
        <v>130</v>
      </c>
      <c r="X104" s="92">
        <f>W104*0.2</f>
        <v>26</v>
      </c>
      <c r="Y104" s="14">
        <v>100</v>
      </c>
      <c r="Z104" s="76">
        <f>Y104*0.8</f>
        <v>80</v>
      </c>
    </row>
    <row r="105" spans="1:44" x14ac:dyDescent="0.3">
      <c r="A105" s="135" t="s">
        <v>78</v>
      </c>
      <c r="B105" s="136"/>
      <c r="C105" s="137"/>
      <c r="D105" s="8">
        <f>D104*0.4</f>
        <v>8</v>
      </c>
      <c r="E105" s="9">
        <f>E104*0.4</f>
        <v>8</v>
      </c>
      <c r="F105" s="9">
        <f t="shared" ref="F105:J105" si="27">F104*0.4</f>
        <v>8</v>
      </c>
      <c r="G105" s="9">
        <f t="shared" si="27"/>
        <v>8</v>
      </c>
      <c r="H105" s="82">
        <f t="shared" si="27"/>
        <v>8</v>
      </c>
      <c r="I105" s="10">
        <f t="shared" si="27"/>
        <v>40</v>
      </c>
      <c r="J105" s="83">
        <f t="shared" si="27"/>
        <v>6</v>
      </c>
      <c r="K105" s="79">
        <f>K104*0.4</f>
        <v>2.4000000000000004</v>
      </c>
      <c r="L105" s="13">
        <f>L104*0.4</f>
        <v>2.4000000000000004</v>
      </c>
      <c r="M105" s="13">
        <f t="shared" ref="M105:Z105" si="28">M104*0.4</f>
        <v>2.4000000000000004</v>
      </c>
      <c r="N105" s="13">
        <f t="shared" si="28"/>
        <v>2.4000000000000004</v>
      </c>
      <c r="O105" s="80">
        <f t="shared" si="28"/>
        <v>2.4000000000000004</v>
      </c>
      <c r="P105" s="76">
        <f t="shared" si="28"/>
        <v>12</v>
      </c>
      <c r="Q105" s="88">
        <f t="shared" si="28"/>
        <v>0.60000000000000009</v>
      </c>
      <c r="R105" s="90">
        <f t="shared" si="28"/>
        <v>1.32</v>
      </c>
      <c r="S105" s="15">
        <f t="shared" si="28"/>
        <v>1.32</v>
      </c>
      <c r="T105" s="15">
        <f t="shared" si="28"/>
        <v>1.32</v>
      </c>
      <c r="U105" s="15">
        <f t="shared" si="28"/>
        <v>1.32</v>
      </c>
      <c r="V105" s="16">
        <f t="shared" si="28"/>
        <v>1.32</v>
      </c>
      <c r="W105" s="94">
        <f t="shared" si="28"/>
        <v>52</v>
      </c>
      <c r="X105" s="92">
        <f t="shared" si="28"/>
        <v>10.4</v>
      </c>
      <c r="Y105" s="14">
        <f t="shared" si="28"/>
        <v>40</v>
      </c>
      <c r="Z105" s="76">
        <f t="shared" si="28"/>
        <v>32</v>
      </c>
    </row>
    <row r="106" spans="1:44" ht="21" customHeight="1" x14ac:dyDescent="0.3">
      <c r="A106" s="135" t="s">
        <v>18</v>
      </c>
      <c r="B106" s="136"/>
      <c r="C106" s="137"/>
      <c r="D106" s="8">
        <f>COUNTIF(D7:D101, "&gt;=8")</f>
        <v>66</v>
      </c>
      <c r="E106" s="8">
        <f>COUNTIF(E7:E101, "&gt;=8")</f>
        <v>52</v>
      </c>
      <c r="F106" s="8">
        <f>COUNTIF(F7:F101, "&gt;=8")</f>
        <v>59</v>
      </c>
      <c r="G106" s="8">
        <f>COUNTIF(G7:G101, "&gt;=8")</f>
        <v>66</v>
      </c>
      <c r="H106" s="8">
        <f>COUNTIF(H7:H101, "&gt;=8")</f>
        <v>59</v>
      </c>
      <c r="I106" s="8">
        <f>COUNTIF(I7:I101, "&gt;=40")</f>
        <v>65</v>
      </c>
      <c r="J106" s="83">
        <f>COUNTIF(J7:J101, "&gt;=6")</f>
        <v>65</v>
      </c>
      <c r="K106" s="83">
        <f>COUNTIF(K7:K101, "&gt;=2.4")</f>
        <v>72</v>
      </c>
      <c r="L106" s="83">
        <f>COUNTIF(L7:L101, "&gt;=2.4")</f>
        <v>68</v>
      </c>
      <c r="M106" s="83">
        <f>COUNTIF(M7:M101, "&gt;=2.4")</f>
        <v>73</v>
      </c>
      <c r="N106" s="83">
        <f>COUNTIF(N7:N101, "&gt;=2.4")</f>
        <v>77</v>
      </c>
      <c r="O106" s="83">
        <f>COUNTIF(O7:O101, "&gt;=2.4")</f>
        <v>68</v>
      </c>
      <c r="P106" s="83">
        <f>COUNTIF(P7:P101, "&gt;=12")</f>
        <v>88</v>
      </c>
      <c r="Q106" s="83">
        <f>COUNTIF(Q7:Q101, "&gt;=.6")</f>
        <v>88</v>
      </c>
      <c r="R106" s="83">
        <f>COUNTIF(R7:R101, "&gt;=1.32")</f>
        <v>66</v>
      </c>
      <c r="S106" s="83">
        <f>COUNTIF(S7:S101, "&gt;=1.32")</f>
        <v>52</v>
      </c>
      <c r="T106" s="83">
        <f>COUNTIF(T7:T101, "&gt;=1.32")</f>
        <v>62</v>
      </c>
      <c r="U106" s="83">
        <f>COUNTIF(U7:U101, "&gt;=1.32")</f>
        <v>63</v>
      </c>
      <c r="V106" s="83">
        <f>COUNTIF(V7:V101, "&gt;=1.32")</f>
        <v>58</v>
      </c>
      <c r="W106" s="83">
        <f>COUNTIF(W7:W101, "&gt;=52")</f>
        <v>81</v>
      </c>
      <c r="X106" s="83">
        <f>COUNTIF(X7:X101, "&gt;=10.4")</f>
        <v>81</v>
      </c>
      <c r="Y106" s="83">
        <f>COUNTIF(Y7:Y101, "&gt;=40")</f>
        <v>91</v>
      </c>
      <c r="Z106" s="83">
        <f>COUNTIF(Z7:Z101, "&gt;=32")</f>
        <v>91</v>
      </c>
    </row>
    <row r="107" spans="1:44" x14ac:dyDescent="0.3">
      <c r="A107" s="135" t="s">
        <v>19</v>
      </c>
      <c r="B107" s="136"/>
      <c r="C107" s="137"/>
      <c r="D107" s="84" t="str">
        <f t="shared" ref="D107:Z107" si="29" xml:space="preserve"> IF(((D106/COUNT(D7:D101))*100)&gt;=60,"3", IF(AND(((D106/COUNT(D7:D101))*100)&lt;60, ((D106/COUNT(D7:D101))*100)&gt;=50),"2", IF( AND(((D106/COUNT(D7:D101))*100)&lt;50, ((D106/COUNT(D7:D101))*100)&gt;=40),"1","0")))</f>
        <v>3</v>
      </c>
      <c r="E107" s="84" t="str">
        <f t="shared" si="29"/>
        <v>2</v>
      </c>
      <c r="F107" s="84" t="str">
        <f t="shared" si="29"/>
        <v>3</v>
      </c>
      <c r="G107" s="84" t="str">
        <f t="shared" si="29"/>
        <v>3</v>
      </c>
      <c r="H107" s="84" t="str">
        <f t="shared" si="29"/>
        <v>3</v>
      </c>
      <c r="I107" s="84" t="str">
        <f t="shared" si="29"/>
        <v>3</v>
      </c>
      <c r="J107" s="84" t="str">
        <f t="shared" si="29"/>
        <v>3</v>
      </c>
      <c r="K107" s="84" t="str">
        <f t="shared" si="29"/>
        <v>3</v>
      </c>
      <c r="L107" s="84" t="str">
        <f t="shared" si="29"/>
        <v>3</v>
      </c>
      <c r="M107" s="84" t="str">
        <f t="shared" si="29"/>
        <v>3</v>
      </c>
      <c r="N107" s="84" t="str">
        <f t="shared" si="29"/>
        <v>3</v>
      </c>
      <c r="O107" s="84" t="str">
        <f t="shared" si="29"/>
        <v>3</v>
      </c>
      <c r="P107" s="84" t="str">
        <f t="shared" si="29"/>
        <v>3</v>
      </c>
      <c r="Q107" s="84" t="str">
        <f t="shared" si="29"/>
        <v>3</v>
      </c>
      <c r="R107" s="84" t="str">
        <f t="shared" si="29"/>
        <v>3</v>
      </c>
      <c r="S107" s="84" t="str">
        <f t="shared" si="29"/>
        <v>2</v>
      </c>
      <c r="T107" s="84" t="str">
        <f t="shared" si="29"/>
        <v>3</v>
      </c>
      <c r="U107" s="84" t="str">
        <f t="shared" si="29"/>
        <v>3</v>
      </c>
      <c r="V107" s="84" t="str">
        <f t="shared" si="29"/>
        <v>3</v>
      </c>
      <c r="W107" s="84" t="str">
        <f t="shared" si="29"/>
        <v>3</v>
      </c>
      <c r="X107" s="84" t="str">
        <f t="shared" si="29"/>
        <v>3</v>
      </c>
      <c r="Y107" s="84" t="str">
        <f t="shared" si="29"/>
        <v>3</v>
      </c>
      <c r="Z107" s="84" t="str">
        <f t="shared" si="29"/>
        <v>3</v>
      </c>
    </row>
    <row r="108" spans="1:44" ht="21" thickBot="1" x14ac:dyDescent="0.35">
      <c r="A108" s="180" t="s">
        <v>20</v>
      </c>
      <c r="B108" s="181"/>
      <c r="C108" s="182"/>
      <c r="D108" s="11">
        <f t="shared" ref="D108:Z108" si="30">((D106/COUNT(D7:D101))*D107)</f>
        <v>2.1063829787234045</v>
      </c>
      <c r="E108" s="11">
        <f t="shared" si="30"/>
        <v>1.1063829787234043</v>
      </c>
      <c r="F108" s="11">
        <f t="shared" si="30"/>
        <v>1.8829787234042552</v>
      </c>
      <c r="G108" s="11">
        <f t="shared" si="30"/>
        <v>2.1063829787234045</v>
      </c>
      <c r="H108" s="11">
        <f t="shared" si="30"/>
        <v>1.8829787234042552</v>
      </c>
      <c r="I108" s="11">
        <f t="shared" si="30"/>
        <v>2.0744680851063833</v>
      </c>
      <c r="J108" s="11">
        <f t="shared" si="30"/>
        <v>2.0526315789473686</v>
      </c>
      <c r="K108" s="11">
        <f t="shared" si="30"/>
        <v>2.2736842105263158</v>
      </c>
      <c r="L108" s="11">
        <f t="shared" si="30"/>
        <v>2.1473684210526316</v>
      </c>
      <c r="M108" s="11">
        <f t="shared" si="30"/>
        <v>2.3052631578947365</v>
      </c>
      <c r="N108" s="11">
        <f t="shared" si="30"/>
        <v>2.4315789473684211</v>
      </c>
      <c r="O108" s="11">
        <f t="shared" si="30"/>
        <v>2.1473684210526316</v>
      </c>
      <c r="P108" s="11">
        <f t="shared" si="30"/>
        <v>2.8085106382978724</v>
      </c>
      <c r="Q108" s="11">
        <f t="shared" si="30"/>
        <v>2.7789473684210524</v>
      </c>
      <c r="R108" s="11">
        <f t="shared" si="30"/>
        <v>2.0842105263157897</v>
      </c>
      <c r="S108" s="11">
        <f t="shared" si="30"/>
        <v>1.0947368421052632</v>
      </c>
      <c r="T108" s="11">
        <f t="shared" si="30"/>
        <v>1.9578947368421054</v>
      </c>
      <c r="U108" s="11">
        <f t="shared" si="30"/>
        <v>1.9894736842105263</v>
      </c>
      <c r="V108" s="11">
        <f t="shared" si="30"/>
        <v>1.831578947368421</v>
      </c>
      <c r="W108" s="11">
        <f t="shared" si="30"/>
        <v>2.5578947368421052</v>
      </c>
      <c r="X108" s="11">
        <f t="shared" si="30"/>
        <v>2.5578947368421052</v>
      </c>
      <c r="Y108" s="11">
        <f t="shared" si="30"/>
        <v>2.9042553191489362</v>
      </c>
      <c r="Z108" s="11">
        <f t="shared" si="30"/>
        <v>2.9042553191489362</v>
      </c>
    </row>
    <row r="109" spans="1:44" ht="21" thickBot="1" x14ac:dyDescent="0.35">
      <c r="A109" s="2"/>
      <c r="B109" s="2"/>
      <c r="C109" s="2"/>
      <c r="D109" s="2"/>
    </row>
    <row r="110" spans="1:44" x14ac:dyDescent="0.3">
      <c r="A110" s="183" t="s">
        <v>21</v>
      </c>
      <c r="B110" s="184"/>
      <c r="C110" s="185"/>
      <c r="D110" s="2"/>
      <c r="E110" s="162" t="s">
        <v>22</v>
      </c>
      <c r="F110" s="163"/>
      <c r="G110" s="163"/>
      <c r="H110" s="163"/>
      <c r="I110" s="163"/>
      <c r="J110" s="163"/>
      <c r="K110" s="163"/>
      <c r="L110" s="163"/>
      <c r="M110" s="163"/>
      <c r="N110" s="164"/>
      <c r="O110" s="77" t="s">
        <v>12</v>
      </c>
      <c r="P110" s="19" t="s">
        <v>3</v>
      </c>
      <c r="Q110" s="19" t="s">
        <v>4</v>
      </c>
      <c r="R110" s="19" t="s">
        <v>5</v>
      </c>
      <c r="S110" s="20" t="s">
        <v>6</v>
      </c>
    </row>
    <row r="111" spans="1:44" ht="21" thickBot="1" x14ac:dyDescent="0.35">
      <c r="A111" s="21" t="s">
        <v>79</v>
      </c>
      <c r="B111" s="3"/>
      <c r="C111" s="22"/>
      <c r="D111" s="2"/>
      <c r="E111" s="165"/>
      <c r="F111" s="166"/>
      <c r="G111" s="166"/>
      <c r="H111" s="166"/>
      <c r="I111" s="166"/>
      <c r="J111" s="166"/>
      <c r="K111" s="166"/>
      <c r="L111" s="166"/>
      <c r="M111" s="166"/>
      <c r="N111" s="167"/>
      <c r="O111" s="4">
        <f>(R108*0.2+Z108*0.8)</f>
        <v>2.7402463605823071</v>
      </c>
      <c r="P111" s="4">
        <f>(S108*0.2+Z108*0.8)</f>
        <v>2.5423516237402017</v>
      </c>
      <c r="Q111" s="4">
        <f>(T108*0.2+Z108*0.8)</f>
        <v>2.71498320268757</v>
      </c>
      <c r="R111" s="4">
        <f>(U108*0.2+Z108*0.8)</f>
        <v>2.7212989921612545</v>
      </c>
      <c r="S111" s="5">
        <f>(V108*0.2+Z108*0.8)</f>
        <v>2.6897200447928333</v>
      </c>
    </row>
    <row r="112" spans="1:44" x14ac:dyDescent="0.3">
      <c r="A112" s="21" t="s">
        <v>80</v>
      </c>
      <c r="B112" s="3"/>
      <c r="C112" s="22"/>
      <c r="D112" s="2"/>
    </row>
    <row r="113" spans="1:4" ht="21" thickBot="1" x14ac:dyDescent="0.35">
      <c r="A113" s="23" t="s">
        <v>81</v>
      </c>
      <c r="B113" s="24"/>
      <c r="C113" s="25"/>
      <c r="D113" s="2"/>
    </row>
  </sheetData>
  <mergeCells count="22">
    <mergeCell ref="A105:C105"/>
    <mergeCell ref="A106:C106"/>
    <mergeCell ref="A107:C107"/>
    <mergeCell ref="A108:C108"/>
    <mergeCell ref="A110:C110"/>
    <mergeCell ref="E110:N111"/>
    <mergeCell ref="Y4:Y6"/>
    <mergeCell ref="Z4:Z6"/>
    <mergeCell ref="D5:J5"/>
    <mergeCell ref="K5:Q5"/>
    <mergeCell ref="A103:C103"/>
    <mergeCell ref="A104:C104"/>
    <mergeCell ref="A1:Z1"/>
    <mergeCell ref="A2:Z2"/>
    <mergeCell ref="A3:B3"/>
    <mergeCell ref="F3:Z3"/>
    <mergeCell ref="A4:A6"/>
    <mergeCell ref="B4:B6"/>
    <mergeCell ref="C4:C6"/>
    <mergeCell ref="D4:Q4"/>
    <mergeCell ref="R4:V5"/>
    <mergeCell ref="X4:X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E113"/>
  <sheetViews>
    <sheetView zoomScale="80" zoomScaleNormal="80" workbookViewId="0">
      <selection activeCell="C3" sqref="C3"/>
    </sheetView>
  </sheetViews>
  <sheetFormatPr defaultColWidth="8.85546875" defaultRowHeight="20.25" x14ac:dyDescent="0.3"/>
  <cols>
    <col min="1" max="1" width="8.5703125" style="1" bestFit="1" customWidth="1"/>
    <col min="2" max="2" width="19.7109375" style="1" bestFit="1" customWidth="1"/>
    <col min="3" max="3" width="49.140625" style="1" customWidth="1"/>
    <col min="4" max="8" width="13.28515625" style="1" bestFit="1" customWidth="1"/>
    <col min="9" max="9" width="15.7109375" style="1" bestFit="1" customWidth="1"/>
    <col min="10" max="10" width="18.42578125" style="1" customWidth="1"/>
    <col min="11" max="15" width="13.7109375" style="1" customWidth="1"/>
    <col min="16" max="17" width="15.7109375" style="1" customWidth="1"/>
    <col min="18" max="18" width="19.140625" style="1" customWidth="1"/>
    <col min="19" max="19" width="14.5703125" style="1" customWidth="1"/>
    <col min="20" max="20" width="14.7109375" style="1" customWidth="1"/>
    <col min="21" max="21" width="14.28515625" style="1" customWidth="1"/>
    <col min="22" max="22" width="17.42578125" style="1" customWidth="1"/>
    <col min="23" max="23" width="29.140625" style="1" customWidth="1"/>
    <col min="24" max="24" width="17.85546875" style="1" customWidth="1"/>
    <col min="25" max="25" width="17.42578125" style="1" customWidth="1"/>
    <col min="26" max="26" width="12.7109375" style="1" customWidth="1"/>
    <col min="27" max="43" width="8.85546875" style="122"/>
    <col min="44" max="44" width="8.85546875" style="121"/>
    <col min="45" max="265" width="8.85546875" style="119"/>
    <col min="266" max="16384" width="8.85546875" style="1"/>
  </cols>
  <sheetData>
    <row r="1" spans="1:44" x14ac:dyDescent="0.3">
      <c r="A1" s="138" t="s">
        <v>102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</row>
    <row r="2" spans="1:44" ht="21" thickBot="1" x14ac:dyDescent="0.35">
      <c r="A2" s="138" t="s">
        <v>201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</row>
    <row r="3" spans="1:44" ht="21" thickBot="1" x14ac:dyDescent="0.35">
      <c r="A3" s="139" t="s">
        <v>84</v>
      </c>
      <c r="B3" s="140"/>
      <c r="C3" s="131" t="s">
        <v>204</v>
      </c>
      <c r="D3" s="96" t="s">
        <v>99</v>
      </c>
      <c r="E3" s="95"/>
      <c r="F3" s="141" t="s">
        <v>200</v>
      </c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</row>
    <row r="4" spans="1:44" ht="21" customHeight="1" thickBot="1" x14ac:dyDescent="0.35">
      <c r="A4" s="142" t="s">
        <v>0</v>
      </c>
      <c r="B4" s="144" t="s">
        <v>1</v>
      </c>
      <c r="C4" s="147" t="s">
        <v>2</v>
      </c>
      <c r="D4" s="150" t="s">
        <v>100</v>
      </c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2"/>
      <c r="R4" s="153" t="s">
        <v>101</v>
      </c>
      <c r="S4" s="154"/>
      <c r="T4" s="154"/>
      <c r="U4" s="154"/>
      <c r="V4" s="155"/>
      <c r="W4" s="17" t="s">
        <v>15</v>
      </c>
      <c r="X4" s="159" t="s">
        <v>14</v>
      </c>
      <c r="Y4" s="168" t="s">
        <v>82</v>
      </c>
      <c r="Z4" s="171" t="s">
        <v>83</v>
      </c>
    </row>
    <row r="5" spans="1:44" x14ac:dyDescent="0.3">
      <c r="A5" s="143"/>
      <c r="B5" s="145"/>
      <c r="C5" s="148"/>
      <c r="D5" s="174" t="s">
        <v>11</v>
      </c>
      <c r="E5" s="175"/>
      <c r="F5" s="175"/>
      <c r="G5" s="175"/>
      <c r="H5" s="175"/>
      <c r="I5" s="175"/>
      <c r="J5" s="176"/>
      <c r="K5" s="177" t="s">
        <v>88</v>
      </c>
      <c r="L5" s="178"/>
      <c r="M5" s="178"/>
      <c r="N5" s="178"/>
      <c r="O5" s="178"/>
      <c r="P5" s="178"/>
      <c r="Q5" s="179"/>
      <c r="R5" s="156"/>
      <c r="S5" s="157"/>
      <c r="T5" s="157"/>
      <c r="U5" s="157"/>
      <c r="V5" s="158"/>
      <c r="W5" s="18" t="s">
        <v>13</v>
      </c>
      <c r="X5" s="160"/>
      <c r="Y5" s="169"/>
      <c r="Z5" s="172"/>
    </row>
    <row r="6" spans="1:44" ht="21" thickBot="1" x14ac:dyDescent="0.35">
      <c r="A6" s="143"/>
      <c r="B6" s="146"/>
      <c r="C6" s="149"/>
      <c r="D6" s="105" t="s">
        <v>9</v>
      </c>
      <c r="E6" s="106" t="s">
        <v>85</v>
      </c>
      <c r="F6" s="106" t="s">
        <v>8</v>
      </c>
      <c r="G6" s="106" t="s">
        <v>86</v>
      </c>
      <c r="H6" s="106" t="s">
        <v>87</v>
      </c>
      <c r="I6" s="107" t="s">
        <v>10</v>
      </c>
      <c r="J6" s="108" t="s">
        <v>96</v>
      </c>
      <c r="K6" s="109" t="s">
        <v>89</v>
      </c>
      <c r="L6" s="110" t="s">
        <v>90</v>
      </c>
      <c r="M6" s="110" t="s">
        <v>91</v>
      </c>
      <c r="N6" s="110" t="s">
        <v>92</v>
      </c>
      <c r="O6" s="110" t="s">
        <v>93</v>
      </c>
      <c r="P6" s="110" t="s">
        <v>94</v>
      </c>
      <c r="Q6" s="111" t="s">
        <v>97</v>
      </c>
      <c r="R6" s="86" t="s">
        <v>12</v>
      </c>
      <c r="S6" s="87" t="s">
        <v>3</v>
      </c>
      <c r="T6" s="87" t="s">
        <v>4</v>
      </c>
      <c r="U6" s="87" t="s">
        <v>5</v>
      </c>
      <c r="V6" s="85" t="s">
        <v>6</v>
      </c>
      <c r="W6" s="112" t="s">
        <v>95</v>
      </c>
      <c r="X6" s="161"/>
      <c r="Y6" s="170"/>
      <c r="Z6" s="173"/>
    </row>
    <row r="7" spans="1:44" s="119" customFormat="1" x14ac:dyDescent="0.3">
      <c r="A7" s="113">
        <v>1</v>
      </c>
      <c r="B7" s="126">
        <v>677558</v>
      </c>
      <c r="C7" s="127" t="s">
        <v>103</v>
      </c>
      <c r="D7" s="114">
        <v>10</v>
      </c>
      <c r="E7" s="114">
        <v>11</v>
      </c>
      <c r="F7" s="114">
        <v>5</v>
      </c>
      <c r="G7" s="114">
        <v>6.5</v>
      </c>
      <c r="H7" s="114">
        <v>11</v>
      </c>
      <c r="I7" s="114">
        <f>SUM(D7:H7)</f>
        <v>43.5</v>
      </c>
      <c r="J7" s="114">
        <f>I7*0.15</f>
        <v>6.5249999999999995</v>
      </c>
      <c r="K7" s="115">
        <v>2.5</v>
      </c>
      <c r="L7" s="115">
        <v>1.5</v>
      </c>
      <c r="M7" s="115">
        <v>2.5</v>
      </c>
      <c r="N7" s="115">
        <v>3</v>
      </c>
      <c r="O7" s="115">
        <v>2</v>
      </c>
      <c r="P7" s="115">
        <f>SUM(K7:O7)</f>
        <v>11.5</v>
      </c>
      <c r="Q7" s="115">
        <f>P7*0.05</f>
        <v>0.57500000000000007</v>
      </c>
      <c r="R7" s="116">
        <f t="shared" ref="R7:V7" si="0">(D7*0.15+K7*0.05)</f>
        <v>1.625</v>
      </c>
      <c r="S7" s="117">
        <f t="shared" si="0"/>
        <v>1.7249999999999999</v>
      </c>
      <c r="T7" s="117">
        <f t="shared" si="0"/>
        <v>0.875</v>
      </c>
      <c r="U7" s="117">
        <f t="shared" si="0"/>
        <v>1.125</v>
      </c>
      <c r="V7" s="117">
        <f t="shared" si="0"/>
        <v>1.75</v>
      </c>
      <c r="W7" s="28">
        <f>I7+P7</f>
        <v>55</v>
      </c>
      <c r="X7" s="118">
        <f>W7*0.2</f>
        <v>11</v>
      </c>
      <c r="Y7" s="129">
        <v>43</v>
      </c>
      <c r="Z7" s="120">
        <f>Y7*0.8</f>
        <v>34.4</v>
      </c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1"/>
    </row>
    <row r="8" spans="1:44" s="119" customFormat="1" x14ac:dyDescent="0.3">
      <c r="A8" s="113">
        <v>2</v>
      </c>
      <c r="B8" s="126">
        <v>677559</v>
      </c>
      <c r="C8" s="128" t="s">
        <v>104</v>
      </c>
      <c r="D8" s="114">
        <v>8</v>
      </c>
      <c r="E8" s="114">
        <v>11</v>
      </c>
      <c r="F8" s="114">
        <v>11</v>
      </c>
      <c r="G8" s="114">
        <v>12</v>
      </c>
      <c r="H8" s="114">
        <v>11</v>
      </c>
      <c r="I8" s="114">
        <f t="shared" ref="I8:I71" si="1">SUM(D8:H8)</f>
        <v>53</v>
      </c>
      <c r="J8" s="114">
        <f t="shared" ref="J8:J71" si="2">I8*0.15</f>
        <v>7.9499999999999993</v>
      </c>
      <c r="K8" s="115">
        <v>2</v>
      </c>
      <c r="L8" s="115">
        <v>2</v>
      </c>
      <c r="M8" s="115">
        <v>2</v>
      </c>
      <c r="N8" s="115">
        <v>2</v>
      </c>
      <c r="O8" s="115">
        <v>2.5</v>
      </c>
      <c r="P8" s="115">
        <f t="shared" ref="P8:P71" si="3">SUM(K8:O8)</f>
        <v>10.5</v>
      </c>
      <c r="Q8" s="115">
        <f t="shared" ref="Q8:Q71" si="4">P8*0.05</f>
        <v>0.52500000000000002</v>
      </c>
      <c r="R8" s="116">
        <f t="shared" ref="R8:R71" si="5">(D8*0.15+K8*0.05)</f>
        <v>1.3</v>
      </c>
      <c r="S8" s="117">
        <f t="shared" ref="S8:S71" si="6">(E8*0.15+L8*0.05)</f>
        <v>1.75</v>
      </c>
      <c r="T8" s="117">
        <f t="shared" ref="T8:T71" si="7">(F8*0.15+M8*0.05)</f>
        <v>1.75</v>
      </c>
      <c r="U8" s="117">
        <f t="shared" ref="U8:U71" si="8">(G8*0.15+N8*0.05)</f>
        <v>1.9</v>
      </c>
      <c r="V8" s="117">
        <f t="shared" ref="V8:V71" si="9">(H8*0.15+O8*0.05)</f>
        <v>1.7749999999999999</v>
      </c>
      <c r="W8" s="28">
        <f t="shared" ref="W8:W71" si="10">I8+P8</f>
        <v>63.5</v>
      </c>
      <c r="X8" s="118">
        <f t="shared" ref="X8:X71" si="11">W8*0.2</f>
        <v>12.700000000000001</v>
      </c>
      <c r="Y8" s="129">
        <v>55</v>
      </c>
      <c r="Z8" s="120">
        <f t="shared" ref="Z8:Z71" si="12">Y8*0.8</f>
        <v>44</v>
      </c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1"/>
    </row>
    <row r="9" spans="1:44" s="119" customFormat="1" x14ac:dyDescent="0.3">
      <c r="A9" s="113">
        <v>3</v>
      </c>
      <c r="B9" s="126">
        <v>677560</v>
      </c>
      <c r="C9" s="127" t="s">
        <v>105</v>
      </c>
      <c r="D9" s="114">
        <v>11</v>
      </c>
      <c r="E9" s="114">
        <v>8.5</v>
      </c>
      <c r="F9" s="114">
        <v>13</v>
      </c>
      <c r="G9" s="114">
        <v>11</v>
      </c>
      <c r="H9" s="114">
        <v>12</v>
      </c>
      <c r="I9" s="114">
        <f t="shared" si="1"/>
        <v>55.5</v>
      </c>
      <c r="J9" s="114">
        <f t="shared" si="2"/>
        <v>8.3249999999999993</v>
      </c>
      <c r="K9" s="115">
        <v>3.5</v>
      </c>
      <c r="L9" s="115">
        <v>6</v>
      </c>
      <c r="M9" s="115">
        <v>3.5</v>
      </c>
      <c r="N9" s="115">
        <v>1.5</v>
      </c>
      <c r="O9" s="115">
        <v>3</v>
      </c>
      <c r="P9" s="115">
        <f t="shared" si="3"/>
        <v>17.5</v>
      </c>
      <c r="Q9" s="115">
        <f t="shared" si="4"/>
        <v>0.875</v>
      </c>
      <c r="R9" s="116">
        <f t="shared" si="5"/>
        <v>1.825</v>
      </c>
      <c r="S9" s="117">
        <f t="shared" si="6"/>
        <v>1.575</v>
      </c>
      <c r="T9" s="117">
        <f t="shared" si="7"/>
        <v>2.125</v>
      </c>
      <c r="U9" s="117">
        <f t="shared" si="8"/>
        <v>1.7249999999999999</v>
      </c>
      <c r="V9" s="117">
        <f t="shared" si="9"/>
        <v>1.9499999999999997</v>
      </c>
      <c r="W9" s="28">
        <f t="shared" si="10"/>
        <v>73</v>
      </c>
      <c r="X9" s="118">
        <f t="shared" si="11"/>
        <v>14.600000000000001</v>
      </c>
      <c r="Y9" s="129">
        <v>53</v>
      </c>
      <c r="Z9" s="120">
        <f t="shared" si="12"/>
        <v>42.400000000000006</v>
      </c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1"/>
    </row>
    <row r="10" spans="1:44" s="119" customFormat="1" x14ac:dyDescent="0.3">
      <c r="A10" s="113">
        <v>4</v>
      </c>
      <c r="B10" s="126">
        <v>677561</v>
      </c>
      <c r="C10" s="127" t="s">
        <v>106</v>
      </c>
      <c r="D10" s="114">
        <v>10</v>
      </c>
      <c r="E10" s="114">
        <v>10</v>
      </c>
      <c r="F10" s="114">
        <v>5.5</v>
      </c>
      <c r="G10" s="114">
        <v>11</v>
      </c>
      <c r="H10" s="114">
        <v>5</v>
      </c>
      <c r="I10" s="114">
        <f t="shared" si="1"/>
        <v>41.5</v>
      </c>
      <c r="J10" s="114">
        <f t="shared" si="2"/>
        <v>6.2249999999999996</v>
      </c>
      <c r="K10" s="115">
        <v>5</v>
      </c>
      <c r="L10" s="115">
        <v>5.5</v>
      </c>
      <c r="M10" s="115">
        <v>5</v>
      </c>
      <c r="N10" s="115">
        <v>6</v>
      </c>
      <c r="O10" s="115">
        <v>3.5</v>
      </c>
      <c r="P10" s="115">
        <f t="shared" si="3"/>
        <v>25</v>
      </c>
      <c r="Q10" s="115">
        <f t="shared" si="4"/>
        <v>1.25</v>
      </c>
      <c r="R10" s="116">
        <f t="shared" si="5"/>
        <v>1.75</v>
      </c>
      <c r="S10" s="117">
        <f t="shared" si="6"/>
        <v>1.7749999999999999</v>
      </c>
      <c r="T10" s="117">
        <f t="shared" si="7"/>
        <v>1.075</v>
      </c>
      <c r="U10" s="117">
        <f t="shared" si="8"/>
        <v>1.95</v>
      </c>
      <c r="V10" s="117">
        <f t="shared" si="9"/>
        <v>0.92500000000000004</v>
      </c>
      <c r="W10" s="28">
        <f t="shared" si="10"/>
        <v>66.5</v>
      </c>
      <c r="X10" s="118">
        <f t="shared" si="11"/>
        <v>13.3</v>
      </c>
      <c r="Y10" s="129">
        <v>43</v>
      </c>
      <c r="Z10" s="120">
        <f t="shared" si="12"/>
        <v>34.4</v>
      </c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1"/>
    </row>
    <row r="11" spans="1:44" s="119" customFormat="1" x14ac:dyDescent="0.3">
      <c r="A11" s="113">
        <v>5</v>
      </c>
      <c r="B11" s="126">
        <v>677562</v>
      </c>
      <c r="C11" s="127" t="s">
        <v>107</v>
      </c>
      <c r="D11" s="114">
        <v>10</v>
      </c>
      <c r="E11" s="114">
        <v>13</v>
      </c>
      <c r="F11" s="114">
        <v>9.5</v>
      </c>
      <c r="G11" s="114">
        <v>11</v>
      </c>
      <c r="H11" s="114">
        <v>10</v>
      </c>
      <c r="I11" s="114">
        <f t="shared" si="1"/>
        <v>53.5</v>
      </c>
      <c r="J11" s="114">
        <f t="shared" si="2"/>
        <v>8.0250000000000004</v>
      </c>
      <c r="K11" s="115">
        <v>2</v>
      </c>
      <c r="L11" s="115">
        <v>3.5</v>
      </c>
      <c r="M11" s="115">
        <v>2</v>
      </c>
      <c r="N11" s="115">
        <v>1.5</v>
      </c>
      <c r="O11" s="115">
        <v>2.5</v>
      </c>
      <c r="P11" s="115">
        <f t="shared" si="3"/>
        <v>11.5</v>
      </c>
      <c r="Q11" s="115">
        <f t="shared" si="4"/>
        <v>0.57500000000000007</v>
      </c>
      <c r="R11" s="116">
        <f t="shared" si="5"/>
        <v>1.6</v>
      </c>
      <c r="S11" s="117">
        <f t="shared" si="6"/>
        <v>2.125</v>
      </c>
      <c r="T11" s="117">
        <f t="shared" si="7"/>
        <v>1.5250000000000001</v>
      </c>
      <c r="U11" s="117">
        <f t="shared" si="8"/>
        <v>1.7249999999999999</v>
      </c>
      <c r="V11" s="117">
        <f t="shared" si="9"/>
        <v>1.625</v>
      </c>
      <c r="W11" s="28">
        <f t="shared" si="10"/>
        <v>65</v>
      </c>
      <c r="X11" s="118">
        <f t="shared" si="11"/>
        <v>13</v>
      </c>
      <c r="Y11" s="129">
        <v>53</v>
      </c>
      <c r="Z11" s="120">
        <f t="shared" si="12"/>
        <v>42.400000000000006</v>
      </c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1"/>
    </row>
    <row r="12" spans="1:44" s="119" customFormat="1" x14ac:dyDescent="0.3">
      <c r="A12" s="113">
        <v>6</v>
      </c>
      <c r="B12" s="126">
        <v>677563</v>
      </c>
      <c r="C12" s="127" t="s">
        <v>197</v>
      </c>
      <c r="D12" s="114">
        <v>10</v>
      </c>
      <c r="E12" s="114">
        <v>11</v>
      </c>
      <c r="F12" s="114">
        <v>6.5</v>
      </c>
      <c r="G12" s="114">
        <v>8.5</v>
      </c>
      <c r="H12" s="114">
        <v>10</v>
      </c>
      <c r="I12" s="114">
        <f t="shared" si="1"/>
        <v>46</v>
      </c>
      <c r="J12" s="114">
        <f t="shared" si="2"/>
        <v>6.8999999999999995</v>
      </c>
      <c r="K12" s="115">
        <v>2.5</v>
      </c>
      <c r="L12" s="115">
        <v>2.5</v>
      </c>
      <c r="M12" s="115">
        <v>2.5</v>
      </c>
      <c r="N12" s="115">
        <v>2</v>
      </c>
      <c r="O12" s="115">
        <v>3.5</v>
      </c>
      <c r="P12" s="115">
        <f t="shared" si="3"/>
        <v>13</v>
      </c>
      <c r="Q12" s="115">
        <f t="shared" si="4"/>
        <v>0.65</v>
      </c>
      <c r="R12" s="116">
        <f t="shared" si="5"/>
        <v>1.625</v>
      </c>
      <c r="S12" s="117">
        <f t="shared" si="6"/>
        <v>1.7749999999999999</v>
      </c>
      <c r="T12" s="117">
        <f t="shared" si="7"/>
        <v>1.1000000000000001</v>
      </c>
      <c r="U12" s="117">
        <f t="shared" si="8"/>
        <v>1.375</v>
      </c>
      <c r="V12" s="117">
        <f t="shared" si="9"/>
        <v>1.675</v>
      </c>
      <c r="W12" s="28">
        <f t="shared" si="10"/>
        <v>59</v>
      </c>
      <c r="X12" s="118">
        <f t="shared" si="11"/>
        <v>11.8</v>
      </c>
      <c r="Y12" s="129">
        <v>45</v>
      </c>
      <c r="Z12" s="120">
        <f t="shared" si="12"/>
        <v>36</v>
      </c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1"/>
    </row>
    <row r="13" spans="1:44" s="119" customFormat="1" x14ac:dyDescent="0.3">
      <c r="A13" s="113">
        <v>7</v>
      </c>
      <c r="B13" s="126">
        <v>677564</v>
      </c>
      <c r="C13" s="127" t="s">
        <v>108</v>
      </c>
      <c r="D13" s="114">
        <v>11</v>
      </c>
      <c r="E13" s="114">
        <v>10.5</v>
      </c>
      <c r="F13" s="114">
        <v>5.5</v>
      </c>
      <c r="G13" s="114">
        <v>6.5</v>
      </c>
      <c r="H13" s="114">
        <v>7</v>
      </c>
      <c r="I13" s="114">
        <f t="shared" si="1"/>
        <v>40.5</v>
      </c>
      <c r="J13" s="114">
        <f t="shared" si="2"/>
        <v>6.0750000000000002</v>
      </c>
      <c r="K13" s="115">
        <v>3</v>
      </c>
      <c r="L13" s="115">
        <v>3</v>
      </c>
      <c r="M13" s="115">
        <v>3</v>
      </c>
      <c r="N13" s="115">
        <v>6</v>
      </c>
      <c r="O13" s="115">
        <v>4</v>
      </c>
      <c r="P13" s="115">
        <f t="shared" si="3"/>
        <v>19</v>
      </c>
      <c r="Q13" s="115">
        <f t="shared" si="4"/>
        <v>0.95000000000000007</v>
      </c>
      <c r="R13" s="116">
        <f t="shared" si="5"/>
        <v>1.7999999999999998</v>
      </c>
      <c r="S13" s="117">
        <f t="shared" si="6"/>
        <v>1.7250000000000001</v>
      </c>
      <c r="T13" s="117">
        <f t="shared" si="7"/>
        <v>0.97499999999999998</v>
      </c>
      <c r="U13" s="117">
        <f t="shared" si="8"/>
        <v>1.2749999999999999</v>
      </c>
      <c r="V13" s="117">
        <f t="shared" si="9"/>
        <v>1.25</v>
      </c>
      <c r="W13" s="28">
        <f t="shared" si="10"/>
        <v>59.5</v>
      </c>
      <c r="X13" s="118">
        <f t="shared" si="11"/>
        <v>11.9</v>
      </c>
      <c r="Y13" s="129">
        <v>40</v>
      </c>
      <c r="Z13" s="120">
        <f t="shared" si="12"/>
        <v>32</v>
      </c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1"/>
    </row>
    <row r="14" spans="1:44" s="119" customFormat="1" x14ac:dyDescent="0.3">
      <c r="A14" s="113">
        <v>8</v>
      </c>
      <c r="B14" s="126">
        <v>677565</v>
      </c>
      <c r="C14" s="127" t="s">
        <v>109</v>
      </c>
      <c r="D14" s="114">
        <v>11</v>
      </c>
      <c r="E14" s="114">
        <v>11</v>
      </c>
      <c r="F14" s="114">
        <v>10</v>
      </c>
      <c r="G14" s="114">
        <v>15</v>
      </c>
      <c r="H14" s="114">
        <v>16</v>
      </c>
      <c r="I14" s="114">
        <f t="shared" si="1"/>
        <v>63</v>
      </c>
      <c r="J14" s="114">
        <f t="shared" si="2"/>
        <v>9.4499999999999993</v>
      </c>
      <c r="K14" s="115">
        <v>4</v>
      </c>
      <c r="L14" s="115">
        <v>4</v>
      </c>
      <c r="M14" s="115">
        <v>4</v>
      </c>
      <c r="N14" s="115">
        <v>5.5</v>
      </c>
      <c r="O14" s="115">
        <v>1.5</v>
      </c>
      <c r="P14" s="115">
        <f t="shared" si="3"/>
        <v>19</v>
      </c>
      <c r="Q14" s="115">
        <f t="shared" si="4"/>
        <v>0.95000000000000007</v>
      </c>
      <c r="R14" s="116">
        <f t="shared" si="5"/>
        <v>1.8499999999999999</v>
      </c>
      <c r="S14" s="117">
        <f t="shared" si="6"/>
        <v>1.8499999999999999</v>
      </c>
      <c r="T14" s="117">
        <f t="shared" si="7"/>
        <v>1.7</v>
      </c>
      <c r="U14" s="117">
        <f t="shared" si="8"/>
        <v>2.5249999999999999</v>
      </c>
      <c r="V14" s="117">
        <f t="shared" si="9"/>
        <v>2.4750000000000001</v>
      </c>
      <c r="W14" s="28">
        <f t="shared" si="10"/>
        <v>82</v>
      </c>
      <c r="X14" s="118">
        <f t="shared" si="11"/>
        <v>16.400000000000002</v>
      </c>
      <c r="Y14" s="129">
        <v>63</v>
      </c>
      <c r="Z14" s="120">
        <f t="shared" si="12"/>
        <v>50.400000000000006</v>
      </c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1"/>
    </row>
    <row r="15" spans="1:44" s="119" customFormat="1" x14ac:dyDescent="0.3">
      <c r="A15" s="113">
        <v>9</v>
      </c>
      <c r="B15" s="126">
        <v>677566</v>
      </c>
      <c r="C15" s="127" t="s">
        <v>198</v>
      </c>
      <c r="D15" s="114">
        <v>10.5</v>
      </c>
      <c r="E15" s="114">
        <v>10</v>
      </c>
      <c r="F15" s="114">
        <v>8.5</v>
      </c>
      <c r="G15" s="114">
        <v>10</v>
      </c>
      <c r="H15" s="114">
        <v>10</v>
      </c>
      <c r="I15" s="114">
        <f t="shared" si="1"/>
        <v>49</v>
      </c>
      <c r="J15" s="114">
        <f t="shared" si="2"/>
        <v>7.35</v>
      </c>
      <c r="K15" s="115">
        <v>2.5</v>
      </c>
      <c r="L15" s="115">
        <v>4</v>
      </c>
      <c r="M15" s="115">
        <v>2.5</v>
      </c>
      <c r="N15" s="115">
        <v>3.5</v>
      </c>
      <c r="O15" s="115">
        <v>2</v>
      </c>
      <c r="P15" s="115">
        <f t="shared" si="3"/>
        <v>14.5</v>
      </c>
      <c r="Q15" s="115">
        <f t="shared" si="4"/>
        <v>0.72500000000000009</v>
      </c>
      <c r="R15" s="116">
        <f t="shared" si="5"/>
        <v>1.7</v>
      </c>
      <c r="S15" s="117">
        <f t="shared" si="6"/>
        <v>1.7</v>
      </c>
      <c r="T15" s="117">
        <f t="shared" si="7"/>
        <v>1.4</v>
      </c>
      <c r="U15" s="117">
        <f t="shared" si="8"/>
        <v>1.675</v>
      </c>
      <c r="V15" s="117">
        <f t="shared" si="9"/>
        <v>1.6</v>
      </c>
      <c r="W15" s="28">
        <f t="shared" si="10"/>
        <v>63.5</v>
      </c>
      <c r="X15" s="118">
        <f t="shared" si="11"/>
        <v>12.700000000000001</v>
      </c>
      <c r="Y15" s="129">
        <v>48</v>
      </c>
      <c r="Z15" s="120">
        <f t="shared" si="12"/>
        <v>38.400000000000006</v>
      </c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1"/>
    </row>
    <row r="16" spans="1:44" s="119" customFormat="1" x14ac:dyDescent="0.3">
      <c r="A16" s="113">
        <v>10</v>
      </c>
      <c r="B16" s="126">
        <v>677567</v>
      </c>
      <c r="C16" s="127" t="s">
        <v>110</v>
      </c>
      <c r="D16" s="114">
        <v>14</v>
      </c>
      <c r="E16" s="114">
        <v>7.5</v>
      </c>
      <c r="F16" s="114">
        <v>16</v>
      </c>
      <c r="G16" s="114">
        <v>10</v>
      </c>
      <c r="H16" s="114">
        <v>9.5</v>
      </c>
      <c r="I16" s="114">
        <f t="shared" si="1"/>
        <v>57</v>
      </c>
      <c r="J16" s="114">
        <f t="shared" si="2"/>
        <v>8.5499999999999989</v>
      </c>
      <c r="K16" s="115">
        <v>4</v>
      </c>
      <c r="L16" s="115">
        <v>4.5</v>
      </c>
      <c r="M16" s="115">
        <v>4</v>
      </c>
      <c r="N16" s="115">
        <v>2.5</v>
      </c>
      <c r="O16" s="115">
        <v>6</v>
      </c>
      <c r="P16" s="115">
        <f t="shared" si="3"/>
        <v>21</v>
      </c>
      <c r="Q16" s="115">
        <f t="shared" si="4"/>
        <v>1.05</v>
      </c>
      <c r="R16" s="116">
        <f t="shared" si="5"/>
        <v>2.3000000000000003</v>
      </c>
      <c r="S16" s="117">
        <f t="shared" si="6"/>
        <v>1.35</v>
      </c>
      <c r="T16" s="117">
        <f t="shared" si="7"/>
        <v>2.6</v>
      </c>
      <c r="U16" s="117">
        <f t="shared" si="8"/>
        <v>1.625</v>
      </c>
      <c r="V16" s="117">
        <f t="shared" si="9"/>
        <v>1.7250000000000001</v>
      </c>
      <c r="W16" s="28">
        <f t="shared" si="10"/>
        <v>78</v>
      </c>
      <c r="X16" s="118">
        <f t="shared" si="11"/>
        <v>15.600000000000001</v>
      </c>
      <c r="Y16" s="129">
        <v>57</v>
      </c>
      <c r="Z16" s="120">
        <f t="shared" si="12"/>
        <v>45.6</v>
      </c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1"/>
    </row>
    <row r="17" spans="1:44" s="119" customFormat="1" x14ac:dyDescent="0.3">
      <c r="A17" s="113">
        <v>11</v>
      </c>
      <c r="B17" s="126">
        <v>677568</v>
      </c>
      <c r="C17" s="127" t="s">
        <v>111</v>
      </c>
      <c r="D17" s="114">
        <v>10</v>
      </c>
      <c r="E17" s="114">
        <v>7.5</v>
      </c>
      <c r="F17" s="114">
        <v>6.5</v>
      </c>
      <c r="G17" s="114">
        <v>9</v>
      </c>
      <c r="H17" s="114">
        <v>8</v>
      </c>
      <c r="I17" s="114">
        <f t="shared" si="1"/>
        <v>41</v>
      </c>
      <c r="J17" s="114">
        <f t="shared" si="2"/>
        <v>6.1499999999999995</v>
      </c>
      <c r="K17" s="115">
        <v>4</v>
      </c>
      <c r="L17" s="115">
        <v>1.5</v>
      </c>
      <c r="M17" s="115">
        <v>4</v>
      </c>
      <c r="N17" s="115">
        <v>3</v>
      </c>
      <c r="O17" s="115">
        <v>5.5</v>
      </c>
      <c r="P17" s="115">
        <f t="shared" si="3"/>
        <v>18</v>
      </c>
      <c r="Q17" s="115">
        <f t="shared" si="4"/>
        <v>0.9</v>
      </c>
      <c r="R17" s="116">
        <f t="shared" si="5"/>
        <v>1.7</v>
      </c>
      <c r="S17" s="117">
        <f t="shared" si="6"/>
        <v>1.2</v>
      </c>
      <c r="T17" s="117">
        <f t="shared" si="7"/>
        <v>1.175</v>
      </c>
      <c r="U17" s="117">
        <f t="shared" si="8"/>
        <v>1.5</v>
      </c>
      <c r="V17" s="117">
        <f t="shared" si="9"/>
        <v>1.4750000000000001</v>
      </c>
      <c r="W17" s="28">
        <f t="shared" si="10"/>
        <v>59</v>
      </c>
      <c r="X17" s="118">
        <f t="shared" si="11"/>
        <v>11.8</v>
      </c>
      <c r="Y17" s="129">
        <v>41</v>
      </c>
      <c r="Z17" s="120">
        <f t="shared" si="12"/>
        <v>32.800000000000004</v>
      </c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1"/>
    </row>
    <row r="18" spans="1:44" s="119" customFormat="1" x14ac:dyDescent="0.3">
      <c r="A18" s="113">
        <v>12</v>
      </c>
      <c r="B18" s="126">
        <v>677569</v>
      </c>
      <c r="C18" s="127" t="s">
        <v>112</v>
      </c>
      <c r="D18" s="114">
        <v>11</v>
      </c>
      <c r="E18" s="114">
        <v>10</v>
      </c>
      <c r="F18" s="114">
        <v>12</v>
      </c>
      <c r="G18" s="114">
        <v>9.5</v>
      </c>
      <c r="H18" s="114">
        <v>13</v>
      </c>
      <c r="I18" s="114">
        <f t="shared" si="1"/>
        <v>55.5</v>
      </c>
      <c r="J18" s="114">
        <f t="shared" si="2"/>
        <v>8.3249999999999993</v>
      </c>
      <c r="K18" s="115">
        <v>4.5</v>
      </c>
      <c r="L18" s="115">
        <v>2.5</v>
      </c>
      <c r="M18" s="115">
        <v>4.5</v>
      </c>
      <c r="N18" s="115">
        <v>4</v>
      </c>
      <c r="O18" s="115">
        <v>3.5</v>
      </c>
      <c r="P18" s="115">
        <f t="shared" si="3"/>
        <v>19</v>
      </c>
      <c r="Q18" s="115">
        <f t="shared" si="4"/>
        <v>0.95000000000000007</v>
      </c>
      <c r="R18" s="116">
        <f t="shared" si="5"/>
        <v>1.875</v>
      </c>
      <c r="S18" s="117">
        <f t="shared" si="6"/>
        <v>1.625</v>
      </c>
      <c r="T18" s="117">
        <f t="shared" si="7"/>
        <v>2.0249999999999999</v>
      </c>
      <c r="U18" s="117">
        <f t="shared" si="8"/>
        <v>1.625</v>
      </c>
      <c r="V18" s="117">
        <f t="shared" si="9"/>
        <v>2.125</v>
      </c>
      <c r="W18" s="28">
        <f t="shared" si="10"/>
        <v>74.5</v>
      </c>
      <c r="X18" s="118">
        <f t="shared" si="11"/>
        <v>14.9</v>
      </c>
      <c r="Y18" s="129">
        <v>55</v>
      </c>
      <c r="Z18" s="120">
        <f t="shared" si="12"/>
        <v>44</v>
      </c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1"/>
    </row>
    <row r="19" spans="1:44" s="119" customFormat="1" x14ac:dyDescent="0.3">
      <c r="A19" s="113">
        <v>13</v>
      </c>
      <c r="B19" s="126">
        <v>677570</v>
      </c>
      <c r="C19" s="127" t="s">
        <v>113</v>
      </c>
      <c r="D19" s="114">
        <v>9.5</v>
      </c>
      <c r="E19" s="114">
        <v>8.5</v>
      </c>
      <c r="F19" s="114">
        <v>14</v>
      </c>
      <c r="G19" s="114">
        <v>15</v>
      </c>
      <c r="H19" s="114">
        <v>13</v>
      </c>
      <c r="I19" s="114">
        <f t="shared" si="1"/>
        <v>60</v>
      </c>
      <c r="J19" s="114">
        <f t="shared" si="2"/>
        <v>9</v>
      </c>
      <c r="K19" s="115">
        <v>1.5</v>
      </c>
      <c r="L19" s="115">
        <v>6</v>
      </c>
      <c r="M19" s="115">
        <v>4.5</v>
      </c>
      <c r="N19" s="115">
        <v>1.5</v>
      </c>
      <c r="O19" s="115">
        <v>2.5</v>
      </c>
      <c r="P19" s="115">
        <f t="shared" si="3"/>
        <v>16</v>
      </c>
      <c r="Q19" s="115">
        <f t="shared" si="4"/>
        <v>0.8</v>
      </c>
      <c r="R19" s="116">
        <f t="shared" si="5"/>
        <v>1.5</v>
      </c>
      <c r="S19" s="117">
        <f t="shared" si="6"/>
        <v>1.575</v>
      </c>
      <c r="T19" s="117">
        <f t="shared" si="7"/>
        <v>2.3250000000000002</v>
      </c>
      <c r="U19" s="117">
        <f t="shared" si="8"/>
        <v>2.3250000000000002</v>
      </c>
      <c r="V19" s="117">
        <f t="shared" si="9"/>
        <v>2.0750000000000002</v>
      </c>
      <c r="W19" s="28">
        <f t="shared" si="10"/>
        <v>76</v>
      </c>
      <c r="X19" s="118">
        <f t="shared" si="11"/>
        <v>15.200000000000001</v>
      </c>
      <c r="Y19" s="129">
        <v>60</v>
      </c>
      <c r="Z19" s="120">
        <f t="shared" si="12"/>
        <v>48</v>
      </c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1"/>
    </row>
    <row r="20" spans="1:44" s="119" customFormat="1" x14ac:dyDescent="0.3">
      <c r="A20" s="113">
        <v>14</v>
      </c>
      <c r="B20" s="126">
        <v>677571</v>
      </c>
      <c r="C20" s="127" t="s">
        <v>114</v>
      </c>
      <c r="D20" s="114">
        <v>16</v>
      </c>
      <c r="E20" s="114">
        <v>8.5</v>
      </c>
      <c r="F20" s="114">
        <v>14</v>
      </c>
      <c r="G20" s="114">
        <v>6.5</v>
      </c>
      <c r="H20" s="114">
        <v>10</v>
      </c>
      <c r="I20" s="114">
        <f t="shared" si="1"/>
        <v>55</v>
      </c>
      <c r="J20" s="114">
        <f t="shared" si="2"/>
        <v>8.25</v>
      </c>
      <c r="K20" s="115">
        <v>2.5</v>
      </c>
      <c r="L20" s="115">
        <v>5</v>
      </c>
      <c r="M20" s="115">
        <v>2.5</v>
      </c>
      <c r="N20" s="115">
        <v>2.5</v>
      </c>
      <c r="O20" s="115">
        <v>3</v>
      </c>
      <c r="P20" s="115">
        <f t="shared" si="3"/>
        <v>15.5</v>
      </c>
      <c r="Q20" s="115">
        <f t="shared" si="4"/>
        <v>0.77500000000000002</v>
      </c>
      <c r="R20" s="116">
        <f t="shared" si="5"/>
        <v>2.5249999999999999</v>
      </c>
      <c r="S20" s="117">
        <f t="shared" si="6"/>
        <v>1.5249999999999999</v>
      </c>
      <c r="T20" s="117">
        <f t="shared" si="7"/>
        <v>2.2250000000000001</v>
      </c>
      <c r="U20" s="117">
        <f t="shared" si="8"/>
        <v>1.1000000000000001</v>
      </c>
      <c r="V20" s="117">
        <f t="shared" si="9"/>
        <v>1.65</v>
      </c>
      <c r="W20" s="28">
        <f t="shared" si="10"/>
        <v>70.5</v>
      </c>
      <c r="X20" s="118">
        <f t="shared" si="11"/>
        <v>14.100000000000001</v>
      </c>
      <c r="Y20" s="129">
        <v>55</v>
      </c>
      <c r="Z20" s="120">
        <f t="shared" si="12"/>
        <v>44</v>
      </c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2"/>
      <c r="AL20" s="122"/>
      <c r="AM20" s="122"/>
      <c r="AN20" s="122"/>
      <c r="AO20" s="122"/>
      <c r="AP20" s="122"/>
      <c r="AQ20" s="122"/>
      <c r="AR20" s="121"/>
    </row>
    <row r="21" spans="1:44" s="119" customFormat="1" x14ac:dyDescent="0.3">
      <c r="A21" s="113">
        <v>15</v>
      </c>
      <c r="B21" s="126">
        <v>677572</v>
      </c>
      <c r="C21" s="127" t="s">
        <v>115</v>
      </c>
      <c r="D21" s="114">
        <v>7</v>
      </c>
      <c r="E21" s="114">
        <v>11</v>
      </c>
      <c r="F21" s="114">
        <v>10</v>
      </c>
      <c r="G21" s="114">
        <v>13</v>
      </c>
      <c r="H21" s="114">
        <v>9</v>
      </c>
      <c r="I21" s="114">
        <f t="shared" si="1"/>
        <v>50</v>
      </c>
      <c r="J21" s="114">
        <f t="shared" si="2"/>
        <v>7.5</v>
      </c>
      <c r="K21" s="115">
        <v>6</v>
      </c>
      <c r="L21" s="115">
        <v>4.5</v>
      </c>
      <c r="M21" s="115">
        <v>2</v>
      </c>
      <c r="N21" s="115">
        <v>6</v>
      </c>
      <c r="O21" s="115">
        <v>4</v>
      </c>
      <c r="P21" s="115">
        <f t="shared" si="3"/>
        <v>22.5</v>
      </c>
      <c r="Q21" s="115">
        <f t="shared" si="4"/>
        <v>1.125</v>
      </c>
      <c r="R21" s="116">
        <f t="shared" si="5"/>
        <v>1.35</v>
      </c>
      <c r="S21" s="117">
        <f t="shared" si="6"/>
        <v>1.875</v>
      </c>
      <c r="T21" s="117">
        <f t="shared" si="7"/>
        <v>1.6</v>
      </c>
      <c r="U21" s="117">
        <f t="shared" si="8"/>
        <v>2.25</v>
      </c>
      <c r="V21" s="117">
        <f t="shared" si="9"/>
        <v>1.5499999999999998</v>
      </c>
      <c r="W21" s="28">
        <f t="shared" si="10"/>
        <v>72.5</v>
      </c>
      <c r="X21" s="118">
        <f t="shared" si="11"/>
        <v>14.5</v>
      </c>
      <c r="Y21" s="129">
        <v>50</v>
      </c>
      <c r="Z21" s="120">
        <f t="shared" si="12"/>
        <v>40</v>
      </c>
      <c r="AA21" s="122"/>
      <c r="AB21" s="122"/>
      <c r="AC21" s="122"/>
      <c r="AD21" s="122"/>
      <c r="AE21" s="122"/>
      <c r="AF21" s="122"/>
      <c r="AG21" s="122"/>
      <c r="AH21" s="122"/>
      <c r="AI21" s="122"/>
      <c r="AJ21" s="122"/>
      <c r="AK21" s="122"/>
      <c r="AL21" s="122"/>
      <c r="AM21" s="122"/>
      <c r="AN21" s="122"/>
      <c r="AO21" s="122"/>
      <c r="AP21" s="122"/>
      <c r="AQ21" s="122"/>
      <c r="AR21" s="121"/>
    </row>
    <row r="22" spans="1:44" s="119" customFormat="1" x14ac:dyDescent="0.3">
      <c r="A22" s="113">
        <v>16</v>
      </c>
      <c r="B22" s="126">
        <v>677573</v>
      </c>
      <c r="C22" s="127" t="s">
        <v>116</v>
      </c>
      <c r="D22" s="114">
        <v>15</v>
      </c>
      <c r="E22" s="114">
        <v>13</v>
      </c>
      <c r="F22" s="114">
        <v>15</v>
      </c>
      <c r="G22" s="114">
        <v>8.5</v>
      </c>
      <c r="H22" s="114">
        <v>11</v>
      </c>
      <c r="I22" s="114">
        <f t="shared" si="1"/>
        <v>62.5</v>
      </c>
      <c r="J22" s="114">
        <f t="shared" si="2"/>
        <v>9.375</v>
      </c>
      <c r="K22" s="115">
        <v>5</v>
      </c>
      <c r="L22" s="115">
        <v>4</v>
      </c>
      <c r="M22" s="115">
        <v>1.5</v>
      </c>
      <c r="N22" s="115">
        <v>5</v>
      </c>
      <c r="O22" s="115">
        <v>5</v>
      </c>
      <c r="P22" s="115">
        <f t="shared" si="3"/>
        <v>20.5</v>
      </c>
      <c r="Q22" s="115">
        <f t="shared" si="4"/>
        <v>1.0250000000000001</v>
      </c>
      <c r="R22" s="116">
        <f t="shared" si="5"/>
        <v>2.5</v>
      </c>
      <c r="S22" s="117">
        <f t="shared" si="6"/>
        <v>2.15</v>
      </c>
      <c r="T22" s="117">
        <f t="shared" si="7"/>
        <v>2.3250000000000002</v>
      </c>
      <c r="U22" s="117">
        <f t="shared" si="8"/>
        <v>1.5249999999999999</v>
      </c>
      <c r="V22" s="117">
        <f t="shared" si="9"/>
        <v>1.9</v>
      </c>
      <c r="W22" s="28">
        <f t="shared" si="10"/>
        <v>83</v>
      </c>
      <c r="X22" s="118">
        <f t="shared" si="11"/>
        <v>16.600000000000001</v>
      </c>
      <c r="Y22" s="129">
        <v>63</v>
      </c>
      <c r="Z22" s="120">
        <f t="shared" si="12"/>
        <v>50.400000000000006</v>
      </c>
      <c r="AA22" s="122"/>
      <c r="AB22" s="122"/>
      <c r="AC22" s="122"/>
      <c r="AD22" s="122"/>
      <c r="AE22" s="122"/>
      <c r="AF22" s="122"/>
      <c r="AG22" s="122"/>
      <c r="AH22" s="122"/>
      <c r="AI22" s="122"/>
      <c r="AJ22" s="122"/>
      <c r="AK22" s="122"/>
      <c r="AL22" s="122"/>
      <c r="AM22" s="122"/>
      <c r="AN22" s="122"/>
      <c r="AO22" s="122"/>
      <c r="AP22" s="122"/>
      <c r="AQ22" s="122"/>
      <c r="AR22" s="121"/>
    </row>
    <row r="23" spans="1:44" s="119" customFormat="1" x14ac:dyDescent="0.3">
      <c r="A23" s="113">
        <v>17</v>
      </c>
      <c r="B23" s="126">
        <v>677574</v>
      </c>
      <c r="C23" s="127" t="s">
        <v>117</v>
      </c>
      <c r="D23" s="114">
        <v>14</v>
      </c>
      <c r="E23" s="114">
        <v>11</v>
      </c>
      <c r="F23" s="114">
        <v>10</v>
      </c>
      <c r="G23" s="114">
        <v>14</v>
      </c>
      <c r="H23" s="114">
        <v>11</v>
      </c>
      <c r="I23" s="114">
        <f t="shared" si="1"/>
        <v>60</v>
      </c>
      <c r="J23" s="114">
        <f t="shared" si="2"/>
        <v>9</v>
      </c>
      <c r="K23" s="115">
        <v>4.5</v>
      </c>
      <c r="L23" s="115">
        <v>3.5</v>
      </c>
      <c r="M23" s="115">
        <v>2</v>
      </c>
      <c r="N23" s="115">
        <v>4.5</v>
      </c>
      <c r="O23" s="115">
        <v>2</v>
      </c>
      <c r="P23" s="115">
        <f t="shared" si="3"/>
        <v>16.5</v>
      </c>
      <c r="Q23" s="115">
        <f t="shared" si="4"/>
        <v>0.82500000000000007</v>
      </c>
      <c r="R23" s="116">
        <f t="shared" si="5"/>
        <v>2.3250000000000002</v>
      </c>
      <c r="S23" s="117">
        <f t="shared" si="6"/>
        <v>1.825</v>
      </c>
      <c r="T23" s="117">
        <f t="shared" si="7"/>
        <v>1.6</v>
      </c>
      <c r="U23" s="117">
        <f t="shared" si="8"/>
        <v>2.3250000000000002</v>
      </c>
      <c r="V23" s="117">
        <f t="shared" si="9"/>
        <v>1.75</v>
      </c>
      <c r="W23" s="28">
        <f t="shared" si="10"/>
        <v>76.5</v>
      </c>
      <c r="X23" s="118">
        <f t="shared" si="11"/>
        <v>15.3</v>
      </c>
      <c r="Y23" s="129">
        <v>60</v>
      </c>
      <c r="Z23" s="120">
        <f t="shared" si="12"/>
        <v>48</v>
      </c>
      <c r="AA23" s="122"/>
      <c r="AB23" s="122"/>
      <c r="AC23" s="122"/>
      <c r="AD23" s="122"/>
      <c r="AE23" s="122"/>
      <c r="AF23" s="122"/>
      <c r="AG23" s="122"/>
      <c r="AH23" s="122"/>
      <c r="AI23" s="122"/>
      <c r="AJ23" s="122"/>
      <c r="AK23" s="122"/>
      <c r="AL23" s="122"/>
      <c r="AM23" s="122"/>
      <c r="AN23" s="122"/>
      <c r="AO23" s="122"/>
      <c r="AP23" s="122"/>
      <c r="AQ23" s="122"/>
      <c r="AR23" s="121"/>
    </row>
    <row r="24" spans="1:44" s="119" customFormat="1" x14ac:dyDescent="0.3">
      <c r="A24" s="113">
        <v>18</v>
      </c>
      <c r="B24" s="126">
        <v>677575</v>
      </c>
      <c r="C24" s="127" t="s">
        <v>118</v>
      </c>
      <c r="D24" s="114">
        <v>11</v>
      </c>
      <c r="E24" s="114">
        <v>15</v>
      </c>
      <c r="F24" s="114">
        <v>15</v>
      </c>
      <c r="G24" s="114">
        <v>15</v>
      </c>
      <c r="H24" s="114">
        <v>14</v>
      </c>
      <c r="I24" s="114">
        <f t="shared" si="1"/>
        <v>70</v>
      </c>
      <c r="J24" s="114">
        <f t="shared" si="2"/>
        <v>10.5</v>
      </c>
      <c r="K24" s="115">
        <v>4</v>
      </c>
      <c r="L24" s="115">
        <v>2.5</v>
      </c>
      <c r="M24" s="115">
        <v>6</v>
      </c>
      <c r="N24" s="115">
        <v>4</v>
      </c>
      <c r="O24" s="115">
        <v>2</v>
      </c>
      <c r="P24" s="115">
        <f t="shared" si="3"/>
        <v>18.5</v>
      </c>
      <c r="Q24" s="115">
        <f t="shared" si="4"/>
        <v>0.92500000000000004</v>
      </c>
      <c r="R24" s="116">
        <f t="shared" si="5"/>
        <v>1.8499999999999999</v>
      </c>
      <c r="S24" s="117">
        <f t="shared" si="6"/>
        <v>2.375</v>
      </c>
      <c r="T24" s="117">
        <f t="shared" si="7"/>
        <v>2.5499999999999998</v>
      </c>
      <c r="U24" s="117">
        <f t="shared" si="8"/>
        <v>2.4500000000000002</v>
      </c>
      <c r="V24" s="117">
        <f t="shared" si="9"/>
        <v>2.2000000000000002</v>
      </c>
      <c r="W24" s="28">
        <f t="shared" si="10"/>
        <v>88.5</v>
      </c>
      <c r="X24" s="118">
        <f t="shared" si="11"/>
        <v>17.7</v>
      </c>
      <c r="Y24" s="129">
        <v>70</v>
      </c>
      <c r="Z24" s="120">
        <f t="shared" si="12"/>
        <v>56</v>
      </c>
      <c r="AA24" s="122"/>
      <c r="AB24" s="122"/>
      <c r="AC24" s="122"/>
      <c r="AD24" s="122"/>
      <c r="AE24" s="122"/>
      <c r="AF24" s="122"/>
      <c r="AG24" s="122"/>
      <c r="AH24" s="122"/>
      <c r="AI24" s="122"/>
      <c r="AJ24" s="122"/>
      <c r="AK24" s="122"/>
      <c r="AL24" s="122"/>
      <c r="AM24" s="122"/>
      <c r="AN24" s="122"/>
      <c r="AO24" s="122"/>
      <c r="AP24" s="122"/>
      <c r="AQ24" s="122"/>
      <c r="AR24" s="121"/>
    </row>
    <row r="25" spans="1:44" s="119" customFormat="1" x14ac:dyDescent="0.3">
      <c r="A25" s="113">
        <v>19</v>
      </c>
      <c r="B25" s="126">
        <v>677576</v>
      </c>
      <c r="C25" s="127" t="s">
        <v>119</v>
      </c>
      <c r="D25" s="114">
        <v>11</v>
      </c>
      <c r="E25" s="114">
        <v>10</v>
      </c>
      <c r="F25" s="114">
        <v>11</v>
      </c>
      <c r="G25" s="114">
        <v>12</v>
      </c>
      <c r="H25" s="114">
        <v>11</v>
      </c>
      <c r="I25" s="114">
        <f t="shared" si="1"/>
        <v>55</v>
      </c>
      <c r="J25" s="114">
        <f t="shared" si="2"/>
        <v>8.25</v>
      </c>
      <c r="K25" s="115">
        <v>3.5</v>
      </c>
      <c r="L25" s="115">
        <v>3.5</v>
      </c>
      <c r="M25" s="115">
        <v>5.5</v>
      </c>
      <c r="N25" s="115">
        <v>3.5</v>
      </c>
      <c r="O25" s="115">
        <v>2.5</v>
      </c>
      <c r="P25" s="115">
        <f t="shared" si="3"/>
        <v>18.5</v>
      </c>
      <c r="Q25" s="115">
        <f t="shared" si="4"/>
        <v>0.92500000000000004</v>
      </c>
      <c r="R25" s="116">
        <f t="shared" si="5"/>
        <v>1.825</v>
      </c>
      <c r="S25" s="117">
        <f t="shared" si="6"/>
        <v>1.675</v>
      </c>
      <c r="T25" s="117">
        <f t="shared" si="7"/>
        <v>1.9249999999999998</v>
      </c>
      <c r="U25" s="117">
        <f t="shared" si="8"/>
        <v>1.9749999999999999</v>
      </c>
      <c r="V25" s="117">
        <f t="shared" si="9"/>
        <v>1.7749999999999999</v>
      </c>
      <c r="W25" s="28">
        <f t="shared" si="10"/>
        <v>73.5</v>
      </c>
      <c r="X25" s="118">
        <f t="shared" si="11"/>
        <v>14.700000000000001</v>
      </c>
      <c r="Y25" s="129">
        <v>55</v>
      </c>
      <c r="Z25" s="120">
        <f t="shared" si="12"/>
        <v>44</v>
      </c>
      <c r="AA25" s="122"/>
      <c r="AB25" s="122"/>
      <c r="AC25" s="122"/>
      <c r="AD25" s="122"/>
      <c r="AE25" s="122"/>
      <c r="AF25" s="122"/>
      <c r="AG25" s="122"/>
      <c r="AH25" s="122"/>
      <c r="AI25" s="122"/>
      <c r="AJ25" s="122"/>
      <c r="AK25" s="122"/>
      <c r="AL25" s="122"/>
      <c r="AM25" s="122"/>
      <c r="AN25" s="122"/>
      <c r="AO25" s="122"/>
      <c r="AP25" s="122"/>
      <c r="AQ25" s="122"/>
      <c r="AR25" s="121"/>
    </row>
    <row r="26" spans="1:44" s="119" customFormat="1" x14ac:dyDescent="0.3">
      <c r="A26" s="113">
        <v>20</v>
      </c>
      <c r="B26" s="126">
        <v>677577</v>
      </c>
      <c r="C26" s="127" t="s">
        <v>120</v>
      </c>
      <c r="D26" s="114">
        <v>9</v>
      </c>
      <c r="E26" s="114">
        <v>11</v>
      </c>
      <c r="F26" s="114">
        <v>9.5</v>
      </c>
      <c r="G26" s="114">
        <v>6.5</v>
      </c>
      <c r="H26" s="114">
        <v>5</v>
      </c>
      <c r="I26" s="114">
        <f t="shared" si="1"/>
        <v>41</v>
      </c>
      <c r="J26" s="114">
        <f t="shared" si="2"/>
        <v>6.1499999999999995</v>
      </c>
      <c r="K26" s="115">
        <v>2.5</v>
      </c>
      <c r="L26" s="115">
        <v>2</v>
      </c>
      <c r="M26" s="115">
        <v>3.5</v>
      </c>
      <c r="N26" s="115">
        <v>2.5</v>
      </c>
      <c r="O26" s="115">
        <v>2.5</v>
      </c>
      <c r="P26" s="115">
        <f t="shared" si="3"/>
        <v>13</v>
      </c>
      <c r="Q26" s="115">
        <f t="shared" si="4"/>
        <v>0.65</v>
      </c>
      <c r="R26" s="116">
        <f t="shared" si="5"/>
        <v>1.4749999999999999</v>
      </c>
      <c r="S26" s="117">
        <f t="shared" si="6"/>
        <v>1.75</v>
      </c>
      <c r="T26" s="117">
        <f t="shared" si="7"/>
        <v>1.6</v>
      </c>
      <c r="U26" s="117">
        <f t="shared" si="8"/>
        <v>1.1000000000000001</v>
      </c>
      <c r="V26" s="117">
        <f t="shared" si="9"/>
        <v>0.875</v>
      </c>
      <c r="W26" s="28">
        <f t="shared" si="10"/>
        <v>54</v>
      </c>
      <c r="X26" s="118">
        <f t="shared" si="11"/>
        <v>10.8</v>
      </c>
      <c r="Y26" s="129">
        <v>40</v>
      </c>
      <c r="Z26" s="120">
        <f t="shared" si="12"/>
        <v>32</v>
      </c>
      <c r="AA26" s="122"/>
      <c r="AB26" s="122"/>
      <c r="AC26" s="122"/>
      <c r="AD26" s="122"/>
      <c r="AE26" s="122"/>
      <c r="AF26" s="122"/>
      <c r="AG26" s="122"/>
      <c r="AH26" s="122"/>
      <c r="AI26" s="122"/>
      <c r="AJ26" s="122"/>
      <c r="AK26" s="122"/>
      <c r="AL26" s="122"/>
      <c r="AM26" s="122"/>
      <c r="AN26" s="122"/>
      <c r="AO26" s="122"/>
      <c r="AP26" s="122"/>
      <c r="AQ26" s="122"/>
      <c r="AR26" s="121"/>
    </row>
    <row r="27" spans="1:44" s="119" customFormat="1" x14ac:dyDescent="0.3">
      <c r="A27" s="113">
        <v>21</v>
      </c>
      <c r="B27" s="126">
        <v>677578</v>
      </c>
      <c r="C27" s="127" t="s">
        <v>121</v>
      </c>
      <c r="D27" s="114">
        <v>10</v>
      </c>
      <c r="E27" s="114">
        <v>7.5</v>
      </c>
      <c r="F27" s="114">
        <v>9</v>
      </c>
      <c r="G27" s="114">
        <v>7</v>
      </c>
      <c r="H27" s="114">
        <v>6.5</v>
      </c>
      <c r="I27" s="114">
        <f t="shared" si="1"/>
        <v>40</v>
      </c>
      <c r="J27" s="114">
        <f t="shared" si="2"/>
        <v>6</v>
      </c>
      <c r="K27" s="115">
        <v>3.5</v>
      </c>
      <c r="L27" s="115">
        <v>4.5</v>
      </c>
      <c r="M27" s="115">
        <v>2.5</v>
      </c>
      <c r="N27" s="115">
        <v>3.5</v>
      </c>
      <c r="O27" s="115">
        <v>3</v>
      </c>
      <c r="P27" s="115">
        <f t="shared" si="3"/>
        <v>17</v>
      </c>
      <c r="Q27" s="115">
        <f t="shared" si="4"/>
        <v>0.85000000000000009</v>
      </c>
      <c r="R27" s="116">
        <f t="shared" si="5"/>
        <v>1.675</v>
      </c>
      <c r="S27" s="117">
        <f t="shared" si="6"/>
        <v>1.35</v>
      </c>
      <c r="T27" s="117">
        <f t="shared" si="7"/>
        <v>1.4749999999999999</v>
      </c>
      <c r="U27" s="117">
        <f t="shared" si="8"/>
        <v>1.2250000000000001</v>
      </c>
      <c r="V27" s="117">
        <f t="shared" si="9"/>
        <v>1.125</v>
      </c>
      <c r="W27" s="28">
        <f t="shared" si="10"/>
        <v>57</v>
      </c>
      <c r="X27" s="118">
        <f t="shared" si="11"/>
        <v>11.4</v>
      </c>
      <c r="Y27" s="129">
        <v>40</v>
      </c>
      <c r="Z27" s="120">
        <f t="shared" si="12"/>
        <v>32</v>
      </c>
      <c r="AA27" s="122"/>
      <c r="AB27" s="122"/>
      <c r="AC27" s="122"/>
      <c r="AD27" s="122"/>
      <c r="AE27" s="122"/>
      <c r="AF27" s="122"/>
      <c r="AG27" s="122"/>
      <c r="AH27" s="122"/>
      <c r="AI27" s="122"/>
      <c r="AJ27" s="122"/>
      <c r="AK27" s="122"/>
      <c r="AL27" s="122"/>
      <c r="AM27" s="122"/>
      <c r="AN27" s="122"/>
      <c r="AO27" s="122"/>
      <c r="AP27" s="122"/>
      <c r="AQ27" s="122"/>
      <c r="AR27" s="121"/>
    </row>
    <row r="28" spans="1:44" s="119" customFormat="1" x14ac:dyDescent="0.3">
      <c r="A28" s="113">
        <v>22</v>
      </c>
      <c r="B28" s="126">
        <v>677579</v>
      </c>
      <c r="C28" s="127" t="s">
        <v>122</v>
      </c>
      <c r="D28" s="114">
        <v>7.5</v>
      </c>
      <c r="E28" s="114">
        <v>11</v>
      </c>
      <c r="F28" s="114">
        <v>8.5</v>
      </c>
      <c r="G28" s="114">
        <v>11</v>
      </c>
      <c r="H28" s="114">
        <v>13</v>
      </c>
      <c r="I28" s="114">
        <f t="shared" si="1"/>
        <v>51</v>
      </c>
      <c r="J28" s="114">
        <f t="shared" si="2"/>
        <v>7.6499999999999995</v>
      </c>
      <c r="K28" s="115">
        <v>2</v>
      </c>
      <c r="L28" s="115">
        <v>6</v>
      </c>
      <c r="M28" s="115">
        <v>3</v>
      </c>
      <c r="N28" s="115">
        <v>2</v>
      </c>
      <c r="O28" s="115">
        <v>3.5</v>
      </c>
      <c r="P28" s="115">
        <f t="shared" si="3"/>
        <v>16.5</v>
      </c>
      <c r="Q28" s="115">
        <f t="shared" si="4"/>
        <v>0.82500000000000007</v>
      </c>
      <c r="R28" s="116">
        <f t="shared" si="5"/>
        <v>1.2250000000000001</v>
      </c>
      <c r="S28" s="117">
        <f t="shared" si="6"/>
        <v>1.95</v>
      </c>
      <c r="T28" s="117">
        <f t="shared" si="7"/>
        <v>1.4249999999999998</v>
      </c>
      <c r="U28" s="117">
        <f t="shared" si="8"/>
        <v>1.75</v>
      </c>
      <c r="V28" s="117">
        <f t="shared" si="9"/>
        <v>2.125</v>
      </c>
      <c r="W28" s="28">
        <f t="shared" si="10"/>
        <v>67.5</v>
      </c>
      <c r="X28" s="118">
        <f t="shared" si="11"/>
        <v>13.5</v>
      </c>
      <c r="Y28" s="129">
        <v>51</v>
      </c>
      <c r="Z28" s="120">
        <f t="shared" si="12"/>
        <v>40.800000000000004</v>
      </c>
      <c r="AA28" s="122"/>
      <c r="AB28" s="122"/>
      <c r="AC28" s="122"/>
      <c r="AD28" s="122"/>
      <c r="AE28" s="122"/>
      <c r="AF28" s="122"/>
      <c r="AG28" s="122"/>
      <c r="AH28" s="122"/>
      <c r="AI28" s="122"/>
      <c r="AJ28" s="122"/>
      <c r="AK28" s="122"/>
      <c r="AL28" s="122"/>
      <c r="AM28" s="122"/>
      <c r="AN28" s="122"/>
      <c r="AO28" s="122"/>
      <c r="AP28" s="122"/>
      <c r="AQ28" s="122"/>
      <c r="AR28" s="121"/>
    </row>
    <row r="29" spans="1:44" s="119" customFormat="1" x14ac:dyDescent="0.3">
      <c r="A29" s="113">
        <v>23</v>
      </c>
      <c r="B29" s="126">
        <v>677580</v>
      </c>
      <c r="C29" s="127" t="s">
        <v>123</v>
      </c>
      <c r="D29" s="114">
        <v>10</v>
      </c>
      <c r="E29" s="114">
        <v>7.5</v>
      </c>
      <c r="F29" s="114">
        <v>8</v>
      </c>
      <c r="G29" s="114">
        <v>7.5</v>
      </c>
      <c r="H29" s="114">
        <v>10</v>
      </c>
      <c r="I29" s="114">
        <f t="shared" si="1"/>
        <v>43</v>
      </c>
      <c r="J29" s="114">
        <f t="shared" si="2"/>
        <v>6.45</v>
      </c>
      <c r="K29" s="115">
        <v>4.5</v>
      </c>
      <c r="L29" s="115">
        <v>2.5</v>
      </c>
      <c r="M29" s="115">
        <v>4</v>
      </c>
      <c r="N29" s="115">
        <v>4.5</v>
      </c>
      <c r="O29" s="115">
        <v>2.5</v>
      </c>
      <c r="P29" s="115">
        <f t="shared" si="3"/>
        <v>18</v>
      </c>
      <c r="Q29" s="115">
        <f t="shared" si="4"/>
        <v>0.9</v>
      </c>
      <c r="R29" s="116">
        <f t="shared" si="5"/>
        <v>1.7250000000000001</v>
      </c>
      <c r="S29" s="117">
        <f t="shared" si="6"/>
        <v>1.25</v>
      </c>
      <c r="T29" s="117">
        <f t="shared" si="7"/>
        <v>1.4</v>
      </c>
      <c r="U29" s="117">
        <f t="shared" si="8"/>
        <v>1.35</v>
      </c>
      <c r="V29" s="117">
        <f t="shared" si="9"/>
        <v>1.625</v>
      </c>
      <c r="W29" s="28">
        <f t="shared" si="10"/>
        <v>61</v>
      </c>
      <c r="X29" s="118">
        <f t="shared" si="11"/>
        <v>12.200000000000001</v>
      </c>
      <c r="Y29" s="129">
        <v>43</v>
      </c>
      <c r="Z29" s="120">
        <f t="shared" si="12"/>
        <v>34.4</v>
      </c>
      <c r="AA29" s="122"/>
      <c r="AB29" s="122"/>
      <c r="AC29" s="122"/>
      <c r="AD29" s="122"/>
      <c r="AE29" s="122"/>
      <c r="AF29" s="122"/>
      <c r="AG29" s="122"/>
      <c r="AH29" s="122"/>
      <c r="AI29" s="122"/>
      <c r="AJ29" s="122"/>
      <c r="AK29" s="122"/>
      <c r="AL29" s="122"/>
      <c r="AM29" s="122"/>
      <c r="AN29" s="122"/>
      <c r="AO29" s="122"/>
      <c r="AP29" s="122"/>
      <c r="AQ29" s="122"/>
      <c r="AR29" s="121"/>
    </row>
    <row r="30" spans="1:44" s="119" customFormat="1" x14ac:dyDescent="0.3">
      <c r="A30" s="113">
        <v>24</v>
      </c>
      <c r="B30" s="126">
        <v>677581</v>
      </c>
      <c r="C30" s="127" t="s">
        <v>124</v>
      </c>
      <c r="D30" s="114">
        <v>10</v>
      </c>
      <c r="E30" s="114">
        <v>11</v>
      </c>
      <c r="F30" s="114">
        <v>9.5</v>
      </c>
      <c r="G30" s="114">
        <v>10</v>
      </c>
      <c r="H30" s="114">
        <v>9.5</v>
      </c>
      <c r="I30" s="114">
        <f t="shared" si="1"/>
        <v>50</v>
      </c>
      <c r="J30" s="114">
        <f t="shared" si="2"/>
        <v>7.5</v>
      </c>
      <c r="K30" s="115">
        <v>1.5</v>
      </c>
      <c r="L30" s="115">
        <v>3</v>
      </c>
      <c r="M30" s="115">
        <v>4.5</v>
      </c>
      <c r="N30" s="115">
        <v>4.5</v>
      </c>
      <c r="O30" s="115">
        <v>3.5</v>
      </c>
      <c r="P30" s="115">
        <f t="shared" si="3"/>
        <v>17</v>
      </c>
      <c r="Q30" s="115">
        <f t="shared" si="4"/>
        <v>0.85000000000000009</v>
      </c>
      <c r="R30" s="116">
        <f t="shared" si="5"/>
        <v>1.575</v>
      </c>
      <c r="S30" s="117">
        <f t="shared" si="6"/>
        <v>1.7999999999999998</v>
      </c>
      <c r="T30" s="117">
        <f t="shared" si="7"/>
        <v>1.6500000000000001</v>
      </c>
      <c r="U30" s="117">
        <f t="shared" si="8"/>
        <v>1.7250000000000001</v>
      </c>
      <c r="V30" s="117">
        <f t="shared" si="9"/>
        <v>1.6</v>
      </c>
      <c r="W30" s="28">
        <f t="shared" si="10"/>
        <v>67</v>
      </c>
      <c r="X30" s="118">
        <f t="shared" si="11"/>
        <v>13.4</v>
      </c>
      <c r="Y30" s="129">
        <v>51</v>
      </c>
      <c r="Z30" s="120">
        <f t="shared" si="12"/>
        <v>40.800000000000004</v>
      </c>
      <c r="AA30" s="122"/>
      <c r="AB30" s="122"/>
      <c r="AC30" s="122"/>
      <c r="AD30" s="122"/>
      <c r="AE30" s="122"/>
      <c r="AF30" s="122"/>
      <c r="AG30" s="122"/>
      <c r="AH30" s="122"/>
      <c r="AI30" s="122"/>
      <c r="AJ30" s="122"/>
      <c r="AK30" s="122"/>
      <c r="AL30" s="122"/>
      <c r="AM30" s="122"/>
      <c r="AN30" s="122"/>
      <c r="AO30" s="122"/>
      <c r="AP30" s="122"/>
      <c r="AQ30" s="122"/>
      <c r="AR30" s="121"/>
    </row>
    <row r="31" spans="1:44" s="119" customFormat="1" x14ac:dyDescent="0.3">
      <c r="A31" s="113">
        <v>25</v>
      </c>
      <c r="B31" s="126">
        <v>677582</v>
      </c>
      <c r="C31" s="127" t="s">
        <v>125</v>
      </c>
      <c r="D31" s="114">
        <v>10</v>
      </c>
      <c r="E31" s="114">
        <v>9</v>
      </c>
      <c r="F31" s="114">
        <v>10</v>
      </c>
      <c r="G31" s="114">
        <v>6.5</v>
      </c>
      <c r="H31" s="114">
        <v>8.5</v>
      </c>
      <c r="I31" s="114">
        <f t="shared" si="1"/>
        <v>44</v>
      </c>
      <c r="J31" s="114">
        <f t="shared" si="2"/>
        <v>6.6</v>
      </c>
      <c r="K31" s="115">
        <v>2</v>
      </c>
      <c r="L31" s="115">
        <v>3.5</v>
      </c>
      <c r="M31" s="115">
        <v>6</v>
      </c>
      <c r="N31" s="115">
        <v>1.5</v>
      </c>
      <c r="O31" s="115">
        <v>4</v>
      </c>
      <c r="P31" s="115">
        <f t="shared" si="3"/>
        <v>17</v>
      </c>
      <c r="Q31" s="115">
        <f t="shared" si="4"/>
        <v>0.85000000000000009</v>
      </c>
      <c r="R31" s="116">
        <f t="shared" si="5"/>
        <v>1.6</v>
      </c>
      <c r="S31" s="117">
        <f t="shared" si="6"/>
        <v>1.5249999999999999</v>
      </c>
      <c r="T31" s="117">
        <f t="shared" si="7"/>
        <v>1.8</v>
      </c>
      <c r="U31" s="117">
        <f t="shared" si="8"/>
        <v>1.05</v>
      </c>
      <c r="V31" s="117">
        <f t="shared" si="9"/>
        <v>1.4749999999999999</v>
      </c>
      <c r="W31" s="28">
        <f t="shared" si="10"/>
        <v>61</v>
      </c>
      <c r="X31" s="118">
        <f t="shared" si="11"/>
        <v>12.200000000000001</v>
      </c>
      <c r="Y31" s="129">
        <v>44</v>
      </c>
      <c r="Z31" s="120">
        <f t="shared" si="12"/>
        <v>35.200000000000003</v>
      </c>
      <c r="AA31" s="122"/>
      <c r="AB31" s="122"/>
      <c r="AC31" s="122"/>
      <c r="AD31" s="122"/>
      <c r="AE31" s="122"/>
      <c r="AF31" s="122"/>
      <c r="AG31" s="122"/>
      <c r="AH31" s="122"/>
      <c r="AI31" s="122"/>
      <c r="AJ31" s="122"/>
      <c r="AK31" s="122"/>
      <c r="AL31" s="122"/>
      <c r="AM31" s="122"/>
      <c r="AN31" s="122"/>
      <c r="AO31" s="122"/>
      <c r="AP31" s="122"/>
      <c r="AQ31" s="122"/>
      <c r="AR31" s="121"/>
    </row>
    <row r="32" spans="1:44" s="119" customFormat="1" x14ac:dyDescent="0.3">
      <c r="A32" s="113">
        <v>26</v>
      </c>
      <c r="B32" s="126">
        <v>677583</v>
      </c>
      <c r="C32" s="127" t="s">
        <v>126</v>
      </c>
      <c r="D32" s="114">
        <v>14</v>
      </c>
      <c r="E32" s="114">
        <v>12</v>
      </c>
      <c r="F32" s="114">
        <v>13</v>
      </c>
      <c r="G32" s="114">
        <v>8.5</v>
      </c>
      <c r="H32" s="114">
        <v>9.5</v>
      </c>
      <c r="I32" s="114">
        <f t="shared" si="1"/>
        <v>57</v>
      </c>
      <c r="J32" s="114">
        <f t="shared" si="2"/>
        <v>8.5499999999999989</v>
      </c>
      <c r="K32" s="115">
        <v>2</v>
      </c>
      <c r="L32" s="115">
        <v>1.5</v>
      </c>
      <c r="M32" s="115">
        <v>2.5</v>
      </c>
      <c r="N32" s="115">
        <v>2</v>
      </c>
      <c r="O32" s="115">
        <v>1.5</v>
      </c>
      <c r="P32" s="115">
        <f t="shared" si="3"/>
        <v>9.5</v>
      </c>
      <c r="Q32" s="115">
        <f t="shared" si="4"/>
        <v>0.47500000000000003</v>
      </c>
      <c r="R32" s="116">
        <f t="shared" si="5"/>
        <v>2.2000000000000002</v>
      </c>
      <c r="S32" s="117">
        <f t="shared" si="6"/>
        <v>1.8749999999999998</v>
      </c>
      <c r="T32" s="117">
        <f t="shared" si="7"/>
        <v>2.0750000000000002</v>
      </c>
      <c r="U32" s="117">
        <f t="shared" si="8"/>
        <v>1.375</v>
      </c>
      <c r="V32" s="117">
        <f t="shared" si="9"/>
        <v>1.5</v>
      </c>
      <c r="W32" s="28">
        <f t="shared" si="10"/>
        <v>66.5</v>
      </c>
      <c r="X32" s="118">
        <f t="shared" si="11"/>
        <v>13.3</v>
      </c>
      <c r="Y32" s="129">
        <v>57</v>
      </c>
      <c r="Z32" s="120">
        <f t="shared" si="12"/>
        <v>45.6</v>
      </c>
      <c r="AA32" s="122"/>
      <c r="AB32" s="122"/>
      <c r="AC32" s="122"/>
      <c r="AD32" s="122"/>
      <c r="AE32" s="122"/>
      <c r="AF32" s="122"/>
      <c r="AG32" s="122"/>
      <c r="AH32" s="122"/>
      <c r="AI32" s="122"/>
      <c r="AJ32" s="122"/>
      <c r="AK32" s="122"/>
      <c r="AL32" s="122"/>
      <c r="AM32" s="122"/>
      <c r="AN32" s="122"/>
      <c r="AO32" s="122"/>
      <c r="AP32" s="122"/>
      <c r="AQ32" s="122"/>
      <c r="AR32" s="121"/>
    </row>
    <row r="33" spans="1:44" s="119" customFormat="1" x14ac:dyDescent="0.3">
      <c r="A33" s="113">
        <v>27</v>
      </c>
      <c r="B33" s="126">
        <v>677584</v>
      </c>
      <c r="C33" s="127" t="s">
        <v>127</v>
      </c>
      <c r="D33" s="114">
        <v>9.5</v>
      </c>
      <c r="E33" s="114">
        <v>9.5</v>
      </c>
      <c r="F33" s="114">
        <v>15</v>
      </c>
      <c r="G33" s="114">
        <v>14</v>
      </c>
      <c r="H33" s="114">
        <v>13</v>
      </c>
      <c r="I33" s="114">
        <f t="shared" si="1"/>
        <v>61</v>
      </c>
      <c r="J33" s="114">
        <f t="shared" si="2"/>
        <v>9.15</v>
      </c>
      <c r="K33" s="115">
        <v>2.5</v>
      </c>
      <c r="L33" s="115">
        <v>4.5</v>
      </c>
      <c r="M33" s="115">
        <v>3</v>
      </c>
      <c r="N33" s="115">
        <v>2</v>
      </c>
      <c r="O33" s="115">
        <v>2</v>
      </c>
      <c r="P33" s="115">
        <f t="shared" si="3"/>
        <v>14</v>
      </c>
      <c r="Q33" s="115">
        <f t="shared" si="4"/>
        <v>0.70000000000000007</v>
      </c>
      <c r="R33" s="116">
        <f t="shared" si="5"/>
        <v>1.55</v>
      </c>
      <c r="S33" s="117">
        <f t="shared" si="6"/>
        <v>1.6500000000000001</v>
      </c>
      <c r="T33" s="117">
        <f t="shared" si="7"/>
        <v>2.4</v>
      </c>
      <c r="U33" s="117">
        <f t="shared" si="8"/>
        <v>2.2000000000000002</v>
      </c>
      <c r="V33" s="117">
        <f t="shared" si="9"/>
        <v>2.0499999999999998</v>
      </c>
      <c r="W33" s="28">
        <f t="shared" si="10"/>
        <v>75</v>
      </c>
      <c r="X33" s="118">
        <f t="shared" si="11"/>
        <v>15</v>
      </c>
      <c r="Y33" s="129">
        <v>61</v>
      </c>
      <c r="Z33" s="120">
        <f t="shared" si="12"/>
        <v>48.800000000000004</v>
      </c>
      <c r="AA33" s="122"/>
      <c r="AB33" s="122"/>
      <c r="AC33" s="122"/>
      <c r="AD33" s="122"/>
      <c r="AE33" s="122"/>
      <c r="AF33" s="122"/>
      <c r="AG33" s="122"/>
      <c r="AH33" s="122"/>
      <c r="AI33" s="122"/>
      <c r="AJ33" s="122"/>
      <c r="AK33" s="122"/>
      <c r="AL33" s="122"/>
      <c r="AM33" s="122"/>
      <c r="AN33" s="122"/>
      <c r="AO33" s="122"/>
      <c r="AP33" s="122"/>
      <c r="AQ33" s="122"/>
      <c r="AR33" s="121"/>
    </row>
    <row r="34" spans="1:44" s="119" customFormat="1" x14ac:dyDescent="0.3">
      <c r="A34" s="113">
        <v>28</v>
      </c>
      <c r="B34" s="126">
        <v>677585</v>
      </c>
      <c r="C34" s="127" t="s">
        <v>128</v>
      </c>
      <c r="D34" s="114">
        <v>19</v>
      </c>
      <c r="E34" s="114">
        <v>19</v>
      </c>
      <c r="F34" s="114">
        <v>19</v>
      </c>
      <c r="G34" s="114">
        <v>19</v>
      </c>
      <c r="H34" s="114">
        <v>18</v>
      </c>
      <c r="I34" s="114">
        <f t="shared" si="1"/>
        <v>94</v>
      </c>
      <c r="J34" s="114">
        <f t="shared" si="2"/>
        <v>14.1</v>
      </c>
      <c r="K34" s="115">
        <v>3.5</v>
      </c>
      <c r="L34" s="115">
        <v>4</v>
      </c>
      <c r="M34" s="115">
        <v>3.5</v>
      </c>
      <c r="N34" s="115">
        <v>2.5</v>
      </c>
      <c r="O34" s="115">
        <v>6</v>
      </c>
      <c r="P34" s="115">
        <f t="shared" si="3"/>
        <v>19.5</v>
      </c>
      <c r="Q34" s="115">
        <f t="shared" si="4"/>
        <v>0.97500000000000009</v>
      </c>
      <c r="R34" s="116">
        <f t="shared" si="5"/>
        <v>3.0249999999999999</v>
      </c>
      <c r="S34" s="117">
        <f t="shared" si="6"/>
        <v>3.0500000000000003</v>
      </c>
      <c r="T34" s="117">
        <f t="shared" si="7"/>
        <v>3.0249999999999999</v>
      </c>
      <c r="U34" s="117">
        <f t="shared" si="8"/>
        <v>2.9750000000000001</v>
      </c>
      <c r="V34" s="117">
        <f t="shared" si="9"/>
        <v>3</v>
      </c>
      <c r="W34" s="28">
        <f t="shared" si="10"/>
        <v>113.5</v>
      </c>
      <c r="X34" s="118">
        <f t="shared" si="11"/>
        <v>22.700000000000003</v>
      </c>
      <c r="Y34" s="129">
        <v>94</v>
      </c>
      <c r="Z34" s="120">
        <f t="shared" si="12"/>
        <v>75.2</v>
      </c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1"/>
    </row>
    <row r="35" spans="1:44" s="119" customFormat="1" x14ac:dyDescent="0.3">
      <c r="A35" s="113">
        <v>29</v>
      </c>
      <c r="B35" s="126">
        <v>677586</v>
      </c>
      <c r="C35" s="127" t="s">
        <v>129</v>
      </c>
      <c r="D35" s="114">
        <v>9.5</v>
      </c>
      <c r="E35" s="114">
        <v>11</v>
      </c>
      <c r="F35" s="114">
        <v>9.5</v>
      </c>
      <c r="G35" s="114">
        <v>9.5</v>
      </c>
      <c r="H35" s="114">
        <v>15</v>
      </c>
      <c r="I35" s="114">
        <f t="shared" si="1"/>
        <v>54.5</v>
      </c>
      <c r="J35" s="114">
        <f t="shared" si="2"/>
        <v>8.1749999999999989</v>
      </c>
      <c r="K35" s="115">
        <v>3</v>
      </c>
      <c r="L35" s="115">
        <v>4</v>
      </c>
      <c r="M35" s="115">
        <v>1.5</v>
      </c>
      <c r="N35" s="115">
        <v>3.5</v>
      </c>
      <c r="O35" s="115">
        <v>5.5</v>
      </c>
      <c r="P35" s="115">
        <f t="shared" si="3"/>
        <v>17.5</v>
      </c>
      <c r="Q35" s="115">
        <f t="shared" si="4"/>
        <v>0.875</v>
      </c>
      <c r="R35" s="116">
        <f t="shared" si="5"/>
        <v>1.5750000000000002</v>
      </c>
      <c r="S35" s="117">
        <f t="shared" si="6"/>
        <v>1.8499999999999999</v>
      </c>
      <c r="T35" s="117">
        <f t="shared" si="7"/>
        <v>1.5</v>
      </c>
      <c r="U35" s="117">
        <f t="shared" si="8"/>
        <v>1.6</v>
      </c>
      <c r="V35" s="117">
        <f t="shared" si="9"/>
        <v>2.5249999999999999</v>
      </c>
      <c r="W35" s="28">
        <f t="shared" si="10"/>
        <v>72</v>
      </c>
      <c r="X35" s="118">
        <f t="shared" si="11"/>
        <v>14.4</v>
      </c>
      <c r="Y35" s="129">
        <v>58</v>
      </c>
      <c r="Z35" s="120">
        <f t="shared" si="12"/>
        <v>46.400000000000006</v>
      </c>
      <c r="AA35" s="122"/>
      <c r="AB35" s="122"/>
      <c r="AC35" s="122"/>
      <c r="AD35" s="122"/>
      <c r="AE35" s="122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  <c r="AQ35" s="122"/>
      <c r="AR35" s="121"/>
    </row>
    <row r="36" spans="1:44" s="119" customFormat="1" x14ac:dyDescent="0.3">
      <c r="A36" s="113">
        <v>30</v>
      </c>
      <c r="B36" s="126">
        <v>677587</v>
      </c>
      <c r="C36" s="127" t="s">
        <v>130</v>
      </c>
      <c r="D36" s="114">
        <v>5.5</v>
      </c>
      <c r="E36" s="114">
        <v>11</v>
      </c>
      <c r="F36" s="114">
        <v>12</v>
      </c>
      <c r="G36" s="114">
        <v>13</v>
      </c>
      <c r="H36" s="114">
        <v>9.5</v>
      </c>
      <c r="I36" s="114">
        <f t="shared" si="1"/>
        <v>51</v>
      </c>
      <c r="J36" s="114">
        <f t="shared" si="2"/>
        <v>7.6499999999999995</v>
      </c>
      <c r="K36" s="115">
        <v>3</v>
      </c>
      <c r="L36" s="115">
        <v>2.5</v>
      </c>
      <c r="M36" s="115">
        <v>4.5</v>
      </c>
      <c r="N36" s="115">
        <v>3</v>
      </c>
      <c r="O36" s="115">
        <v>3.5</v>
      </c>
      <c r="P36" s="115">
        <f t="shared" si="3"/>
        <v>16.5</v>
      </c>
      <c r="Q36" s="115">
        <f t="shared" si="4"/>
        <v>0.82500000000000007</v>
      </c>
      <c r="R36" s="116">
        <f t="shared" si="5"/>
        <v>0.97499999999999998</v>
      </c>
      <c r="S36" s="117">
        <f t="shared" si="6"/>
        <v>1.7749999999999999</v>
      </c>
      <c r="T36" s="117">
        <f t="shared" si="7"/>
        <v>2.0249999999999999</v>
      </c>
      <c r="U36" s="117">
        <f t="shared" si="8"/>
        <v>2.1</v>
      </c>
      <c r="V36" s="117">
        <f t="shared" si="9"/>
        <v>1.6</v>
      </c>
      <c r="W36" s="28">
        <f t="shared" si="10"/>
        <v>67.5</v>
      </c>
      <c r="X36" s="118">
        <f t="shared" si="11"/>
        <v>13.5</v>
      </c>
      <c r="Y36" s="129">
        <v>50</v>
      </c>
      <c r="Z36" s="120">
        <f t="shared" si="12"/>
        <v>40</v>
      </c>
      <c r="AA36" s="122"/>
      <c r="AB36" s="122"/>
      <c r="AC36" s="122"/>
      <c r="AD36" s="122"/>
      <c r="AE36" s="122"/>
      <c r="AF36" s="122"/>
      <c r="AG36" s="122"/>
      <c r="AH36" s="122"/>
      <c r="AI36" s="122"/>
      <c r="AJ36" s="122"/>
      <c r="AK36" s="122"/>
      <c r="AL36" s="122"/>
      <c r="AM36" s="122"/>
      <c r="AN36" s="122"/>
      <c r="AO36" s="122"/>
      <c r="AP36" s="122"/>
      <c r="AQ36" s="122"/>
      <c r="AR36" s="121"/>
    </row>
    <row r="37" spans="1:44" s="119" customFormat="1" x14ac:dyDescent="0.3">
      <c r="A37" s="113">
        <v>31</v>
      </c>
      <c r="B37" s="126">
        <v>677588</v>
      </c>
      <c r="C37" s="127" t="s">
        <v>131</v>
      </c>
      <c r="D37" s="114">
        <v>11</v>
      </c>
      <c r="E37" s="114">
        <v>14</v>
      </c>
      <c r="F37" s="114">
        <v>14</v>
      </c>
      <c r="G37" s="114">
        <v>11</v>
      </c>
      <c r="H37" s="114">
        <v>6.5</v>
      </c>
      <c r="I37" s="114">
        <f t="shared" si="1"/>
        <v>56.5</v>
      </c>
      <c r="J37" s="114">
        <f t="shared" si="2"/>
        <v>8.4749999999999996</v>
      </c>
      <c r="K37" s="115">
        <v>4.5</v>
      </c>
      <c r="L37" s="115">
        <v>2</v>
      </c>
      <c r="M37" s="115">
        <v>4</v>
      </c>
      <c r="N37" s="115">
        <v>3</v>
      </c>
      <c r="O37" s="115">
        <v>2.5</v>
      </c>
      <c r="P37" s="115">
        <f t="shared" si="3"/>
        <v>16</v>
      </c>
      <c r="Q37" s="115">
        <f t="shared" si="4"/>
        <v>0.8</v>
      </c>
      <c r="R37" s="116">
        <f t="shared" si="5"/>
        <v>1.875</v>
      </c>
      <c r="S37" s="117">
        <f t="shared" si="6"/>
        <v>2.2000000000000002</v>
      </c>
      <c r="T37" s="117">
        <f t="shared" si="7"/>
        <v>2.3000000000000003</v>
      </c>
      <c r="U37" s="117">
        <f t="shared" si="8"/>
        <v>1.7999999999999998</v>
      </c>
      <c r="V37" s="117">
        <f t="shared" si="9"/>
        <v>1.1000000000000001</v>
      </c>
      <c r="W37" s="28">
        <f t="shared" si="10"/>
        <v>72.5</v>
      </c>
      <c r="X37" s="118">
        <f t="shared" si="11"/>
        <v>14.5</v>
      </c>
      <c r="Y37" s="129">
        <v>56</v>
      </c>
      <c r="Z37" s="120">
        <f t="shared" si="12"/>
        <v>44.800000000000004</v>
      </c>
      <c r="AA37" s="122"/>
      <c r="AB37" s="122"/>
      <c r="AC37" s="122"/>
      <c r="AD37" s="122"/>
      <c r="AE37" s="122"/>
      <c r="AF37" s="122"/>
      <c r="AG37" s="122"/>
      <c r="AH37" s="122"/>
      <c r="AI37" s="122"/>
      <c r="AJ37" s="122"/>
      <c r="AK37" s="122"/>
      <c r="AL37" s="122"/>
      <c r="AM37" s="122"/>
      <c r="AN37" s="122"/>
      <c r="AO37" s="122"/>
      <c r="AP37" s="122"/>
      <c r="AQ37" s="122"/>
      <c r="AR37" s="121"/>
    </row>
    <row r="38" spans="1:44" s="119" customFormat="1" x14ac:dyDescent="0.3">
      <c r="A38" s="113">
        <v>32</v>
      </c>
      <c r="B38" s="126">
        <v>677589</v>
      </c>
      <c r="C38" s="127" t="s">
        <v>132</v>
      </c>
      <c r="D38" s="114">
        <v>16</v>
      </c>
      <c r="E38" s="114">
        <v>17</v>
      </c>
      <c r="F38" s="114">
        <v>16</v>
      </c>
      <c r="G38" s="114">
        <v>18</v>
      </c>
      <c r="H38" s="114">
        <v>17</v>
      </c>
      <c r="I38" s="114">
        <f t="shared" si="1"/>
        <v>84</v>
      </c>
      <c r="J38" s="114">
        <f t="shared" si="2"/>
        <v>12.6</v>
      </c>
      <c r="K38" s="115">
        <v>6</v>
      </c>
      <c r="L38" s="115">
        <v>2.5</v>
      </c>
      <c r="M38" s="115">
        <v>4</v>
      </c>
      <c r="N38" s="115">
        <v>4.5</v>
      </c>
      <c r="O38" s="115">
        <v>3</v>
      </c>
      <c r="P38" s="115">
        <f t="shared" si="3"/>
        <v>20</v>
      </c>
      <c r="Q38" s="115">
        <f t="shared" si="4"/>
        <v>1</v>
      </c>
      <c r="R38" s="116">
        <f t="shared" si="5"/>
        <v>2.7</v>
      </c>
      <c r="S38" s="117">
        <f t="shared" si="6"/>
        <v>2.6749999999999998</v>
      </c>
      <c r="T38" s="117">
        <f t="shared" si="7"/>
        <v>2.6</v>
      </c>
      <c r="U38" s="117">
        <f t="shared" si="8"/>
        <v>2.9249999999999998</v>
      </c>
      <c r="V38" s="117">
        <f t="shared" si="9"/>
        <v>2.6999999999999997</v>
      </c>
      <c r="W38" s="28">
        <f t="shared" si="10"/>
        <v>104</v>
      </c>
      <c r="X38" s="118">
        <f t="shared" si="11"/>
        <v>20.8</v>
      </c>
      <c r="Y38" s="129">
        <v>84</v>
      </c>
      <c r="Z38" s="120">
        <f t="shared" si="12"/>
        <v>67.2</v>
      </c>
      <c r="AA38" s="122"/>
      <c r="AB38" s="122"/>
      <c r="AC38" s="122"/>
      <c r="AD38" s="122"/>
      <c r="AE38" s="122"/>
      <c r="AF38" s="122"/>
      <c r="AG38" s="122"/>
      <c r="AH38" s="122"/>
      <c r="AI38" s="122"/>
      <c r="AJ38" s="122"/>
      <c r="AK38" s="122"/>
      <c r="AL38" s="122"/>
      <c r="AM38" s="122"/>
      <c r="AN38" s="122"/>
      <c r="AO38" s="122"/>
      <c r="AP38" s="122"/>
      <c r="AQ38" s="122"/>
      <c r="AR38" s="121"/>
    </row>
    <row r="39" spans="1:44" s="119" customFormat="1" x14ac:dyDescent="0.3">
      <c r="A39" s="113">
        <v>33</v>
      </c>
      <c r="B39" s="126">
        <v>677590</v>
      </c>
      <c r="C39" s="127" t="s">
        <v>133</v>
      </c>
      <c r="D39" s="114">
        <v>15</v>
      </c>
      <c r="E39" s="114">
        <v>15</v>
      </c>
      <c r="F39" s="114">
        <v>15</v>
      </c>
      <c r="G39" s="114">
        <v>15</v>
      </c>
      <c r="H39" s="114">
        <v>14</v>
      </c>
      <c r="I39" s="114">
        <f t="shared" si="1"/>
        <v>74</v>
      </c>
      <c r="J39" s="114">
        <f t="shared" si="2"/>
        <v>11.1</v>
      </c>
      <c r="K39" s="115">
        <v>6</v>
      </c>
      <c r="L39" s="115">
        <v>3.5</v>
      </c>
      <c r="M39" s="115">
        <v>2.5</v>
      </c>
      <c r="N39" s="115">
        <v>6</v>
      </c>
      <c r="O39" s="115">
        <v>4</v>
      </c>
      <c r="P39" s="115">
        <f t="shared" si="3"/>
        <v>22</v>
      </c>
      <c r="Q39" s="115">
        <f t="shared" si="4"/>
        <v>1.1000000000000001</v>
      </c>
      <c r="R39" s="116">
        <f t="shared" si="5"/>
        <v>2.5499999999999998</v>
      </c>
      <c r="S39" s="117">
        <f t="shared" si="6"/>
        <v>2.4249999999999998</v>
      </c>
      <c r="T39" s="117">
        <f t="shared" si="7"/>
        <v>2.375</v>
      </c>
      <c r="U39" s="117">
        <f t="shared" si="8"/>
        <v>2.5499999999999998</v>
      </c>
      <c r="V39" s="117">
        <f t="shared" si="9"/>
        <v>2.3000000000000003</v>
      </c>
      <c r="W39" s="28">
        <f t="shared" si="10"/>
        <v>96</v>
      </c>
      <c r="X39" s="118">
        <f t="shared" si="11"/>
        <v>19.200000000000003</v>
      </c>
      <c r="Y39" s="129">
        <v>74</v>
      </c>
      <c r="Z39" s="120">
        <f t="shared" si="12"/>
        <v>59.2</v>
      </c>
      <c r="AA39" s="122"/>
      <c r="AB39" s="122"/>
      <c r="AC39" s="122"/>
      <c r="AD39" s="122"/>
      <c r="AE39" s="122"/>
      <c r="AF39" s="122"/>
      <c r="AG39" s="122"/>
      <c r="AH39" s="122"/>
      <c r="AI39" s="122"/>
      <c r="AJ39" s="122"/>
      <c r="AK39" s="122"/>
      <c r="AL39" s="122"/>
      <c r="AM39" s="122"/>
      <c r="AN39" s="122"/>
      <c r="AO39" s="122"/>
      <c r="AP39" s="122"/>
      <c r="AQ39" s="122"/>
      <c r="AR39" s="121"/>
    </row>
    <row r="40" spans="1:44" s="119" customFormat="1" x14ac:dyDescent="0.3">
      <c r="A40" s="113">
        <v>34</v>
      </c>
      <c r="B40" s="126">
        <v>677591</v>
      </c>
      <c r="C40" s="127" t="s">
        <v>134</v>
      </c>
      <c r="D40" s="114">
        <v>11</v>
      </c>
      <c r="E40" s="114">
        <v>12</v>
      </c>
      <c r="F40" s="114">
        <v>11</v>
      </c>
      <c r="G40" s="114">
        <v>11.5</v>
      </c>
      <c r="H40" s="114">
        <v>9.5</v>
      </c>
      <c r="I40" s="114">
        <f t="shared" si="1"/>
        <v>55</v>
      </c>
      <c r="J40" s="114">
        <f t="shared" si="2"/>
        <v>8.25</v>
      </c>
      <c r="K40" s="115">
        <v>2.5</v>
      </c>
      <c r="L40" s="115">
        <v>6</v>
      </c>
      <c r="M40" s="115">
        <v>2</v>
      </c>
      <c r="N40" s="115">
        <v>6</v>
      </c>
      <c r="O40" s="115">
        <v>3</v>
      </c>
      <c r="P40" s="115">
        <f t="shared" si="3"/>
        <v>19.5</v>
      </c>
      <c r="Q40" s="115">
        <f t="shared" si="4"/>
        <v>0.97500000000000009</v>
      </c>
      <c r="R40" s="116">
        <f t="shared" si="5"/>
        <v>1.7749999999999999</v>
      </c>
      <c r="S40" s="117">
        <f t="shared" si="6"/>
        <v>2.0999999999999996</v>
      </c>
      <c r="T40" s="117">
        <f t="shared" si="7"/>
        <v>1.75</v>
      </c>
      <c r="U40" s="117">
        <f t="shared" si="8"/>
        <v>2.0249999999999999</v>
      </c>
      <c r="V40" s="117">
        <f t="shared" si="9"/>
        <v>1.5750000000000002</v>
      </c>
      <c r="W40" s="28">
        <f t="shared" si="10"/>
        <v>74.5</v>
      </c>
      <c r="X40" s="118">
        <f t="shared" si="11"/>
        <v>14.9</v>
      </c>
      <c r="Y40" s="129">
        <v>55</v>
      </c>
      <c r="Z40" s="120">
        <f t="shared" si="12"/>
        <v>44</v>
      </c>
      <c r="AA40" s="122"/>
      <c r="AB40" s="122"/>
      <c r="AC40" s="122"/>
      <c r="AD40" s="122"/>
      <c r="AE40" s="122"/>
      <c r="AF40" s="122"/>
      <c r="AG40" s="122"/>
      <c r="AH40" s="122"/>
      <c r="AI40" s="122"/>
      <c r="AJ40" s="122"/>
      <c r="AK40" s="122"/>
      <c r="AL40" s="122"/>
      <c r="AM40" s="122"/>
      <c r="AN40" s="122"/>
      <c r="AO40" s="122"/>
      <c r="AP40" s="122"/>
      <c r="AQ40" s="122"/>
      <c r="AR40" s="121"/>
    </row>
    <row r="41" spans="1:44" s="119" customFormat="1" x14ac:dyDescent="0.3">
      <c r="A41" s="113">
        <v>35</v>
      </c>
      <c r="B41" s="126">
        <v>677592</v>
      </c>
      <c r="C41" s="127" t="s">
        <v>135</v>
      </c>
      <c r="D41" s="114">
        <v>14</v>
      </c>
      <c r="E41" s="114">
        <v>11</v>
      </c>
      <c r="F41" s="114">
        <v>11</v>
      </c>
      <c r="G41" s="114">
        <v>13</v>
      </c>
      <c r="H41" s="114">
        <v>13</v>
      </c>
      <c r="I41" s="114">
        <f t="shared" si="1"/>
        <v>62</v>
      </c>
      <c r="J41" s="114">
        <f t="shared" si="2"/>
        <v>9.2999999999999989</v>
      </c>
      <c r="K41" s="115">
        <v>3</v>
      </c>
      <c r="L41" s="115">
        <v>2.5</v>
      </c>
      <c r="M41" s="115">
        <v>2.5</v>
      </c>
      <c r="N41" s="115">
        <v>2.5</v>
      </c>
      <c r="O41" s="115">
        <v>4</v>
      </c>
      <c r="P41" s="115">
        <f t="shared" si="3"/>
        <v>14.5</v>
      </c>
      <c r="Q41" s="115">
        <f t="shared" si="4"/>
        <v>0.72500000000000009</v>
      </c>
      <c r="R41" s="116">
        <f t="shared" si="5"/>
        <v>2.25</v>
      </c>
      <c r="S41" s="117">
        <f t="shared" si="6"/>
        <v>1.7749999999999999</v>
      </c>
      <c r="T41" s="117">
        <f t="shared" si="7"/>
        <v>1.7749999999999999</v>
      </c>
      <c r="U41" s="117">
        <f t="shared" si="8"/>
        <v>2.0750000000000002</v>
      </c>
      <c r="V41" s="117">
        <f t="shared" si="9"/>
        <v>2.15</v>
      </c>
      <c r="W41" s="28">
        <f t="shared" si="10"/>
        <v>76.5</v>
      </c>
      <c r="X41" s="118">
        <f t="shared" si="11"/>
        <v>15.3</v>
      </c>
      <c r="Y41" s="129">
        <v>62</v>
      </c>
      <c r="Z41" s="120">
        <f t="shared" si="12"/>
        <v>49.6</v>
      </c>
      <c r="AA41" s="122"/>
      <c r="AB41" s="122"/>
      <c r="AC41" s="122"/>
      <c r="AD41" s="122"/>
      <c r="AE41" s="122"/>
      <c r="AF41" s="122"/>
      <c r="AG41" s="122"/>
      <c r="AH41" s="122"/>
      <c r="AI41" s="122"/>
      <c r="AJ41" s="122"/>
      <c r="AK41" s="122"/>
      <c r="AL41" s="122"/>
      <c r="AM41" s="122"/>
      <c r="AN41" s="122"/>
      <c r="AO41" s="122"/>
      <c r="AP41" s="122"/>
      <c r="AQ41" s="122"/>
      <c r="AR41" s="121"/>
    </row>
    <row r="42" spans="1:44" s="119" customFormat="1" x14ac:dyDescent="0.3">
      <c r="A42" s="113">
        <v>36</v>
      </c>
      <c r="B42" s="126">
        <v>677593</v>
      </c>
      <c r="C42" s="127" t="s">
        <v>137</v>
      </c>
      <c r="D42" s="114">
        <v>14</v>
      </c>
      <c r="E42" s="114">
        <v>15</v>
      </c>
      <c r="F42" s="114">
        <v>15</v>
      </c>
      <c r="G42" s="114">
        <v>13</v>
      </c>
      <c r="H42" s="114">
        <v>13</v>
      </c>
      <c r="I42" s="114">
        <f t="shared" si="1"/>
        <v>70</v>
      </c>
      <c r="J42" s="114">
        <f t="shared" si="2"/>
        <v>10.5</v>
      </c>
      <c r="K42" s="115">
        <v>3.5</v>
      </c>
      <c r="L42" s="115">
        <v>1.5</v>
      </c>
      <c r="M42" s="115">
        <v>3.5</v>
      </c>
      <c r="N42" s="115">
        <v>3</v>
      </c>
      <c r="O42" s="115">
        <v>5</v>
      </c>
      <c r="P42" s="115">
        <f t="shared" si="3"/>
        <v>16.5</v>
      </c>
      <c r="Q42" s="115">
        <f t="shared" si="4"/>
        <v>0.82500000000000007</v>
      </c>
      <c r="R42" s="116">
        <f t="shared" si="5"/>
        <v>2.2749999999999999</v>
      </c>
      <c r="S42" s="117">
        <f t="shared" si="6"/>
        <v>2.3250000000000002</v>
      </c>
      <c r="T42" s="117">
        <f t="shared" si="7"/>
        <v>2.4249999999999998</v>
      </c>
      <c r="U42" s="117">
        <f t="shared" si="8"/>
        <v>2.1</v>
      </c>
      <c r="V42" s="117">
        <f t="shared" si="9"/>
        <v>2.2000000000000002</v>
      </c>
      <c r="W42" s="28">
        <f t="shared" si="10"/>
        <v>86.5</v>
      </c>
      <c r="X42" s="118">
        <f t="shared" si="11"/>
        <v>17.3</v>
      </c>
      <c r="Y42" s="129">
        <v>70</v>
      </c>
      <c r="Z42" s="120">
        <f t="shared" si="12"/>
        <v>56</v>
      </c>
      <c r="AA42" s="122"/>
      <c r="AB42" s="122"/>
      <c r="AC42" s="122"/>
      <c r="AD42" s="122"/>
      <c r="AE42" s="122"/>
      <c r="AF42" s="122"/>
      <c r="AG42" s="122"/>
      <c r="AH42" s="122"/>
      <c r="AI42" s="122"/>
      <c r="AJ42" s="122"/>
      <c r="AK42" s="122"/>
      <c r="AL42" s="122"/>
      <c r="AM42" s="122"/>
      <c r="AN42" s="122"/>
      <c r="AO42" s="122"/>
      <c r="AP42" s="122"/>
      <c r="AQ42" s="122"/>
      <c r="AR42" s="121"/>
    </row>
    <row r="43" spans="1:44" s="119" customFormat="1" x14ac:dyDescent="0.3">
      <c r="A43" s="113">
        <v>37</v>
      </c>
      <c r="B43" s="126">
        <v>677594</v>
      </c>
      <c r="C43" s="127" t="s">
        <v>138</v>
      </c>
      <c r="D43" s="114">
        <v>11</v>
      </c>
      <c r="E43" s="114">
        <v>11</v>
      </c>
      <c r="F43" s="114">
        <v>8</v>
      </c>
      <c r="G43" s="114">
        <v>11</v>
      </c>
      <c r="H43" s="114">
        <v>13</v>
      </c>
      <c r="I43" s="114">
        <f t="shared" si="1"/>
        <v>54</v>
      </c>
      <c r="J43" s="114">
        <f t="shared" si="2"/>
        <v>8.1</v>
      </c>
      <c r="K43" s="115">
        <v>1.5</v>
      </c>
      <c r="L43" s="115">
        <v>2</v>
      </c>
      <c r="M43" s="115">
        <v>6</v>
      </c>
      <c r="N43" s="115">
        <v>3.5</v>
      </c>
      <c r="O43" s="115">
        <v>4.5</v>
      </c>
      <c r="P43" s="115">
        <f t="shared" si="3"/>
        <v>17.5</v>
      </c>
      <c r="Q43" s="115">
        <f t="shared" si="4"/>
        <v>0.875</v>
      </c>
      <c r="R43" s="116">
        <f t="shared" si="5"/>
        <v>1.7249999999999999</v>
      </c>
      <c r="S43" s="117">
        <f t="shared" si="6"/>
        <v>1.75</v>
      </c>
      <c r="T43" s="117">
        <f t="shared" si="7"/>
        <v>1.5</v>
      </c>
      <c r="U43" s="117">
        <f t="shared" si="8"/>
        <v>1.825</v>
      </c>
      <c r="V43" s="117">
        <f t="shared" si="9"/>
        <v>2.1749999999999998</v>
      </c>
      <c r="W43" s="28">
        <f t="shared" si="10"/>
        <v>71.5</v>
      </c>
      <c r="X43" s="118">
        <f t="shared" si="11"/>
        <v>14.3</v>
      </c>
      <c r="Y43" s="129">
        <v>54</v>
      </c>
      <c r="Z43" s="120">
        <f t="shared" si="12"/>
        <v>43.2</v>
      </c>
      <c r="AA43" s="122"/>
      <c r="AB43" s="122"/>
      <c r="AC43" s="122"/>
      <c r="AD43" s="122"/>
      <c r="AE43" s="122"/>
      <c r="AF43" s="122"/>
      <c r="AG43" s="122"/>
      <c r="AH43" s="122"/>
      <c r="AI43" s="122"/>
      <c r="AJ43" s="122"/>
      <c r="AK43" s="122"/>
      <c r="AL43" s="122"/>
      <c r="AM43" s="122"/>
      <c r="AN43" s="122"/>
      <c r="AO43" s="122"/>
      <c r="AP43" s="122"/>
      <c r="AQ43" s="122"/>
      <c r="AR43" s="121"/>
    </row>
    <row r="44" spans="1:44" s="119" customFormat="1" x14ac:dyDescent="0.3">
      <c r="A44" s="113">
        <v>38</v>
      </c>
      <c r="B44" s="126">
        <v>677595</v>
      </c>
      <c r="C44" s="127" t="s">
        <v>136</v>
      </c>
      <c r="D44" s="114">
        <v>13</v>
      </c>
      <c r="E44" s="114">
        <v>15</v>
      </c>
      <c r="F44" s="114">
        <v>15</v>
      </c>
      <c r="G44" s="114">
        <v>15</v>
      </c>
      <c r="H44" s="114">
        <v>15</v>
      </c>
      <c r="I44" s="114">
        <f t="shared" si="1"/>
        <v>73</v>
      </c>
      <c r="J44" s="114">
        <f t="shared" si="2"/>
        <v>10.95</v>
      </c>
      <c r="K44" s="115">
        <v>4.5</v>
      </c>
      <c r="L44" s="115">
        <v>3</v>
      </c>
      <c r="M44" s="115">
        <v>2.5</v>
      </c>
      <c r="N44" s="115">
        <v>1.5</v>
      </c>
      <c r="O44" s="115">
        <v>1.5</v>
      </c>
      <c r="P44" s="115">
        <f t="shared" si="3"/>
        <v>13</v>
      </c>
      <c r="Q44" s="115">
        <f t="shared" si="4"/>
        <v>0.65</v>
      </c>
      <c r="R44" s="116">
        <f t="shared" si="5"/>
        <v>2.1749999999999998</v>
      </c>
      <c r="S44" s="117">
        <f t="shared" si="6"/>
        <v>2.4</v>
      </c>
      <c r="T44" s="117">
        <f t="shared" si="7"/>
        <v>2.375</v>
      </c>
      <c r="U44" s="117">
        <f t="shared" si="8"/>
        <v>2.3250000000000002</v>
      </c>
      <c r="V44" s="117">
        <f t="shared" si="9"/>
        <v>2.3250000000000002</v>
      </c>
      <c r="W44" s="28">
        <f t="shared" si="10"/>
        <v>86</v>
      </c>
      <c r="X44" s="118">
        <f t="shared" si="11"/>
        <v>17.2</v>
      </c>
      <c r="Y44" s="129">
        <v>73</v>
      </c>
      <c r="Z44" s="120">
        <f t="shared" si="12"/>
        <v>58.400000000000006</v>
      </c>
      <c r="AA44" s="122"/>
      <c r="AB44" s="122"/>
      <c r="AC44" s="122"/>
      <c r="AD44" s="122"/>
      <c r="AE44" s="122"/>
      <c r="AF44" s="122"/>
      <c r="AG44" s="122"/>
      <c r="AH44" s="122"/>
      <c r="AI44" s="122"/>
      <c r="AJ44" s="122"/>
      <c r="AK44" s="122"/>
      <c r="AL44" s="122"/>
      <c r="AM44" s="122"/>
      <c r="AN44" s="122"/>
      <c r="AO44" s="122"/>
      <c r="AP44" s="122"/>
      <c r="AQ44" s="122"/>
      <c r="AR44" s="121"/>
    </row>
    <row r="45" spans="1:44" s="119" customFormat="1" x14ac:dyDescent="0.3">
      <c r="A45" s="113">
        <v>39</v>
      </c>
      <c r="B45" s="126">
        <v>677596</v>
      </c>
      <c r="C45" s="127" t="s">
        <v>139</v>
      </c>
      <c r="D45" s="114">
        <v>8.5</v>
      </c>
      <c r="E45" s="114">
        <v>15</v>
      </c>
      <c r="F45" s="114">
        <v>14</v>
      </c>
      <c r="G45" s="114">
        <v>14</v>
      </c>
      <c r="H45" s="114">
        <v>15</v>
      </c>
      <c r="I45" s="114">
        <f t="shared" si="1"/>
        <v>66.5</v>
      </c>
      <c r="J45" s="114">
        <f t="shared" si="2"/>
        <v>9.9749999999999996</v>
      </c>
      <c r="K45" s="115">
        <v>4</v>
      </c>
      <c r="L45" s="115">
        <v>2.5</v>
      </c>
      <c r="M45" s="115">
        <v>4</v>
      </c>
      <c r="N45" s="115">
        <v>3.5</v>
      </c>
      <c r="O45" s="115">
        <v>2</v>
      </c>
      <c r="P45" s="115">
        <f t="shared" si="3"/>
        <v>16</v>
      </c>
      <c r="Q45" s="115">
        <f t="shared" si="4"/>
        <v>0.8</v>
      </c>
      <c r="R45" s="116">
        <f t="shared" si="5"/>
        <v>1.4749999999999999</v>
      </c>
      <c r="S45" s="117">
        <f t="shared" si="6"/>
        <v>2.375</v>
      </c>
      <c r="T45" s="117">
        <f t="shared" si="7"/>
        <v>2.3000000000000003</v>
      </c>
      <c r="U45" s="117">
        <f t="shared" si="8"/>
        <v>2.2749999999999999</v>
      </c>
      <c r="V45" s="117">
        <f t="shared" si="9"/>
        <v>2.35</v>
      </c>
      <c r="W45" s="28">
        <f t="shared" si="10"/>
        <v>82.5</v>
      </c>
      <c r="X45" s="118">
        <f t="shared" si="11"/>
        <v>16.5</v>
      </c>
      <c r="Y45" s="129">
        <v>66</v>
      </c>
      <c r="Z45" s="120">
        <f t="shared" si="12"/>
        <v>52.800000000000004</v>
      </c>
      <c r="AA45" s="122"/>
      <c r="AB45" s="122"/>
      <c r="AC45" s="122"/>
      <c r="AD45" s="122"/>
      <c r="AE45" s="122"/>
      <c r="AF45" s="122"/>
      <c r="AG45" s="122"/>
      <c r="AH45" s="122"/>
      <c r="AI45" s="122"/>
      <c r="AJ45" s="122"/>
      <c r="AK45" s="122"/>
      <c r="AL45" s="122"/>
      <c r="AM45" s="122"/>
      <c r="AN45" s="122"/>
      <c r="AO45" s="122"/>
      <c r="AP45" s="122"/>
      <c r="AQ45" s="122"/>
      <c r="AR45" s="121"/>
    </row>
    <row r="46" spans="1:44" s="119" customFormat="1" x14ac:dyDescent="0.3">
      <c r="A46" s="113">
        <v>40</v>
      </c>
      <c r="B46" s="126">
        <v>677597</v>
      </c>
      <c r="C46" s="127" t="s">
        <v>140</v>
      </c>
      <c r="D46" s="114">
        <v>15</v>
      </c>
      <c r="E46" s="114">
        <v>15</v>
      </c>
      <c r="F46" s="114">
        <v>14</v>
      </c>
      <c r="G46" s="114">
        <v>12</v>
      </c>
      <c r="H46" s="114">
        <v>15</v>
      </c>
      <c r="I46" s="114">
        <f t="shared" si="1"/>
        <v>71</v>
      </c>
      <c r="J46" s="114">
        <f t="shared" si="2"/>
        <v>10.65</v>
      </c>
      <c r="K46" s="115">
        <v>4</v>
      </c>
      <c r="L46" s="115">
        <v>2</v>
      </c>
      <c r="M46" s="115">
        <v>4.5</v>
      </c>
      <c r="N46" s="115">
        <v>3</v>
      </c>
      <c r="O46" s="115">
        <v>2</v>
      </c>
      <c r="P46" s="115">
        <f t="shared" si="3"/>
        <v>15.5</v>
      </c>
      <c r="Q46" s="115">
        <f t="shared" si="4"/>
        <v>0.77500000000000002</v>
      </c>
      <c r="R46" s="116">
        <f t="shared" si="5"/>
        <v>2.4500000000000002</v>
      </c>
      <c r="S46" s="117">
        <f t="shared" si="6"/>
        <v>2.35</v>
      </c>
      <c r="T46" s="117">
        <f t="shared" si="7"/>
        <v>2.3250000000000002</v>
      </c>
      <c r="U46" s="117">
        <f t="shared" si="8"/>
        <v>1.9499999999999997</v>
      </c>
      <c r="V46" s="117">
        <f t="shared" si="9"/>
        <v>2.35</v>
      </c>
      <c r="W46" s="28">
        <f t="shared" si="10"/>
        <v>86.5</v>
      </c>
      <c r="X46" s="118">
        <f t="shared" si="11"/>
        <v>17.3</v>
      </c>
      <c r="Y46" s="129">
        <v>71</v>
      </c>
      <c r="Z46" s="120">
        <f t="shared" si="12"/>
        <v>56.800000000000004</v>
      </c>
      <c r="AA46" s="122"/>
      <c r="AB46" s="122"/>
      <c r="AC46" s="122"/>
      <c r="AD46" s="122"/>
      <c r="AE46" s="122"/>
      <c r="AF46" s="122"/>
      <c r="AG46" s="122"/>
      <c r="AH46" s="122"/>
      <c r="AI46" s="122"/>
      <c r="AJ46" s="122"/>
      <c r="AK46" s="122"/>
      <c r="AL46" s="122"/>
      <c r="AM46" s="122"/>
      <c r="AN46" s="122"/>
      <c r="AO46" s="122"/>
      <c r="AP46" s="122"/>
      <c r="AQ46" s="122"/>
      <c r="AR46" s="121"/>
    </row>
    <row r="47" spans="1:44" s="119" customFormat="1" x14ac:dyDescent="0.3">
      <c r="A47" s="113">
        <v>41</v>
      </c>
      <c r="B47" s="126">
        <v>677598</v>
      </c>
      <c r="C47" s="127" t="s">
        <v>141</v>
      </c>
      <c r="D47" s="114">
        <v>11</v>
      </c>
      <c r="E47" s="114">
        <v>12</v>
      </c>
      <c r="F47" s="114">
        <v>13</v>
      </c>
      <c r="G47" s="114">
        <v>9.5</v>
      </c>
      <c r="H47" s="114">
        <v>7.5</v>
      </c>
      <c r="I47" s="114">
        <f t="shared" si="1"/>
        <v>53</v>
      </c>
      <c r="J47" s="114">
        <f t="shared" si="2"/>
        <v>7.9499999999999993</v>
      </c>
      <c r="K47" s="115">
        <v>2.5</v>
      </c>
      <c r="L47" s="115">
        <v>3.5</v>
      </c>
      <c r="M47" s="115">
        <v>6</v>
      </c>
      <c r="N47" s="115">
        <v>4.5</v>
      </c>
      <c r="O47" s="115">
        <v>2.5</v>
      </c>
      <c r="P47" s="115">
        <f t="shared" si="3"/>
        <v>19</v>
      </c>
      <c r="Q47" s="115">
        <f t="shared" si="4"/>
        <v>0.95000000000000007</v>
      </c>
      <c r="R47" s="116">
        <f t="shared" si="5"/>
        <v>1.7749999999999999</v>
      </c>
      <c r="S47" s="117">
        <f t="shared" si="6"/>
        <v>1.9749999999999999</v>
      </c>
      <c r="T47" s="117">
        <f t="shared" si="7"/>
        <v>2.25</v>
      </c>
      <c r="U47" s="117">
        <f t="shared" si="8"/>
        <v>1.6500000000000001</v>
      </c>
      <c r="V47" s="117">
        <f t="shared" si="9"/>
        <v>1.25</v>
      </c>
      <c r="W47" s="28">
        <f t="shared" si="10"/>
        <v>72</v>
      </c>
      <c r="X47" s="118">
        <f t="shared" si="11"/>
        <v>14.4</v>
      </c>
      <c r="Y47" s="129">
        <v>52</v>
      </c>
      <c r="Z47" s="120">
        <f t="shared" si="12"/>
        <v>41.6</v>
      </c>
      <c r="AA47" s="122"/>
      <c r="AB47" s="122"/>
      <c r="AC47" s="122"/>
      <c r="AD47" s="122"/>
      <c r="AE47" s="122"/>
      <c r="AF47" s="122"/>
      <c r="AG47" s="122"/>
      <c r="AH47" s="122"/>
      <c r="AI47" s="122"/>
      <c r="AJ47" s="122"/>
      <c r="AK47" s="122"/>
      <c r="AL47" s="122"/>
      <c r="AM47" s="122"/>
      <c r="AN47" s="122"/>
      <c r="AO47" s="122"/>
      <c r="AP47" s="122"/>
      <c r="AQ47" s="122"/>
      <c r="AR47" s="121"/>
    </row>
    <row r="48" spans="1:44" s="119" customFormat="1" x14ac:dyDescent="0.3">
      <c r="A48" s="113">
        <v>42</v>
      </c>
      <c r="B48" s="126">
        <v>677599</v>
      </c>
      <c r="C48" s="127" t="s">
        <v>142</v>
      </c>
      <c r="D48" s="114">
        <v>15</v>
      </c>
      <c r="E48" s="114">
        <v>15</v>
      </c>
      <c r="F48" s="114">
        <v>15</v>
      </c>
      <c r="G48" s="114">
        <v>15</v>
      </c>
      <c r="H48" s="114">
        <v>14</v>
      </c>
      <c r="I48" s="114">
        <f t="shared" si="1"/>
        <v>74</v>
      </c>
      <c r="J48" s="114">
        <f t="shared" si="2"/>
        <v>11.1</v>
      </c>
      <c r="K48" s="115">
        <v>2</v>
      </c>
      <c r="L48" s="115">
        <v>5</v>
      </c>
      <c r="M48" s="115">
        <v>2.5</v>
      </c>
      <c r="N48" s="115">
        <v>6</v>
      </c>
      <c r="O48" s="115">
        <v>3.5</v>
      </c>
      <c r="P48" s="115">
        <f t="shared" si="3"/>
        <v>19</v>
      </c>
      <c r="Q48" s="115">
        <f t="shared" si="4"/>
        <v>0.95000000000000007</v>
      </c>
      <c r="R48" s="116">
        <f t="shared" si="5"/>
        <v>2.35</v>
      </c>
      <c r="S48" s="117">
        <f t="shared" si="6"/>
        <v>2.5</v>
      </c>
      <c r="T48" s="117">
        <f t="shared" si="7"/>
        <v>2.375</v>
      </c>
      <c r="U48" s="117">
        <f t="shared" si="8"/>
        <v>2.5499999999999998</v>
      </c>
      <c r="V48" s="117">
        <f t="shared" si="9"/>
        <v>2.2749999999999999</v>
      </c>
      <c r="W48" s="28">
        <f t="shared" si="10"/>
        <v>93</v>
      </c>
      <c r="X48" s="118">
        <f t="shared" si="11"/>
        <v>18.600000000000001</v>
      </c>
      <c r="Y48" s="129">
        <v>74</v>
      </c>
      <c r="Z48" s="120">
        <f t="shared" si="12"/>
        <v>59.2</v>
      </c>
      <c r="AA48" s="122"/>
      <c r="AB48" s="122"/>
      <c r="AC48" s="122"/>
      <c r="AD48" s="122"/>
      <c r="AE48" s="122"/>
      <c r="AF48" s="122"/>
      <c r="AG48" s="122"/>
      <c r="AH48" s="122"/>
      <c r="AI48" s="122"/>
      <c r="AJ48" s="122"/>
      <c r="AK48" s="122"/>
      <c r="AL48" s="122"/>
      <c r="AM48" s="122"/>
      <c r="AN48" s="122"/>
      <c r="AO48" s="122"/>
      <c r="AP48" s="122"/>
      <c r="AQ48" s="122"/>
      <c r="AR48" s="121"/>
    </row>
    <row r="49" spans="1:44" s="119" customFormat="1" x14ac:dyDescent="0.3">
      <c r="A49" s="113">
        <v>43</v>
      </c>
      <c r="B49" s="126">
        <v>677600</v>
      </c>
      <c r="C49" s="127" t="s">
        <v>143</v>
      </c>
      <c r="D49" s="114">
        <v>11</v>
      </c>
      <c r="E49" s="114">
        <v>12</v>
      </c>
      <c r="F49" s="114">
        <v>14</v>
      </c>
      <c r="G49" s="114">
        <v>15</v>
      </c>
      <c r="H49" s="114">
        <v>15</v>
      </c>
      <c r="I49" s="114">
        <f t="shared" si="1"/>
        <v>67</v>
      </c>
      <c r="J49" s="114">
        <f t="shared" si="2"/>
        <v>10.049999999999999</v>
      </c>
      <c r="K49" s="115">
        <v>2.5</v>
      </c>
      <c r="L49" s="115">
        <v>2</v>
      </c>
      <c r="M49" s="115">
        <v>4</v>
      </c>
      <c r="N49" s="115">
        <v>2.5</v>
      </c>
      <c r="O49" s="115">
        <v>3</v>
      </c>
      <c r="P49" s="115">
        <f t="shared" si="3"/>
        <v>14</v>
      </c>
      <c r="Q49" s="115">
        <f t="shared" si="4"/>
        <v>0.70000000000000007</v>
      </c>
      <c r="R49" s="116">
        <f t="shared" si="5"/>
        <v>1.7749999999999999</v>
      </c>
      <c r="S49" s="117">
        <f t="shared" si="6"/>
        <v>1.9</v>
      </c>
      <c r="T49" s="117">
        <f t="shared" si="7"/>
        <v>2.3000000000000003</v>
      </c>
      <c r="U49" s="117">
        <f t="shared" si="8"/>
        <v>2.375</v>
      </c>
      <c r="V49" s="117">
        <f t="shared" si="9"/>
        <v>2.4</v>
      </c>
      <c r="W49" s="28">
        <f t="shared" si="10"/>
        <v>81</v>
      </c>
      <c r="X49" s="118">
        <f t="shared" si="11"/>
        <v>16.2</v>
      </c>
      <c r="Y49" s="129">
        <v>67</v>
      </c>
      <c r="Z49" s="120">
        <f t="shared" si="12"/>
        <v>53.6</v>
      </c>
      <c r="AA49" s="122"/>
      <c r="AB49" s="122"/>
      <c r="AC49" s="122"/>
      <c r="AD49" s="122"/>
      <c r="AE49" s="122"/>
      <c r="AF49" s="122"/>
      <c r="AG49" s="122"/>
      <c r="AH49" s="122"/>
      <c r="AI49" s="122"/>
      <c r="AJ49" s="122"/>
      <c r="AK49" s="122"/>
      <c r="AL49" s="122"/>
      <c r="AM49" s="122"/>
      <c r="AN49" s="122"/>
      <c r="AO49" s="122"/>
      <c r="AP49" s="122"/>
      <c r="AQ49" s="122"/>
      <c r="AR49" s="121"/>
    </row>
    <row r="50" spans="1:44" s="119" customFormat="1" x14ac:dyDescent="0.3">
      <c r="A50" s="113">
        <v>44</v>
      </c>
      <c r="B50" s="126">
        <v>677601</v>
      </c>
      <c r="C50" s="127" t="s">
        <v>144</v>
      </c>
      <c r="D50" s="114">
        <v>14</v>
      </c>
      <c r="E50" s="114">
        <v>11</v>
      </c>
      <c r="F50" s="114">
        <v>15</v>
      </c>
      <c r="G50" s="114">
        <v>11</v>
      </c>
      <c r="H50" s="114">
        <v>8.5</v>
      </c>
      <c r="I50" s="114">
        <f t="shared" si="1"/>
        <v>59.5</v>
      </c>
      <c r="J50" s="114">
        <f t="shared" si="2"/>
        <v>8.9249999999999989</v>
      </c>
      <c r="K50" s="115">
        <v>3.5</v>
      </c>
      <c r="L50" s="115">
        <v>2.5</v>
      </c>
      <c r="M50" s="115">
        <v>4</v>
      </c>
      <c r="N50" s="115">
        <v>3</v>
      </c>
      <c r="O50" s="115">
        <v>3</v>
      </c>
      <c r="P50" s="115">
        <f t="shared" si="3"/>
        <v>16</v>
      </c>
      <c r="Q50" s="115">
        <f t="shared" si="4"/>
        <v>0.8</v>
      </c>
      <c r="R50" s="116">
        <f t="shared" si="5"/>
        <v>2.2749999999999999</v>
      </c>
      <c r="S50" s="117">
        <f t="shared" si="6"/>
        <v>1.7749999999999999</v>
      </c>
      <c r="T50" s="117">
        <f t="shared" si="7"/>
        <v>2.4500000000000002</v>
      </c>
      <c r="U50" s="117">
        <f t="shared" si="8"/>
        <v>1.7999999999999998</v>
      </c>
      <c r="V50" s="117">
        <f t="shared" si="9"/>
        <v>1.4249999999999998</v>
      </c>
      <c r="W50" s="28">
        <f t="shared" si="10"/>
        <v>75.5</v>
      </c>
      <c r="X50" s="118">
        <f t="shared" si="11"/>
        <v>15.100000000000001</v>
      </c>
      <c r="Y50" s="129">
        <v>59</v>
      </c>
      <c r="Z50" s="120">
        <f t="shared" si="12"/>
        <v>47.2</v>
      </c>
      <c r="AA50" s="122"/>
      <c r="AB50" s="122"/>
      <c r="AC50" s="122"/>
      <c r="AD50" s="122"/>
      <c r="AE50" s="122"/>
      <c r="AF50" s="122"/>
      <c r="AG50" s="122"/>
      <c r="AH50" s="122"/>
      <c r="AI50" s="122"/>
      <c r="AJ50" s="122"/>
      <c r="AK50" s="122"/>
      <c r="AL50" s="122"/>
      <c r="AM50" s="122"/>
      <c r="AN50" s="122"/>
      <c r="AO50" s="122"/>
      <c r="AP50" s="122"/>
      <c r="AQ50" s="122"/>
      <c r="AR50" s="121"/>
    </row>
    <row r="51" spans="1:44" s="119" customFormat="1" x14ac:dyDescent="0.3">
      <c r="A51" s="113">
        <v>45</v>
      </c>
      <c r="B51" s="126">
        <v>677602</v>
      </c>
      <c r="C51" s="127" t="s">
        <v>145</v>
      </c>
      <c r="D51" s="114">
        <v>17</v>
      </c>
      <c r="E51" s="114">
        <v>16</v>
      </c>
      <c r="F51" s="114">
        <v>17</v>
      </c>
      <c r="G51" s="114">
        <v>16</v>
      </c>
      <c r="H51" s="114">
        <v>17</v>
      </c>
      <c r="I51" s="114">
        <f t="shared" si="1"/>
        <v>83</v>
      </c>
      <c r="J51" s="114">
        <f t="shared" si="2"/>
        <v>12.45</v>
      </c>
      <c r="K51" s="115">
        <v>6</v>
      </c>
      <c r="L51" s="115">
        <v>3</v>
      </c>
      <c r="M51" s="115">
        <v>4.5</v>
      </c>
      <c r="N51" s="115">
        <v>3.5</v>
      </c>
      <c r="O51" s="115">
        <v>4.5</v>
      </c>
      <c r="P51" s="115">
        <f t="shared" si="3"/>
        <v>21.5</v>
      </c>
      <c r="Q51" s="115">
        <f t="shared" si="4"/>
        <v>1.075</v>
      </c>
      <c r="R51" s="116">
        <f t="shared" si="5"/>
        <v>2.8499999999999996</v>
      </c>
      <c r="S51" s="117">
        <f t="shared" si="6"/>
        <v>2.5499999999999998</v>
      </c>
      <c r="T51" s="117">
        <f t="shared" si="7"/>
        <v>2.7749999999999999</v>
      </c>
      <c r="U51" s="117">
        <f t="shared" si="8"/>
        <v>2.5749999999999997</v>
      </c>
      <c r="V51" s="117">
        <f t="shared" si="9"/>
        <v>2.7749999999999999</v>
      </c>
      <c r="W51" s="28">
        <f t="shared" si="10"/>
        <v>104.5</v>
      </c>
      <c r="X51" s="118">
        <f t="shared" si="11"/>
        <v>20.900000000000002</v>
      </c>
      <c r="Y51" s="129">
        <v>83</v>
      </c>
      <c r="Z51" s="120">
        <f t="shared" si="12"/>
        <v>66.400000000000006</v>
      </c>
      <c r="AA51" s="122"/>
      <c r="AB51" s="122"/>
      <c r="AC51" s="122"/>
      <c r="AD51" s="122"/>
      <c r="AE51" s="122"/>
      <c r="AF51" s="122"/>
      <c r="AG51" s="122"/>
      <c r="AH51" s="122"/>
      <c r="AI51" s="122"/>
      <c r="AJ51" s="122"/>
      <c r="AK51" s="122"/>
      <c r="AL51" s="122"/>
      <c r="AM51" s="122"/>
      <c r="AN51" s="122"/>
      <c r="AO51" s="122"/>
      <c r="AP51" s="122"/>
      <c r="AQ51" s="122"/>
      <c r="AR51" s="121"/>
    </row>
    <row r="52" spans="1:44" s="119" customFormat="1" x14ac:dyDescent="0.3">
      <c r="A52" s="113">
        <v>46</v>
      </c>
      <c r="B52" s="126">
        <v>677603</v>
      </c>
      <c r="C52" s="127" t="s">
        <v>146</v>
      </c>
      <c r="D52" s="114">
        <v>11</v>
      </c>
      <c r="E52" s="114">
        <v>10</v>
      </c>
      <c r="F52" s="114">
        <v>13</v>
      </c>
      <c r="G52" s="114">
        <v>13</v>
      </c>
      <c r="H52" s="114">
        <v>15</v>
      </c>
      <c r="I52" s="114">
        <f t="shared" si="1"/>
        <v>62</v>
      </c>
      <c r="J52" s="114">
        <f t="shared" si="2"/>
        <v>9.2999999999999989</v>
      </c>
      <c r="K52" s="115">
        <v>2.5</v>
      </c>
      <c r="L52" s="115">
        <v>4</v>
      </c>
      <c r="M52" s="115">
        <v>1.5</v>
      </c>
      <c r="N52" s="115">
        <v>1.5</v>
      </c>
      <c r="O52" s="115">
        <v>6</v>
      </c>
      <c r="P52" s="115">
        <f t="shared" si="3"/>
        <v>15.5</v>
      </c>
      <c r="Q52" s="115">
        <f t="shared" si="4"/>
        <v>0.77500000000000002</v>
      </c>
      <c r="R52" s="116">
        <f t="shared" si="5"/>
        <v>1.7749999999999999</v>
      </c>
      <c r="S52" s="117">
        <f t="shared" si="6"/>
        <v>1.7</v>
      </c>
      <c r="T52" s="117">
        <f t="shared" si="7"/>
        <v>2.0249999999999999</v>
      </c>
      <c r="U52" s="117">
        <f t="shared" si="8"/>
        <v>2.0249999999999999</v>
      </c>
      <c r="V52" s="117">
        <f t="shared" si="9"/>
        <v>2.5499999999999998</v>
      </c>
      <c r="W52" s="28">
        <f t="shared" si="10"/>
        <v>77.5</v>
      </c>
      <c r="X52" s="118">
        <f t="shared" si="11"/>
        <v>15.5</v>
      </c>
      <c r="Y52" s="129">
        <v>62</v>
      </c>
      <c r="Z52" s="120">
        <f t="shared" si="12"/>
        <v>49.6</v>
      </c>
      <c r="AA52" s="122"/>
      <c r="AB52" s="122"/>
      <c r="AC52" s="122"/>
      <c r="AD52" s="122"/>
      <c r="AE52" s="122"/>
      <c r="AF52" s="122"/>
      <c r="AG52" s="122"/>
      <c r="AH52" s="122"/>
      <c r="AI52" s="122"/>
      <c r="AJ52" s="122"/>
      <c r="AK52" s="122"/>
      <c r="AL52" s="122"/>
      <c r="AM52" s="122"/>
      <c r="AN52" s="122"/>
      <c r="AO52" s="122"/>
      <c r="AP52" s="122"/>
      <c r="AQ52" s="122"/>
      <c r="AR52" s="121"/>
    </row>
    <row r="53" spans="1:44" s="119" customFormat="1" x14ac:dyDescent="0.3">
      <c r="A53" s="113">
        <v>47</v>
      </c>
      <c r="B53" s="126">
        <v>677604</v>
      </c>
      <c r="C53" s="127" t="s">
        <v>147</v>
      </c>
      <c r="D53" s="114">
        <v>14</v>
      </c>
      <c r="E53" s="114">
        <v>11</v>
      </c>
      <c r="F53" s="114">
        <v>12</v>
      </c>
      <c r="G53" s="114">
        <v>15</v>
      </c>
      <c r="H53" s="114">
        <v>15</v>
      </c>
      <c r="I53" s="114">
        <f t="shared" si="1"/>
        <v>67</v>
      </c>
      <c r="J53" s="114">
        <f t="shared" si="2"/>
        <v>10.049999999999999</v>
      </c>
      <c r="K53" s="115">
        <v>1.5</v>
      </c>
      <c r="L53" s="115">
        <v>2.5</v>
      </c>
      <c r="M53" s="115">
        <v>2.5</v>
      </c>
      <c r="N53" s="115">
        <v>4.5</v>
      </c>
      <c r="O53" s="115">
        <v>6</v>
      </c>
      <c r="P53" s="115">
        <f t="shared" si="3"/>
        <v>17</v>
      </c>
      <c r="Q53" s="115">
        <f t="shared" si="4"/>
        <v>0.85000000000000009</v>
      </c>
      <c r="R53" s="116">
        <f t="shared" si="5"/>
        <v>2.1750000000000003</v>
      </c>
      <c r="S53" s="117">
        <f t="shared" si="6"/>
        <v>1.7749999999999999</v>
      </c>
      <c r="T53" s="117">
        <f t="shared" si="7"/>
        <v>1.9249999999999998</v>
      </c>
      <c r="U53" s="117">
        <f t="shared" si="8"/>
        <v>2.4750000000000001</v>
      </c>
      <c r="V53" s="117">
        <f t="shared" si="9"/>
        <v>2.5499999999999998</v>
      </c>
      <c r="W53" s="28">
        <f t="shared" si="10"/>
        <v>84</v>
      </c>
      <c r="X53" s="118">
        <f t="shared" si="11"/>
        <v>16.8</v>
      </c>
      <c r="Y53" s="129">
        <v>67</v>
      </c>
      <c r="Z53" s="120">
        <f t="shared" si="12"/>
        <v>53.6</v>
      </c>
      <c r="AA53" s="122"/>
      <c r="AB53" s="122"/>
      <c r="AC53" s="122"/>
      <c r="AD53" s="122"/>
      <c r="AE53" s="122"/>
      <c r="AF53" s="122"/>
      <c r="AG53" s="122"/>
      <c r="AH53" s="122"/>
      <c r="AI53" s="122"/>
      <c r="AJ53" s="122"/>
      <c r="AK53" s="122"/>
      <c r="AL53" s="122"/>
      <c r="AM53" s="122"/>
      <c r="AN53" s="122"/>
      <c r="AO53" s="122"/>
      <c r="AP53" s="122"/>
      <c r="AQ53" s="122"/>
      <c r="AR53" s="121"/>
    </row>
    <row r="54" spans="1:44" s="119" customFormat="1" x14ac:dyDescent="0.3">
      <c r="A54" s="113">
        <v>48</v>
      </c>
      <c r="B54" s="126">
        <v>677605</v>
      </c>
      <c r="C54" s="127" t="s">
        <v>148</v>
      </c>
      <c r="D54" s="114">
        <v>15</v>
      </c>
      <c r="E54" s="114">
        <v>12</v>
      </c>
      <c r="F54" s="114">
        <v>13</v>
      </c>
      <c r="G54" s="114">
        <v>10</v>
      </c>
      <c r="H54" s="114">
        <v>15</v>
      </c>
      <c r="I54" s="114">
        <f t="shared" si="1"/>
        <v>65</v>
      </c>
      <c r="J54" s="114">
        <f t="shared" si="2"/>
        <v>9.75</v>
      </c>
      <c r="K54" s="115">
        <v>3</v>
      </c>
      <c r="L54" s="115">
        <v>4</v>
      </c>
      <c r="M54" s="115">
        <v>6</v>
      </c>
      <c r="N54" s="115">
        <v>4</v>
      </c>
      <c r="O54" s="115">
        <v>2.5</v>
      </c>
      <c r="P54" s="115">
        <f t="shared" si="3"/>
        <v>19.5</v>
      </c>
      <c r="Q54" s="115">
        <f t="shared" si="4"/>
        <v>0.97500000000000009</v>
      </c>
      <c r="R54" s="116">
        <f t="shared" si="5"/>
        <v>2.4</v>
      </c>
      <c r="S54" s="117">
        <f t="shared" si="6"/>
        <v>1.9999999999999998</v>
      </c>
      <c r="T54" s="117">
        <f t="shared" si="7"/>
        <v>2.25</v>
      </c>
      <c r="U54" s="117">
        <f t="shared" si="8"/>
        <v>1.7</v>
      </c>
      <c r="V54" s="117">
        <f t="shared" si="9"/>
        <v>2.375</v>
      </c>
      <c r="W54" s="28">
        <f t="shared" si="10"/>
        <v>84.5</v>
      </c>
      <c r="X54" s="118">
        <f t="shared" si="11"/>
        <v>16.900000000000002</v>
      </c>
      <c r="Y54" s="129">
        <v>65</v>
      </c>
      <c r="Z54" s="120">
        <f t="shared" si="12"/>
        <v>52</v>
      </c>
      <c r="AA54" s="122"/>
      <c r="AB54" s="122"/>
      <c r="AC54" s="122"/>
      <c r="AD54" s="122"/>
      <c r="AE54" s="122"/>
      <c r="AF54" s="122"/>
      <c r="AG54" s="122"/>
      <c r="AH54" s="122"/>
      <c r="AI54" s="122"/>
      <c r="AJ54" s="122"/>
      <c r="AK54" s="122"/>
      <c r="AL54" s="122"/>
      <c r="AM54" s="122"/>
      <c r="AN54" s="122"/>
      <c r="AO54" s="122"/>
      <c r="AP54" s="122"/>
      <c r="AQ54" s="122"/>
      <c r="AR54" s="121"/>
    </row>
    <row r="55" spans="1:44" s="119" customFormat="1" x14ac:dyDescent="0.3">
      <c r="A55" s="113">
        <v>49</v>
      </c>
      <c r="B55" s="126">
        <v>677606</v>
      </c>
      <c r="C55" s="127" t="s">
        <v>149</v>
      </c>
      <c r="D55" s="114">
        <v>11</v>
      </c>
      <c r="E55" s="114">
        <v>15</v>
      </c>
      <c r="F55" s="114">
        <v>10</v>
      </c>
      <c r="G55" s="114">
        <v>11</v>
      </c>
      <c r="H55" s="114">
        <v>15</v>
      </c>
      <c r="I55" s="114">
        <f t="shared" si="1"/>
        <v>62</v>
      </c>
      <c r="J55" s="114">
        <f t="shared" si="2"/>
        <v>9.2999999999999989</v>
      </c>
      <c r="K55" s="115">
        <v>6</v>
      </c>
      <c r="L55" s="115">
        <v>4</v>
      </c>
      <c r="M55" s="115">
        <v>5</v>
      </c>
      <c r="N55" s="115">
        <v>4</v>
      </c>
      <c r="O55" s="115">
        <v>3</v>
      </c>
      <c r="P55" s="115">
        <f t="shared" si="3"/>
        <v>22</v>
      </c>
      <c r="Q55" s="115">
        <f t="shared" si="4"/>
        <v>1.1000000000000001</v>
      </c>
      <c r="R55" s="116">
        <f t="shared" si="5"/>
        <v>1.95</v>
      </c>
      <c r="S55" s="117">
        <f t="shared" si="6"/>
        <v>2.4500000000000002</v>
      </c>
      <c r="T55" s="117">
        <f t="shared" si="7"/>
        <v>1.75</v>
      </c>
      <c r="U55" s="117">
        <f t="shared" si="8"/>
        <v>1.8499999999999999</v>
      </c>
      <c r="V55" s="117">
        <f t="shared" si="9"/>
        <v>2.4</v>
      </c>
      <c r="W55" s="28">
        <f t="shared" si="10"/>
        <v>84</v>
      </c>
      <c r="X55" s="118">
        <f t="shared" si="11"/>
        <v>16.8</v>
      </c>
      <c r="Y55" s="129">
        <v>62</v>
      </c>
      <c r="Z55" s="120">
        <f t="shared" si="12"/>
        <v>49.6</v>
      </c>
      <c r="AA55" s="122"/>
      <c r="AB55" s="122"/>
      <c r="AC55" s="122"/>
      <c r="AD55" s="122"/>
      <c r="AE55" s="122"/>
      <c r="AF55" s="122"/>
      <c r="AG55" s="122"/>
      <c r="AH55" s="122"/>
      <c r="AI55" s="122"/>
      <c r="AJ55" s="122"/>
      <c r="AK55" s="122"/>
      <c r="AL55" s="122"/>
      <c r="AM55" s="122"/>
      <c r="AN55" s="122"/>
      <c r="AO55" s="122"/>
      <c r="AP55" s="122"/>
      <c r="AQ55" s="122"/>
      <c r="AR55" s="121"/>
    </row>
    <row r="56" spans="1:44" s="119" customFormat="1" x14ac:dyDescent="0.3">
      <c r="A56" s="113">
        <v>50</v>
      </c>
      <c r="B56" s="126">
        <v>677607</v>
      </c>
      <c r="C56" s="127" t="s">
        <v>150</v>
      </c>
      <c r="D56" s="114">
        <v>9.5</v>
      </c>
      <c r="E56" s="114">
        <v>9.5</v>
      </c>
      <c r="F56" s="114">
        <v>15</v>
      </c>
      <c r="G56" s="114">
        <v>11</v>
      </c>
      <c r="H56" s="114">
        <v>12</v>
      </c>
      <c r="I56" s="114">
        <f t="shared" si="1"/>
        <v>57</v>
      </c>
      <c r="J56" s="114">
        <f t="shared" si="2"/>
        <v>8.5499999999999989</v>
      </c>
      <c r="K56" s="115">
        <v>4.5</v>
      </c>
      <c r="L56" s="115">
        <v>4.5</v>
      </c>
      <c r="M56" s="115">
        <v>4.5</v>
      </c>
      <c r="N56" s="115">
        <v>2.5</v>
      </c>
      <c r="O56" s="115">
        <v>3.5</v>
      </c>
      <c r="P56" s="115">
        <f t="shared" si="3"/>
        <v>19.5</v>
      </c>
      <c r="Q56" s="115">
        <f t="shared" si="4"/>
        <v>0.97500000000000009</v>
      </c>
      <c r="R56" s="116">
        <f t="shared" si="5"/>
        <v>1.6500000000000001</v>
      </c>
      <c r="S56" s="117">
        <f t="shared" si="6"/>
        <v>1.6500000000000001</v>
      </c>
      <c r="T56" s="117">
        <f t="shared" si="7"/>
        <v>2.4750000000000001</v>
      </c>
      <c r="U56" s="117">
        <f t="shared" si="8"/>
        <v>1.7749999999999999</v>
      </c>
      <c r="V56" s="117">
        <f t="shared" si="9"/>
        <v>1.9749999999999999</v>
      </c>
      <c r="W56" s="28">
        <f t="shared" si="10"/>
        <v>76.5</v>
      </c>
      <c r="X56" s="118">
        <f t="shared" si="11"/>
        <v>15.3</v>
      </c>
      <c r="Y56" s="129">
        <v>57</v>
      </c>
      <c r="Z56" s="120">
        <f t="shared" si="12"/>
        <v>45.6</v>
      </c>
      <c r="AA56" s="122"/>
      <c r="AB56" s="122"/>
      <c r="AC56" s="122"/>
      <c r="AD56" s="122"/>
      <c r="AE56" s="122"/>
      <c r="AF56" s="122"/>
      <c r="AG56" s="122"/>
      <c r="AH56" s="122"/>
      <c r="AI56" s="122"/>
      <c r="AJ56" s="122"/>
      <c r="AK56" s="122"/>
      <c r="AL56" s="122"/>
      <c r="AM56" s="122"/>
      <c r="AN56" s="122"/>
      <c r="AO56" s="122"/>
      <c r="AP56" s="122"/>
      <c r="AQ56" s="122"/>
      <c r="AR56" s="121"/>
    </row>
    <row r="57" spans="1:44" s="119" customFormat="1" x14ac:dyDescent="0.3">
      <c r="A57" s="113">
        <v>51</v>
      </c>
      <c r="B57" s="126">
        <v>677608</v>
      </c>
      <c r="C57" s="127" t="s">
        <v>151</v>
      </c>
      <c r="D57" s="114">
        <v>5.5</v>
      </c>
      <c r="E57" s="114">
        <v>14</v>
      </c>
      <c r="F57" s="114">
        <v>11</v>
      </c>
      <c r="G57" s="114">
        <v>12</v>
      </c>
      <c r="H57" s="114">
        <v>13</v>
      </c>
      <c r="I57" s="114">
        <f t="shared" si="1"/>
        <v>55.5</v>
      </c>
      <c r="J57" s="114">
        <f t="shared" si="2"/>
        <v>8.3249999999999993</v>
      </c>
      <c r="K57" s="115">
        <v>2.5</v>
      </c>
      <c r="L57" s="115">
        <v>2.5</v>
      </c>
      <c r="M57" s="115">
        <v>4</v>
      </c>
      <c r="N57" s="115">
        <v>2</v>
      </c>
      <c r="O57" s="115">
        <v>1.5</v>
      </c>
      <c r="P57" s="115">
        <f t="shared" si="3"/>
        <v>12.5</v>
      </c>
      <c r="Q57" s="115">
        <f t="shared" si="4"/>
        <v>0.625</v>
      </c>
      <c r="R57" s="116">
        <f t="shared" si="5"/>
        <v>0.95</v>
      </c>
      <c r="S57" s="117">
        <f t="shared" si="6"/>
        <v>2.2250000000000001</v>
      </c>
      <c r="T57" s="117">
        <f t="shared" si="7"/>
        <v>1.8499999999999999</v>
      </c>
      <c r="U57" s="117">
        <f t="shared" si="8"/>
        <v>1.9</v>
      </c>
      <c r="V57" s="117">
        <f t="shared" si="9"/>
        <v>2.0249999999999999</v>
      </c>
      <c r="W57" s="28">
        <f t="shared" si="10"/>
        <v>68</v>
      </c>
      <c r="X57" s="118">
        <f t="shared" si="11"/>
        <v>13.600000000000001</v>
      </c>
      <c r="Y57" s="129">
        <v>55</v>
      </c>
      <c r="Z57" s="120">
        <f t="shared" si="12"/>
        <v>44</v>
      </c>
      <c r="AA57" s="122"/>
      <c r="AB57" s="122"/>
      <c r="AC57" s="122"/>
      <c r="AD57" s="122"/>
      <c r="AE57" s="122"/>
      <c r="AF57" s="122"/>
      <c r="AG57" s="122"/>
      <c r="AH57" s="122"/>
      <c r="AI57" s="122"/>
      <c r="AJ57" s="122"/>
      <c r="AK57" s="122"/>
      <c r="AL57" s="122"/>
      <c r="AM57" s="122"/>
      <c r="AN57" s="122"/>
      <c r="AO57" s="122"/>
      <c r="AP57" s="122"/>
      <c r="AQ57" s="122"/>
      <c r="AR57" s="121"/>
    </row>
    <row r="58" spans="1:44" s="119" customFormat="1" x14ac:dyDescent="0.3">
      <c r="A58" s="113">
        <v>52</v>
      </c>
      <c r="B58" s="126">
        <v>677609</v>
      </c>
      <c r="C58" s="127" t="s">
        <v>152</v>
      </c>
      <c r="D58" s="114">
        <v>9.5</v>
      </c>
      <c r="E58" s="114">
        <v>8.5</v>
      </c>
      <c r="F58" s="114">
        <v>7.5</v>
      </c>
      <c r="G58" s="114">
        <v>14</v>
      </c>
      <c r="H58" s="114">
        <v>15</v>
      </c>
      <c r="I58" s="114">
        <f t="shared" si="1"/>
        <v>54.5</v>
      </c>
      <c r="J58" s="114">
        <f t="shared" si="2"/>
        <v>8.1749999999999989</v>
      </c>
      <c r="K58" s="115">
        <v>3</v>
      </c>
      <c r="L58" s="115">
        <v>3.5</v>
      </c>
      <c r="M58" s="115">
        <v>3.5</v>
      </c>
      <c r="N58" s="115">
        <v>2.5</v>
      </c>
      <c r="O58" s="115">
        <v>2.5</v>
      </c>
      <c r="P58" s="115">
        <f t="shared" si="3"/>
        <v>15</v>
      </c>
      <c r="Q58" s="115">
        <f t="shared" si="4"/>
        <v>0.75</v>
      </c>
      <c r="R58" s="116">
        <f t="shared" si="5"/>
        <v>1.5750000000000002</v>
      </c>
      <c r="S58" s="117">
        <f t="shared" si="6"/>
        <v>1.45</v>
      </c>
      <c r="T58" s="117">
        <f t="shared" si="7"/>
        <v>1.3</v>
      </c>
      <c r="U58" s="117">
        <f t="shared" si="8"/>
        <v>2.2250000000000001</v>
      </c>
      <c r="V58" s="117">
        <f t="shared" si="9"/>
        <v>2.375</v>
      </c>
      <c r="W58" s="28">
        <f t="shared" si="10"/>
        <v>69.5</v>
      </c>
      <c r="X58" s="118">
        <f t="shared" si="11"/>
        <v>13.9</v>
      </c>
      <c r="Y58" s="129">
        <v>55</v>
      </c>
      <c r="Z58" s="120">
        <f t="shared" si="12"/>
        <v>44</v>
      </c>
      <c r="AA58" s="122"/>
      <c r="AB58" s="122"/>
      <c r="AC58" s="122"/>
      <c r="AD58" s="122"/>
      <c r="AE58" s="122"/>
      <c r="AF58" s="122"/>
      <c r="AG58" s="122"/>
      <c r="AH58" s="122"/>
      <c r="AI58" s="122"/>
      <c r="AJ58" s="122"/>
      <c r="AK58" s="122"/>
      <c r="AL58" s="122"/>
      <c r="AM58" s="122"/>
      <c r="AN58" s="122"/>
      <c r="AO58" s="122"/>
      <c r="AP58" s="122"/>
      <c r="AQ58" s="122"/>
      <c r="AR58" s="121"/>
    </row>
    <row r="59" spans="1:44" s="119" customFormat="1" x14ac:dyDescent="0.3">
      <c r="A59" s="113">
        <v>53</v>
      </c>
      <c r="B59" s="126">
        <v>677610</v>
      </c>
      <c r="C59" s="127" t="s">
        <v>153</v>
      </c>
      <c r="D59" s="114">
        <v>14</v>
      </c>
      <c r="E59" s="114">
        <v>13</v>
      </c>
      <c r="F59" s="114">
        <v>14</v>
      </c>
      <c r="G59" s="114">
        <v>14</v>
      </c>
      <c r="H59" s="114">
        <v>7</v>
      </c>
      <c r="I59" s="114">
        <f t="shared" si="1"/>
        <v>62</v>
      </c>
      <c r="J59" s="114">
        <f t="shared" si="2"/>
        <v>9.2999999999999989</v>
      </c>
      <c r="K59" s="115">
        <v>4</v>
      </c>
      <c r="L59" s="115">
        <v>4.5</v>
      </c>
      <c r="M59" s="115">
        <v>2.5</v>
      </c>
      <c r="N59" s="115">
        <v>3.5</v>
      </c>
      <c r="O59" s="115">
        <v>2</v>
      </c>
      <c r="P59" s="115">
        <f t="shared" si="3"/>
        <v>16.5</v>
      </c>
      <c r="Q59" s="115">
        <f t="shared" si="4"/>
        <v>0.82500000000000007</v>
      </c>
      <c r="R59" s="116">
        <f t="shared" si="5"/>
        <v>2.3000000000000003</v>
      </c>
      <c r="S59" s="117">
        <f t="shared" si="6"/>
        <v>2.1749999999999998</v>
      </c>
      <c r="T59" s="117">
        <f t="shared" si="7"/>
        <v>2.2250000000000001</v>
      </c>
      <c r="U59" s="117">
        <f t="shared" si="8"/>
        <v>2.2749999999999999</v>
      </c>
      <c r="V59" s="117">
        <f t="shared" si="9"/>
        <v>1.1500000000000001</v>
      </c>
      <c r="W59" s="28">
        <f t="shared" si="10"/>
        <v>78.5</v>
      </c>
      <c r="X59" s="118">
        <f t="shared" si="11"/>
        <v>15.700000000000001</v>
      </c>
      <c r="Y59" s="129">
        <v>62</v>
      </c>
      <c r="Z59" s="120">
        <f t="shared" si="12"/>
        <v>49.6</v>
      </c>
      <c r="AA59" s="122"/>
      <c r="AB59" s="122"/>
      <c r="AC59" s="122"/>
      <c r="AD59" s="122"/>
      <c r="AE59" s="122"/>
      <c r="AF59" s="122"/>
      <c r="AG59" s="122"/>
      <c r="AH59" s="122"/>
      <c r="AI59" s="122"/>
      <c r="AJ59" s="122"/>
      <c r="AK59" s="122"/>
      <c r="AL59" s="122"/>
      <c r="AM59" s="122"/>
      <c r="AN59" s="122"/>
      <c r="AO59" s="122"/>
      <c r="AP59" s="122"/>
      <c r="AQ59" s="122"/>
      <c r="AR59" s="121"/>
    </row>
    <row r="60" spans="1:44" s="119" customFormat="1" x14ac:dyDescent="0.3">
      <c r="A60" s="113">
        <v>54</v>
      </c>
      <c r="B60" s="126">
        <v>677611</v>
      </c>
      <c r="C60" s="127" t="s">
        <v>154</v>
      </c>
      <c r="D60" s="114">
        <v>11</v>
      </c>
      <c r="E60" s="114">
        <v>9.5</v>
      </c>
      <c r="F60" s="114">
        <v>7.5</v>
      </c>
      <c r="G60" s="114">
        <v>11</v>
      </c>
      <c r="H60" s="114">
        <v>13</v>
      </c>
      <c r="I60" s="114">
        <f t="shared" si="1"/>
        <v>52</v>
      </c>
      <c r="J60" s="114">
        <f t="shared" si="2"/>
        <v>7.8</v>
      </c>
      <c r="K60" s="115">
        <v>2.5</v>
      </c>
      <c r="L60" s="115">
        <v>2</v>
      </c>
      <c r="M60" s="115">
        <v>3.5</v>
      </c>
      <c r="N60" s="115">
        <v>6</v>
      </c>
      <c r="O60" s="115">
        <v>2.5</v>
      </c>
      <c r="P60" s="115">
        <f t="shared" si="3"/>
        <v>16.5</v>
      </c>
      <c r="Q60" s="115">
        <f t="shared" si="4"/>
        <v>0.82500000000000007</v>
      </c>
      <c r="R60" s="116">
        <f t="shared" si="5"/>
        <v>1.7749999999999999</v>
      </c>
      <c r="S60" s="117">
        <f t="shared" si="6"/>
        <v>1.5250000000000001</v>
      </c>
      <c r="T60" s="117">
        <f t="shared" si="7"/>
        <v>1.3</v>
      </c>
      <c r="U60" s="117">
        <f t="shared" si="8"/>
        <v>1.95</v>
      </c>
      <c r="V60" s="117">
        <f t="shared" si="9"/>
        <v>2.0750000000000002</v>
      </c>
      <c r="W60" s="28">
        <f t="shared" si="10"/>
        <v>68.5</v>
      </c>
      <c r="X60" s="118">
        <f t="shared" si="11"/>
        <v>13.700000000000001</v>
      </c>
      <c r="Y60" s="129">
        <v>52</v>
      </c>
      <c r="Z60" s="120">
        <f t="shared" si="12"/>
        <v>41.6</v>
      </c>
      <c r="AA60" s="122"/>
      <c r="AB60" s="122"/>
      <c r="AC60" s="122"/>
      <c r="AD60" s="122"/>
      <c r="AE60" s="122"/>
      <c r="AF60" s="122"/>
      <c r="AG60" s="122"/>
      <c r="AH60" s="122"/>
      <c r="AI60" s="122"/>
      <c r="AJ60" s="122"/>
      <c r="AK60" s="122"/>
      <c r="AL60" s="122"/>
      <c r="AM60" s="122"/>
      <c r="AN60" s="122"/>
      <c r="AO60" s="122"/>
      <c r="AP60" s="122"/>
      <c r="AQ60" s="122"/>
      <c r="AR60" s="121"/>
    </row>
    <row r="61" spans="1:44" s="119" customFormat="1" x14ac:dyDescent="0.3">
      <c r="A61" s="113">
        <v>55</v>
      </c>
      <c r="B61" s="126">
        <v>677612</v>
      </c>
      <c r="C61" s="127" t="s">
        <v>155</v>
      </c>
      <c r="D61" s="114">
        <v>5.5</v>
      </c>
      <c r="E61" s="114">
        <v>6.5</v>
      </c>
      <c r="F61" s="114">
        <v>11</v>
      </c>
      <c r="G61" s="114">
        <v>9.5</v>
      </c>
      <c r="H61" s="114">
        <v>7.5</v>
      </c>
      <c r="I61" s="114">
        <f t="shared" si="1"/>
        <v>40</v>
      </c>
      <c r="J61" s="114">
        <f t="shared" si="2"/>
        <v>6</v>
      </c>
      <c r="K61" s="115">
        <v>4</v>
      </c>
      <c r="L61" s="115">
        <v>2</v>
      </c>
      <c r="M61" s="115">
        <v>2</v>
      </c>
      <c r="N61" s="115">
        <v>2.5</v>
      </c>
      <c r="O61" s="115">
        <v>3.5</v>
      </c>
      <c r="P61" s="115">
        <f t="shared" si="3"/>
        <v>14</v>
      </c>
      <c r="Q61" s="115">
        <f t="shared" si="4"/>
        <v>0.70000000000000007</v>
      </c>
      <c r="R61" s="116">
        <f t="shared" si="5"/>
        <v>1.0249999999999999</v>
      </c>
      <c r="S61" s="117">
        <f t="shared" si="6"/>
        <v>1.075</v>
      </c>
      <c r="T61" s="117">
        <f t="shared" si="7"/>
        <v>1.75</v>
      </c>
      <c r="U61" s="117">
        <f t="shared" si="8"/>
        <v>1.55</v>
      </c>
      <c r="V61" s="117">
        <f t="shared" si="9"/>
        <v>1.3</v>
      </c>
      <c r="W61" s="28">
        <f t="shared" si="10"/>
        <v>54</v>
      </c>
      <c r="X61" s="118">
        <f t="shared" si="11"/>
        <v>10.8</v>
      </c>
      <c r="Y61" s="129">
        <v>40</v>
      </c>
      <c r="Z61" s="120">
        <f t="shared" si="12"/>
        <v>32</v>
      </c>
      <c r="AA61" s="122"/>
      <c r="AB61" s="122"/>
      <c r="AC61" s="122"/>
      <c r="AD61" s="122"/>
      <c r="AE61" s="122"/>
      <c r="AF61" s="122"/>
      <c r="AG61" s="122"/>
      <c r="AH61" s="122"/>
      <c r="AI61" s="122"/>
      <c r="AJ61" s="122"/>
      <c r="AK61" s="122"/>
      <c r="AL61" s="122"/>
      <c r="AM61" s="122"/>
      <c r="AN61" s="122"/>
      <c r="AO61" s="122"/>
      <c r="AP61" s="122"/>
      <c r="AQ61" s="122"/>
      <c r="AR61" s="121"/>
    </row>
    <row r="62" spans="1:44" s="119" customFormat="1" x14ac:dyDescent="0.3">
      <c r="A62" s="113">
        <v>56</v>
      </c>
      <c r="B62" s="126">
        <v>677613</v>
      </c>
      <c r="C62" s="127" t="s">
        <v>156</v>
      </c>
      <c r="D62" s="114">
        <v>10</v>
      </c>
      <c r="E62" s="114">
        <v>10</v>
      </c>
      <c r="F62" s="114">
        <v>10</v>
      </c>
      <c r="G62" s="114">
        <v>10</v>
      </c>
      <c r="H62" s="114">
        <v>9.5</v>
      </c>
      <c r="I62" s="114">
        <f t="shared" si="1"/>
        <v>49.5</v>
      </c>
      <c r="J62" s="114">
        <f t="shared" si="2"/>
        <v>7.4249999999999998</v>
      </c>
      <c r="K62" s="115">
        <v>4</v>
      </c>
      <c r="L62" s="115">
        <v>2.5</v>
      </c>
      <c r="M62" s="115">
        <v>4.5</v>
      </c>
      <c r="N62" s="115">
        <v>4.5</v>
      </c>
      <c r="O62" s="115">
        <v>6</v>
      </c>
      <c r="P62" s="115">
        <f t="shared" si="3"/>
        <v>21.5</v>
      </c>
      <c r="Q62" s="115">
        <f t="shared" si="4"/>
        <v>1.075</v>
      </c>
      <c r="R62" s="116">
        <f t="shared" si="5"/>
        <v>1.7</v>
      </c>
      <c r="S62" s="117">
        <f t="shared" si="6"/>
        <v>1.625</v>
      </c>
      <c r="T62" s="117">
        <f t="shared" si="7"/>
        <v>1.7250000000000001</v>
      </c>
      <c r="U62" s="117">
        <f t="shared" si="8"/>
        <v>1.7250000000000001</v>
      </c>
      <c r="V62" s="117">
        <f t="shared" si="9"/>
        <v>1.7250000000000001</v>
      </c>
      <c r="W62" s="28">
        <f t="shared" si="10"/>
        <v>71</v>
      </c>
      <c r="X62" s="118">
        <f t="shared" si="11"/>
        <v>14.200000000000001</v>
      </c>
      <c r="Y62" s="129">
        <v>50</v>
      </c>
      <c r="Z62" s="120">
        <f t="shared" si="12"/>
        <v>40</v>
      </c>
      <c r="AA62" s="122"/>
      <c r="AB62" s="122"/>
      <c r="AC62" s="122"/>
      <c r="AD62" s="122"/>
      <c r="AE62" s="122"/>
      <c r="AF62" s="122"/>
      <c r="AG62" s="122"/>
      <c r="AH62" s="122"/>
      <c r="AI62" s="122"/>
      <c r="AJ62" s="122"/>
      <c r="AK62" s="122"/>
      <c r="AL62" s="122"/>
      <c r="AM62" s="122"/>
      <c r="AN62" s="122"/>
      <c r="AO62" s="122"/>
      <c r="AP62" s="122"/>
      <c r="AQ62" s="122"/>
      <c r="AR62" s="121"/>
    </row>
    <row r="63" spans="1:44" s="119" customFormat="1" x14ac:dyDescent="0.3">
      <c r="A63" s="113">
        <v>57</v>
      </c>
      <c r="B63" s="126">
        <v>677614</v>
      </c>
      <c r="C63" s="127" t="s">
        <v>157</v>
      </c>
      <c r="D63" s="114">
        <v>9.5</v>
      </c>
      <c r="E63" s="114">
        <v>8.5</v>
      </c>
      <c r="F63" s="114">
        <v>6.5</v>
      </c>
      <c r="G63" s="114">
        <v>7.5</v>
      </c>
      <c r="H63" s="114">
        <v>9.5</v>
      </c>
      <c r="I63" s="114">
        <f t="shared" si="1"/>
        <v>41.5</v>
      </c>
      <c r="J63" s="114">
        <f t="shared" si="2"/>
        <v>6.2249999999999996</v>
      </c>
      <c r="K63" s="115">
        <v>4.5</v>
      </c>
      <c r="L63" s="115">
        <v>3</v>
      </c>
      <c r="M63" s="115">
        <v>3</v>
      </c>
      <c r="N63" s="115">
        <v>2</v>
      </c>
      <c r="O63" s="115">
        <v>2.5</v>
      </c>
      <c r="P63" s="115">
        <f t="shared" si="3"/>
        <v>15</v>
      </c>
      <c r="Q63" s="115">
        <f t="shared" si="4"/>
        <v>0.75</v>
      </c>
      <c r="R63" s="116">
        <f t="shared" si="5"/>
        <v>1.6500000000000001</v>
      </c>
      <c r="S63" s="117">
        <f t="shared" si="6"/>
        <v>1.4249999999999998</v>
      </c>
      <c r="T63" s="117">
        <f t="shared" si="7"/>
        <v>1.125</v>
      </c>
      <c r="U63" s="117">
        <f t="shared" si="8"/>
        <v>1.2250000000000001</v>
      </c>
      <c r="V63" s="117">
        <f t="shared" si="9"/>
        <v>1.55</v>
      </c>
      <c r="W63" s="28">
        <f t="shared" si="10"/>
        <v>56.5</v>
      </c>
      <c r="X63" s="118">
        <f t="shared" si="11"/>
        <v>11.3</v>
      </c>
      <c r="Y63" s="129">
        <v>42</v>
      </c>
      <c r="Z63" s="120">
        <f t="shared" si="12"/>
        <v>33.6</v>
      </c>
      <c r="AA63" s="122"/>
      <c r="AB63" s="122"/>
      <c r="AC63" s="122"/>
      <c r="AD63" s="122"/>
      <c r="AE63" s="122"/>
      <c r="AF63" s="122"/>
      <c r="AG63" s="122"/>
      <c r="AH63" s="122"/>
      <c r="AI63" s="122"/>
      <c r="AJ63" s="122"/>
      <c r="AK63" s="122"/>
      <c r="AL63" s="122"/>
      <c r="AM63" s="122"/>
      <c r="AN63" s="122"/>
      <c r="AO63" s="122"/>
      <c r="AP63" s="122"/>
      <c r="AQ63" s="122"/>
      <c r="AR63" s="121"/>
    </row>
    <row r="64" spans="1:44" s="119" customFormat="1" x14ac:dyDescent="0.3">
      <c r="A64" s="113">
        <v>58</v>
      </c>
      <c r="B64" s="126">
        <v>677615</v>
      </c>
      <c r="C64" s="127" t="s">
        <v>158</v>
      </c>
      <c r="D64" s="114">
        <v>9.5</v>
      </c>
      <c r="E64" s="114">
        <v>8.5</v>
      </c>
      <c r="F64" s="114">
        <v>7.5</v>
      </c>
      <c r="G64" s="114">
        <v>9.5</v>
      </c>
      <c r="H64" s="114">
        <v>5</v>
      </c>
      <c r="I64" s="114">
        <f t="shared" si="1"/>
        <v>40</v>
      </c>
      <c r="J64" s="114">
        <f t="shared" si="2"/>
        <v>6</v>
      </c>
      <c r="K64" s="115">
        <v>6</v>
      </c>
      <c r="L64" s="115">
        <v>4</v>
      </c>
      <c r="M64" s="115">
        <v>4</v>
      </c>
      <c r="N64" s="115">
        <v>2</v>
      </c>
      <c r="O64" s="115">
        <v>4</v>
      </c>
      <c r="P64" s="115">
        <f t="shared" si="3"/>
        <v>20</v>
      </c>
      <c r="Q64" s="115">
        <f t="shared" si="4"/>
        <v>1</v>
      </c>
      <c r="R64" s="116">
        <f t="shared" si="5"/>
        <v>1.7250000000000001</v>
      </c>
      <c r="S64" s="117">
        <f t="shared" si="6"/>
        <v>1.4749999999999999</v>
      </c>
      <c r="T64" s="117">
        <f t="shared" si="7"/>
        <v>1.325</v>
      </c>
      <c r="U64" s="117">
        <f t="shared" si="8"/>
        <v>1.5250000000000001</v>
      </c>
      <c r="V64" s="117">
        <f t="shared" si="9"/>
        <v>0.95</v>
      </c>
      <c r="W64" s="28">
        <f t="shared" si="10"/>
        <v>60</v>
      </c>
      <c r="X64" s="118">
        <f t="shared" si="11"/>
        <v>12</v>
      </c>
      <c r="Y64" s="129">
        <v>40</v>
      </c>
      <c r="Z64" s="120">
        <f t="shared" si="12"/>
        <v>32</v>
      </c>
      <c r="AA64" s="122"/>
      <c r="AB64" s="122"/>
      <c r="AC64" s="122"/>
      <c r="AD64" s="122"/>
      <c r="AE64" s="122"/>
      <c r="AF64" s="122"/>
      <c r="AG64" s="122"/>
      <c r="AH64" s="122"/>
      <c r="AI64" s="122"/>
      <c r="AJ64" s="122"/>
      <c r="AK64" s="122"/>
      <c r="AL64" s="122"/>
      <c r="AM64" s="122"/>
      <c r="AN64" s="122"/>
      <c r="AO64" s="122"/>
      <c r="AP64" s="122"/>
      <c r="AQ64" s="122"/>
      <c r="AR64" s="121"/>
    </row>
    <row r="65" spans="1:44" s="119" customFormat="1" x14ac:dyDescent="0.3">
      <c r="A65" s="113">
        <v>59</v>
      </c>
      <c r="B65" s="126">
        <v>677616</v>
      </c>
      <c r="C65" s="127" t="s">
        <v>159</v>
      </c>
      <c r="D65" s="114">
        <v>15</v>
      </c>
      <c r="E65" s="114">
        <v>15</v>
      </c>
      <c r="F65" s="114">
        <v>15</v>
      </c>
      <c r="G65" s="114">
        <v>15</v>
      </c>
      <c r="H65" s="114">
        <v>15</v>
      </c>
      <c r="I65" s="114">
        <f t="shared" si="1"/>
        <v>75</v>
      </c>
      <c r="J65" s="114">
        <f t="shared" si="2"/>
        <v>11.25</v>
      </c>
      <c r="K65" s="115">
        <v>5.5</v>
      </c>
      <c r="L65" s="115">
        <v>2.5</v>
      </c>
      <c r="M65" s="115">
        <v>6</v>
      </c>
      <c r="N65" s="115">
        <v>2.5</v>
      </c>
      <c r="O65" s="115">
        <v>5.5</v>
      </c>
      <c r="P65" s="115">
        <f t="shared" si="3"/>
        <v>22</v>
      </c>
      <c r="Q65" s="115">
        <f t="shared" si="4"/>
        <v>1.1000000000000001</v>
      </c>
      <c r="R65" s="116">
        <f t="shared" si="5"/>
        <v>2.5249999999999999</v>
      </c>
      <c r="S65" s="117">
        <f t="shared" si="6"/>
        <v>2.375</v>
      </c>
      <c r="T65" s="117">
        <f t="shared" si="7"/>
        <v>2.5499999999999998</v>
      </c>
      <c r="U65" s="117">
        <f t="shared" si="8"/>
        <v>2.375</v>
      </c>
      <c r="V65" s="117">
        <f t="shared" si="9"/>
        <v>2.5249999999999999</v>
      </c>
      <c r="W65" s="28">
        <f t="shared" si="10"/>
        <v>97</v>
      </c>
      <c r="X65" s="118">
        <f t="shared" si="11"/>
        <v>19.400000000000002</v>
      </c>
      <c r="Y65" s="129">
        <v>75</v>
      </c>
      <c r="Z65" s="120">
        <f t="shared" si="12"/>
        <v>60</v>
      </c>
      <c r="AA65" s="122"/>
      <c r="AB65" s="122"/>
      <c r="AC65" s="122"/>
      <c r="AD65" s="122"/>
      <c r="AE65" s="122"/>
      <c r="AF65" s="122"/>
      <c r="AG65" s="122"/>
      <c r="AH65" s="122"/>
      <c r="AI65" s="122"/>
      <c r="AJ65" s="122"/>
      <c r="AK65" s="122"/>
      <c r="AL65" s="122"/>
      <c r="AM65" s="122"/>
      <c r="AN65" s="122"/>
      <c r="AO65" s="122"/>
      <c r="AP65" s="122"/>
      <c r="AQ65" s="122"/>
      <c r="AR65" s="121"/>
    </row>
    <row r="66" spans="1:44" s="119" customFormat="1" x14ac:dyDescent="0.3">
      <c r="A66" s="113">
        <v>60</v>
      </c>
      <c r="B66" s="126">
        <v>677617</v>
      </c>
      <c r="C66" s="127" t="s">
        <v>160</v>
      </c>
      <c r="D66" s="114">
        <v>9.5</v>
      </c>
      <c r="E66" s="114">
        <v>9.5</v>
      </c>
      <c r="F66" s="114">
        <v>11</v>
      </c>
      <c r="G66" s="114">
        <v>11</v>
      </c>
      <c r="H66" s="114">
        <v>13</v>
      </c>
      <c r="I66" s="114">
        <f t="shared" si="1"/>
        <v>54</v>
      </c>
      <c r="J66" s="114">
        <f t="shared" si="2"/>
        <v>8.1</v>
      </c>
      <c r="K66" s="115">
        <v>5</v>
      </c>
      <c r="L66" s="115">
        <v>4</v>
      </c>
      <c r="M66" s="115">
        <v>2</v>
      </c>
      <c r="N66" s="115">
        <v>3</v>
      </c>
      <c r="O66" s="115">
        <v>4.5</v>
      </c>
      <c r="P66" s="115">
        <f t="shared" si="3"/>
        <v>18.5</v>
      </c>
      <c r="Q66" s="115">
        <f t="shared" si="4"/>
        <v>0.92500000000000004</v>
      </c>
      <c r="R66" s="116">
        <f t="shared" si="5"/>
        <v>1.675</v>
      </c>
      <c r="S66" s="117">
        <f t="shared" si="6"/>
        <v>1.625</v>
      </c>
      <c r="T66" s="117">
        <f t="shared" si="7"/>
        <v>1.75</v>
      </c>
      <c r="U66" s="117">
        <f t="shared" si="8"/>
        <v>1.7999999999999998</v>
      </c>
      <c r="V66" s="117">
        <f t="shared" si="9"/>
        <v>2.1749999999999998</v>
      </c>
      <c r="W66" s="28">
        <f t="shared" si="10"/>
        <v>72.5</v>
      </c>
      <c r="X66" s="118">
        <f t="shared" si="11"/>
        <v>14.5</v>
      </c>
      <c r="Y66" s="129">
        <v>54</v>
      </c>
      <c r="Z66" s="120">
        <f t="shared" si="12"/>
        <v>43.2</v>
      </c>
      <c r="AA66" s="122"/>
      <c r="AB66" s="122"/>
      <c r="AC66" s="122"/>
      <c r="AD66" s="122"/>
      <c r="AE66" s="122"/>
      <c r="AF66" s="122"/>
      <c r="AG66" s="122"/>
      <c r="AH66" s="122"/>
      <c r="AI66" s="122"/>
      <c r="AJ66" s="122"/>
      <c r="AK66" s="122"/>
      <c r="AL66" s="122"/>
      <c r="AM66" s="122"/>
      <c r="AN66" s="122"/>
      <c r="AO66" s="122"/>
      <c r="AP66" s="122"/>
      <c r="AQ66" s="122"/>
      <c r="AR66" s="121"/>
    </row>
    <row r="67" spans="1:44" s="119" customFormat="1" x14ac:dyDescent="0.3">
      <c r="A67" s="113">
        <v>61</v>
      </c>
      <c r="B67" s="126">
        <v>677618</v>
      </c>
      <c r="C67" s="127" t="s">
        <v>199</v>
      </c>
      <c r="D67" s="114">
        <v>5.5</v>
      </c>
      <c r="E67" s="114">
        <v>7</v>
      </c>
      <c r="F67" s="114">
        <v>5.5</v>
      </c>
      <c r="G67" s="114">
        <v>5.5</v>
      </c>
      <c r="H67" s="114">
        <v>6.5</v>
      </c>
      <c r="I67" s="114">
        <f t="shared" si="1"/>
        <v>30</v>
      </c>
      <c r="J67" s="114">
        <f t="shared" si="2"/>
        <v>4.5</v>
      </c>
      <c r="K67" s="115">
        <v>5</v>
      </c>
      <c r="L67" s="115">
        <v>4</v>
      </c>
      <c r="M67" s="115">
        <v>2.5</v>
      </c>
      <c r="N67" s="115">
        <v>4</v>
      </c>
      <c r="O67" s="115">
        <v>3.5</v>
      </c>
      <c r="P67" s="115">
        <f t="shared" si="3"/>
        <v>19</v>
      </c>
      <c r="Q67" s="115">
        <f t="shared" si="4"/>
        <v>0.95000000000000007</v>
      </c>
      <c r="R67" s="116">
        <f t="shared" si="5"/>
        <v>1.075</v>
      </c>
      <c r="S67" s="117">
        <f t="shared" si="6"/>
        <v>1.25</v>
      </c>
      <c r="T67" s="117">
        <f t="shared" si="7"/>
        <v>0.95</v>
      </c>
      <c r="U67" s="117">
        <f t="shared" si="8"/>
        <v>1.0249999999999999</v>
      </c>
      <c r="V67" s="117">
        <f t="shared" si="9"/>
        <v>1.1499999999999999</v>
      </c>
      <c r="W67" s="28">
        <f t="shared" si="10"/>
        <v>49</v>
      </c>
      <c r="X67" s="118">
        <f t="shared" si="11"/>
        <v>9.8000000000000007</v>
      </c>
      <c r="Y67" s="129">
        <v>30</v>
      </c>
      <c r="Z67" s="120">
        <f t="shared" si="12"/>
        <v>24</v>
      </c>
      <c r="AA67" s="122"/>
      <c r="AB67" s="122"/>
      <c r="AC67" s="122"/>
      <c r="AD67" s="122"/>
      <c r="AE67" s="122"/>
      <c r="AF67" s="122"/>
      <c r="AG67" s="122"/>
      <c r="AH67" s="122"/>
      <c r="AI67" s="122"/>
      <c r="AJ67" s="122"/>
      <c r="AK67" s="122"/>
      <c r="AL67" s="122"/>
      <c r="AM67" s="122"/>
      <c r="AN67" s="122"/>
      <c r="AO67" s="122"/>
      <c r="AP67" s="122"/>
      <c r="AQ67" s="122"/>
      <c r="AR67" s="121"/>
    </row>
    <row r="68" spans="1:44" s="119" customFormat="1" x14ac:dyDescent="0.3">
      <c r="A68" s="113">
        <v>62</v>
      </c>
      <c r="B68" s="126">
        <v>677619</v>
      </c>
      <c r="C68" s="127" t="s">
        <v>161</v>
      </c>
      <c r="D68" s="114">
        <v>9.5</v>
      </c>
      <c r="E68" s="114">
        <v>8.5</v>
      </c>
      <c r="F68" s="114">
        <v>7.5</v>
      </c>
      <c r="G68" s="114">
        <v>11</v>
      </c>
      <c r="H68" s="114">
        <v>11</v>
      </c>
      <c r="I68" s="114">
        <f t="shared" si="1"/>
        <v>47.5</v>
      </c>
      <c r="J68" s="114">
        <f t="shared" si="2"/>
        <v>7.125</v>
      </c>
      <c r="K68" s="115">
        <v>4.5</v>
      </c>
      <c r="L68" s="115">
        <v>4.5</v>
      </c>
      <c r="M68" s="115">
        <v>3</v>
      </c>
      <c r="N68" s="115">
        <v>2.5</v>
      </c>
      <c r="O68" s="115">
        <v>2</v>
      </c>
      <c r="P68" s="115">
        <f t="shared" si="3"/>
        <v>16.5</v>
      </c>
      <c r="Q68" s="115">
        <f t="shared" si="4"/>
        <v>0.82500000000000007</v>
      </c>
      <c r="R68" s="116">
        <f t="shared" si="5"/>
        <v>1.6500000000000001</v>
      </c>
      <c r="S68" s="117">
        <f t="shared" si="6"/>
        <v>1.5</v>
      </c>
      <c r="T68" s="117">
        <f t="shared" si="7"/>
        <v>1.2749999999999999</v>
      </c>
      <c r="U68" s="117">
        <f t="shared" si="8"/>
        <v>1.7749999999999999</v>
      </c>
      <c r="V68" s="117">
        <f t="shared" si="9"/>
        <v>1.75</v>
      </c>
      <c r="W68" s="28">
        <f t="shared" si="10"/>
        <v>64</v>
      </c>
      <c r="X68" s="118">
        <f t="shared" si="11"/>
        <v>12.8</v>
      </c>
      <c r="Y68" s="129">
        <v>47</v>
      </c>
      <c r="Z68" s="120">
        <f t="shared" si="12"/>
        <v>37.6</v>
      </c>
      <c r="AA68" s="122"/>
      <c r="AB68" s="122"/>
      <c r="AC68" s="122"/>
      <c r="AD68" s="122"/>
      <c r="AE68" s="122"/>
      <c r="AF68" s="122"/>
      <c r="AG68" s="122"/>
      <c r="AH68" s="122"/>
      <c r="AI68" s="122"/>
      <c r="AJ68" s="122"/>
      <c r="AK68" s="122"/>
      <c r="AL68" s="122"/>
      <c r="AM68" s="122"/>
      <c r="AN68" s="122"/>
      <c r="AO68" s="122"/>
      <c r="AP68" s="122"/>
      <c r="AQ68" s="122"/>
      <c r="AR68" s="121"/>
    </row>
    <row r="69" spans="1:44" s="119" customFormat="1" x14ac:dyDescent="0.3">
      <c r="A69" s="113">
        <v>63</v>
      </c>
      <c r="B69" s="126">
        <v>677620</v>
      </c>
      <c r="C69" s="127" t="s">
        <v>162</v>
      </c>
      <c r="D69" s="114">
        <v>9.5</v>
      </c>
      <c r="E69" s="114">
        <v>9.5</v>
      </c>
      <c r="F69" s="114">
        <v>8.5</v>
      </c>
      <c r="G69" s="114">
        <v>7</v>
      </c>
      <c r="H69" s="114">
        <v>6.5</v>
      </c>
      <c r="I69" s="114">
        <f t="shared" si="1"/>
        <v>41</v>
      </c>
      <c r="J69" s="114">
        <f t="shared" si="2"/>
        <v>6.1499999999999995</v>
      </c>
      <c r="K69" s="115">
        <v>2</v>
      </c>
      <c r="L69" s="115">
        <v>2.5</v>
      </c>
      <c r="M69" s="115">
        <v>4</v>
      </c>
      <c r="N69" s="115">
        <v>4</v>
      </c>
      <c r="O69" s="115">
        <v>2.5</v>
      </c>
      <c r="P69" s="115">
        <f t="shared" si="3"/>
        <v>15</v>
      </c>
      <c r="Q69" s="115">
        <f t="shared" si="4"/>
        <v>0.75</v>
      </c>
      <c r="R69" s="116">
        <f t="shared" si="5"/>
        <v>1.5250000000000001</v>
      </c>
      <c r="S69" s="117">
        <f t="shared" si="6"/>
        <v>1.55</v>
      </c>
      <c r="T69" s="117">
        <f t="shared" si="7"/>
        <v>1.4749999999999999</v>
      </c>
      <c r="U69" s="117">
        <f t="shared" si="8"/>
        <v>1.25</v>
      </c>
      <c r="V69" s="117">
        <f t="shared" si="9"/>
        <v>1.1000000000000001</v>
      </c>
      <c r="W69" s="28">
        <f t="shared" si="10"/>
        <v>56</v>
      </c>
      <c r="X69" s="118">
        <f t="shared" si="11"/>
        <v>11.200000000000001</v>
      </c>
      <c r="Y69" s="129">
        <v>40</v>
      </c>
      <c r="Z69" s="120">
        <f t="shared" si="12"/>
        <v>32</v>
      </c>
      <c r="AA69" s="122"/>
      <c r="AB69" s="122"/>
      <c r="AC69" s="122"/>
      <c r="AD69" s="122"/>
      <c r="AE69" s="122"/>
      <c r="AF69" s="122"/>
      <c r="AG69" s="122"/>
      <c r="AH69" s="122"/>
      <c r="AI69" s="122"/>
      <c r="AJ69" s="122"/>
      <c r="AK69" s="122"/>
      <c r="AL69" s="122"/>
      <c r="AM69" s="122"/>
      <c r="AN69" s="122"/>
      <c r="AO69" s="122"/>
      <c r="AP69" s="122"/>
      <c r="AQ69" s="122"/>
      <c r="AR69" s="121"/>
    </row>
    <row r="70" spans="1:44" s="119" customFormat="1" x14ac:dyDescent="0.3">
      <c r="A70" s="113">
        <v>64</v>
      </c>
      <c r="B70" s="126">
        <v>677621</v>
      </c>
      <c r="C70" s="127" t="s">
        <v>163</v>
      </c>
      <c r="D70" s="114">
        <v>13</v>
      </c>
      <c r="E70" s="114">
        <v>13</v>
      </c>
      <c r="F70" s="114">
        <v>13</v>
      </c>
      <c r="G70" s="114">
        <v>14</v>
      </c>
      <c r="H70" s="114">
        <v>14</v>
      </c>
      <c r="I70" s="114">
        <f t="shared" si="1"/>
        <v>67</v>
      </c>
      <c r="J70" s="114">
        <f t="shared" si="2"/>
        <v>10.049999999999999</v>
      </c>
      <c r="K70" s="115">
        <v>3</v>
      </c>
      <c r="L70" s="115">
        <v>3</v>
      </c>
      <c r="M70" s="115">
        <v>2.5</v>
      </c>
      <c r="N70" s="115">
        <v>4</v>
      </c>
      <c r="O70" s="115">
        <v>3</v>
      </c>
      <c r="P70" s="115">
        <f t="shared" si="3"/>
        <v>15.5</v>
      </c>
      <c r="Q70" s="115">
        <f t="shared" si="4"/>
        <v>0.77500000000000002</v>
      </c>
      <c r="R70" s="116">
        <f t="shared" si="5"/>
        <v>2.1</v>
      </c>
      <c r="S70" s="117">
        <f t="shared" si="6"/>
        <v>2.1</v>
      </c>
      <c r="T70" s="117">
        <f t="shared" si="7"/>
        <v>2.0750000000000002</v>
      </c>
      <c r="U70" s="117">
        <f t="shared" si="8"/>
        <v>2.3000000000000003</v>
      </c>
      <c r="V70" s="117">
        <f t="shared" si="9"/>
        <v>2.25</v>
      </c>
      <c r="W70" s="28">
        <f t="shared" si="10"/>
        <v>82.5</v>
      </c>
      <c r="X70" s="118">
        <f t="shared" si="11"/>
        <v>16.5</v>
      </c>
      <c r="Y70" s="129">
        <v>67</v>
      </c>
      <c r="Z70" s="120">
        <f t="shared" si="12"/>
        <v>53.6</v>
      </c>
      <c r="AA70" s="122"/>
      <c r="AB70" s="122"/>
      <c r="AC70" s="122"/>
      <c r="AD70" s="122"/>
      <c r="AE70" s="122"/>
      <c r="AF70" s="122"/>
      <c r="AG70" s="122"/>
      <c r="AH70" s="122"/>
      <c r="AI70" s="122"/>
      <c r="AJ70" s="122"/>
      <c r="AK70" s="122"/>
      <c r="AL70" s="122"/>
      <c r="AM70" s="122"/>
      <c r="AN70" s="122"/>
      <c r="AO70" s="122"/>
      <c r="AP70" s="122"/>
      <c r="AQ70" s="122"/>
      <c r="AR70" s="121"/>
    </row>
    <row r="71" spans="1:44" s="119" customFormat="1" x14ac:dyDescent="0.3">
      <c r="A71" s="113">
        <v>65</v>
      </c>
      <c r="B71" s="126">
        <v>677622</v>
      </c>
      <c r="C71" s="127" t="s">
        <v>164</v>
      </c>
      <c r="D71" s="114">
        <v>9.5</v>
      </c>
      <c r="E71" s="114">
        <v>7.5</v>
      </c>
      <c r="F71" s="114">
        <v>9.5</v>
      </c>
      <c r="G71" s="114">
        <v>8.5</v>
      </c>
      <c r="H71" s="114">
        <v>14</v>
      </c>
      <c r="I71" s="114">
        <f t="shared" si="1"/>
        <v>49</v>
      </c>
      <c r="J71" s="114">
        <f t="shared" si="2"/>
        <v>7.35</v>
      </c>
      <c r="K71" s="115">
        <v>1.5</v>
      </c>
      <c r="L71" s="115">
        <v>3.5</v>
      </c>
      <c r="M71" s="115">
        <v>4</v>
      </c>
      <c r="N71" s="115">
        <v>4.5</v>
      </c>
      <c r="O71" s="115">
        <v>4</v>
      </c>
      <c r="P71" s="115">
        <f t="shared" si="3"/>
        <v>17.5</v>
      </c>
      <c r="Q71" s="115">
        <f t="shared" si="4"/>
        <v>0.875</v>
      </c>
      <c r="R71" s="116">
        <f t="shared" si="5"/>
        <v>1.5</v>
      </c>
      <c r="S71" s="117">
        <f t="shared" si="6"/>
        <v>1.3</v>
      </c>
      <c r="T71" s="117">
        <f t="shared" si="7"/>
        <v>1.625</v>
      </c>
      <c r="U71" s="117">
        <f t="shared" si="8"/>
        <v>1.5</v>
      </c>
      <c r="V71" s="117">
        <f t="shared" si="9"/>
        <v>2.3000000000000003</v>
      </c>
      <c r="W71" s="28">
        <f t="shared" si="10"/>
        <v>66.5</v>
      </c>
      <c r="X71" s="118">
        <f t="shared" si="11"/>
        <v>13.3</v>
      </c>
      <c r="Y71" s="129">
        <v>60</v>
      </c>
      <c r="Z71" s="120">
        <f t="shared" si="12"/>
        <v>48</v>
      </c>
      <c r="AA71" s="122"/>
      <c r="AB71" s="122"/>
      <c r="AC71" s="122"/>
      <c r="AD71" s="122"/>
      <c r="AE71" s="122"/>
      <c r="AF71" s="122"/>
      <c r="AG71" s="122"/>
      <c r="AH71" s="122"/>
      <c r="AI71" s="122"/>
      <c r="AJ71" s="122"/>
      <c r="AK71" s="122"/>
      <c r="AL71" s="122"/>
      <c r="AM71" s="122"/>
      <c r="AN71" s="122"/>
      <c r="AO71" s="122"/>
      <c r="AP71" s="122"/>
      <c r="AQ71" s="122"/>
      <c r="AR71" s="121"/>
    </row>
    <row r="72" spans="1:44" s="119" customFormat="1" x14ac:dyDescent="0.3">
      <c r="A72" s="113">
        <v>66</v>
      </c>
      <c r="B72" s="126">
        <v>677623</v>
      </c>
      <c r="C72" s="127" t="s">
        <v>165</v>
      </c>
      <c r="D72" s="114">
        <v>15</v>
      </c>
      <c r="E72" s="114">
        <v>15</v>
      </c>
      <c r="F72" s="114">
        <v>15</v>
      </c>
      <c r="G72" s="114">
        <v>15</v>
      </c>
      <c r="H72" s="114">
        <v>15</v>
      </c>
      <c r="I72" s="114">
        <f t="shared" ref="I72:I101" si="13">SUM(D72:H72)</f>
        <v>75</v>
      </c>
      <c r="J72" s="114">
        <f t="shared" ref="J72:J101" si="14">I72*0.15</f>
        <v>11.25</v>
      </c>
      <c r="K72" s="115">
        <v>2.5</v>
      </c>
      <c r="L72" s="115">
        <v>1.5</v>
      </c>
      <c r="M72" s="115">
        <v>4</v>
      </c>
      <c r="N72" s="115">
        <v>2.5</v>
      </c>
      <c r="O72" s="115">
        <v>2.5</v>
      </c>
      <c r="P72" s="115">
        <f t="shared" ref="P72:P101" si="15">SUM(K72:O72)</f>
        <v>13</v>
      </c>
      <c r="Q72" s="115">
        <f t="shared" ref="Q72:Q101" si="16">P72*0.05</f>
        <v>0.65</v>
      </c>
      <c r="R72" s="116">
        <f t="shared" ref="R72:R101" si="17">(D72*0.15+K72*0.05)</f>
        <v>2.375</v>
      </c>
      <c r="S72" s="117">
        <f t="shared" ref="S72:S101" si="18">(E72*0.15+L72*0.05)</f>
        <v>2.3250000000000002</v>
      </c>
      <c r="T72" s="117">
        <f t="shared" ref="T72:T101" si="19">(F72*0.15+M72*0.05)</f>
        <v>2.4500000000000002</v>
      </c>
      <c r="U72" s="117">
        <f t="shared" ref="U72:U101" si="20">(G72*0.15+N72*0.05)</f>
        <v>2.375</v>
      </c>
      <c r="V72" s="117">
        <f t="shared" ref="V72:V101" si="21">(H72*0.15+O72*0.05)</f>
        <v>2.375</v>
      </c>
      <c r="W72" s="28">
        <f t="shared" ref="W72:W101" si="22">I72+P72</f>
        <v>88</v>
      </c>
      <c r="X72" s="118">
        <f t="shared" ref="X72:X101" si="23">W72*0.2</f>
        <v>17.600000000000001</v>
      </c>
      <c r="Y72" s="129">
        <v>76</v>
      </c>
      <c r="Z72" s="120">
        <f t="shared" ref="Z72:Z101" si="24">Y72*0.8</f>
        <v>60.800000000000004</v>
      </c>
      <c r="AA72" s="122"/>
      <c r="AB72" s="122"/>
      <c r="AC72" s="122"/>
      <c r="AD72" s="122"/>
      <c r="AE72" s="122"/>
      <c r="AF72" s="122"/>
      <c r="AG72" s="122"/>
      <c r="AH72" s="122"/>
      <c r="AI72" s="122"/>
      <c r="AJ72" s="122"/>
      <c r="AK72" s="122"/>
      <c r="AL72" s="122"/>
      <c r="AM72" s="122"/>
      <c r="AN72" s="122"/>
      <c r="AO72" s="122"/>
      <c r="AP72" s="122"/>
      <c r="AQ72" s="122"/>
      <c r="AR72" s="121"/>
    </row>
    <row r="73" spans="1:44" s="119" customFormat="1" x14ac:dyDescent="0.3">
      <c r="A73" s="113">
        <v>67</v>
      </c>
      <c r="B73" s="126">
        <v>677624</v>
      </c>
      <c r="C73" s="127" t="s">
        <v>166</v>
      </c>
      <c r="D73" s="114">
        <v>11</v>
      </c>
      <c r="E73" s="114">
        <v>6.5</v>
      </c>
      <c r="F73" s="114">
        <v>9.5</v>
      </c>
      <c r="G73" s="114">
        <v>9.5</v>
      </c>
      <c r="H73" s="114">
        <v>9.5</v>
      </c>
      <c r="I73" s="114">
        <f t="shared" si="13"/>
        <v>46</v>
      </c>
      <c r="J73" s="114">
        <f t="shared" si="14"/>
        <v>6.8999999999999995</v>
      </c>
      <c r="K73" s="115">
        <v>3</v>
      </c>
      <c r="L73" s="115">
        <v>4.5</v>
      </c>
      <c r="M73" s="115">
        <v>4.5</v>
      </c>
      <c r="N73" s="115">
        <v>3</v>
      </c>
      <c r="O73" s="115">
        <v>4</v>
      </c>
      <c r="P73" s="115">
        <f t="shared" si="15"/>
        <v>19</v>
      </c>
      <c r="Q73" s="115">
        <f t="shared" si="16"/>
        <v>0.95000000000000007</v>
      </c>
      <c r="R73" s="116">
        <f t="shared" si="17"/>
        <v>1.7999999999999998</v>
      </c>
      <c r="S73" s="117">
        <f t="shared" si="18"/>
        <v>1.2</v>
      </c>
      <c r="T73" s="117">
        <f t="shared" si="19"/>
        <v>1.6500000000000001</v>
      </c>
      <c r="U73" s="117">
        <f t="shared" si="20"/>
        <v>1.5750000000000002</v>
      </c>
      <c r="V73" s="117">
        <f t="shared" si="21"/>
        <v>1.625</v>
      </c>
      <c r="W73" s="28">
        <f t="shared" si="22"/>
        <v>65</v>
      </c>
      <c r="X73" s="118">
        <f t="shared" si="23"/>
        <v>13</v>
      </c>
      <c r="Y73" s="129">
        <v>46</v>
      </c>
      <c r="Z73" s="120">
        <f t="shared" si="24"/>
        <v>36.800000000000004</v>
      </c>
      <c r="AA73" s="122"/>
      <c r="AB73" s="122"/>
      <c r="AC73" s="122"/>
      <c r="AD73" s="122"/>
      <c r="AE73" s="122"/>
      <c r="AF73" s="122"/>
      <c r="AG73" s="122"/>
      <c r="AH73" s="122"/>
      <c r="AI73" s="122"/>
      <c r="AJ73" s="122"/>
      <c r="AK73" s="122"/>
      <c r="AL73" s="122"/>
      <c r="AM73" s="122"/>
      <c r="AN73" s="122"/>
      <c r="AO73" s="122"/>
      <c r="AP73" s="122"/>
      <c r="AQ73" s="122"/>
      <c r="AR73" s="121"/>
    </row>
    <row r="74" spans="1:44" s="119" customFormat="1" x14ac:dyDescent="0.3">
      <c r="A74" s="113">
        <v>68</v>
      </c>
      <c r="B74" s="126">
        <v>677625</v>
      </c>
      <c r="C74" s="127" t="s">
        <v>167</v>
      </c>
      <c r="D74" s="114">
        <v>9.5</v>
      </c>
      <c r="E74" s="114">
        <v>7.5</v>
      </c>
      <c r="F74" s="114">
        <v>8</v>
      </c>
      <c r="G74" s="114">
        <v>9</v>
      </c>
      <c r="H74" s="114">
        <v>8</v>
      </c>
      <c r="I74" s="114">
        <f t="shared" si="13"/>
        <v>42</v>
      </c>
      <c r="J74" s="114">
        <f t="shared" si="14"/>
        <v>6.3</v>
      </c>
      <c r="K74" s="115">
        <v>3.5</v>
      </c>
      <c r="L74" s="115">
        <v>4</v>
      </c>
      <c r="M74" s="115">
        <v>3.5</v>
      </c>
      <c r="N74" s="115">
        <v>3.5</v>
      </c>
      <c r="O74" s="115">
        <v>4</v>
      </c>
      <c r="P74" s="115">
        <f t="shared" si="15"/>
        <v>18.5</v>
      </c>
      <c r="Q74" s="115">
        <f t="shared" si="16"/>
        <v>0.92500000000000004</v>
      </c>
      <c r="R74" s="116">
        <f t="shared" si="17"/>
        <v>1.6</v>
      </c>
      <c r="S74" s="117">
        <f t="shared" si="18"/>
        <v>1.325</v>
      </c>
      <c r="T74" s="117">
        <f t="shared" si="19"/>
        <v>1.375</v>
      </c>
      <c r="U74" s="117">
        <f t="shared" si="20"/>
        <v>1.5249999999999999</v>
      </c>
      <c r="V74" s="117">
        <f t="shared" si="21"/>
        <v>1.4</v>
      </c>
      <c r="W74" s="28">
        <f t="shared" si="22"/>
        <v>60.5</v>
      </c>
      <c r="X74" s="118">
        <f t="shared" si="23"/>
        <v>12.100000000000001</v>
      </c>
      <c r="Y74" s="129">
        <v>42</v>
      </c>
      <c r="Z74" s="120">
        <f t="shared" si="24"/>
        <v>33.6</v>
      </c>
      <c r="AA74" s="122"/>
      <c r="AB74" s="122"/>
      <c r="AC74" s="122"/>
      <c r="AD74" s="122"/>
      <c r="AE74" s="122"/>
      <c r="AF74" s="122"/>
      <c r="AG74" s="122"/>
      <c r="AH74" s="122"/>
      <c r="AI74" s="122"/>
      <c r="AJ74" s="122"/>
      <c r="AK74" s="122"/>
      <c r="AL74" s="122"/>
      <c r="AM74" s="122"/>
      <c r="AN74" s="122"/>
      <c r="AO74" s="122"/>
      <c r="AP74" s="122"/>
      <c r="AQ74" s="122"/>
      <c r="AR74" s="121"/>
    </row>
    <row r="75" spans="1:44" s="119" customFormat="1" x14ac:dyDescent="0.3">
      <c r="A75" s="113">
        <v>69</v>
      </c>
      <c r="B75" s="126">
        <v>677626</v>
      </c>
      <c r="C75" s="127" t="s">
        <v>168</v>
      </c>
      <c r="D75" s="114">
        <v>7.5</v>
      </c>
      <c r="E75" s="114">
        <v>8</v>
      </c>
      <c r="F75" s="114">
        <v>9</v>
      </c>
      <c r="G75" s="114">
        <v>8</v>
      </c>
      <c r="H75" s="114">
        <v>9.5</v>
      </c>
      <c r="I75" s="114">
        <f t="shared" si="13"/>
        <v>42</v>
      </c>
      <c r="J75" s="114">
        <f t="shared" si="14"/>
        <v>6.3</v>
      </c>
      <c r="K75" s="115">
        <v>2.5</v>
      </c>
      <c r="L75" s="115">
        <v>4</v>
      </c>
      <c r="M75" s="115">
        <v>6.5</v>
      </c>
      <c r="N75" s="115">
        <v>1.5</v>
      </c>
      <c r="O75" s="115">
        <v>4.5</v>
      </c>
      <c r="P75" s="115">
        <f t="shared" si="15"/>
        <v>19</v>
      </c>
      <c r="Q75" s="115">
        <f t="shared" si="16"/>
        <v>0.95000000000000007</v>
      </c>
      <c r="R75" s="116">
        <f t="shared" si="17"/>
        <v>1.25</v>
      </c>
      <c r="S75" s="117">
        <f t="shared" si="18"/>
        <v>1.4</v>
      </c>
      <c r="T75" s="117">
        <f t="shared" si="19"/>
        <v>1.6749999999999998</v>
      </c>
      <c r="U75" s="117">
        <f t="shared" si="20"/>
        <v>1.2749999999999999</v>
      </c>
      <c r="V75" s="117">
        <f t="shared" si="21"/>
        <v>1.6500000000000001</v>
      </c>
      <c r="W75" s="28">
        <f t="shared" si="22"/>
        <v>61</v>
      </c>
      <c r="X75" s="118">
        <f t="shared" si="23"/>
        <v>12.200000000000001</v>
      </c>
      <c r="Y75" s="129">
        <v>42</v>
      </c>
      <c r="Z75" s="120">
        <f t="shared" si="24"/>
        <v>33.6</v>
      </c>
      <c r="AA75" s="122"/>
      <c r="AB75" s="122"/>
      <c r="AC75" s="122"/>
      <c r="AD75" s="122"/>
      <c r="AE75" s="122"/>
      <c r="AF75" s="122"/>
      <c r="AG75" s="122"/>
      <c r="AH75" s="122"/>
      <c r="AI75" s="122"/>
      <c r="AJ75" s="122"/>
      <c r="AK75" s="122"/>
      <c r="AL75" s="122"/>
      <c r="AM75" s="122"/>
      <c r="AN75" s="122"/>
      <c r="AO75" s="122"/>
      <c r="AP75" s="122"/>
      <c r="AQ75" s="122"/>
      <c r="AR75" s="121"/>
    </row>
    <row r="76" spans="1:44" s="119" customFormat="1" x14ac:dyDescent="0.3">
      <c r="A76" s="113">
        <v>70</v>
      </c>
      <c r="B76" s="126">
        <v>677627</v>
      </c>
      <c r="C76" s="127" t="s">
        <v>169</v>
      </c>
      <c r="D76" s="114">
        <v>11</v>
      </c>
      <c r="E76" s="114">
        <v>9.5</v>
      </c>
      <c r="F76" s="114">
        <v>11.5</v>
      </c>
      <c r="G76" s="114">
        <v>13</v>
      </c>
      <c r="H76" s="114">
        <v>11</v>
      </c>
      <c r="I76" s="114">
        <f t="shared" si="13"/>
        <v>56</v>
      </c>
      <c r="J76" s="114">
        <f t="shared" si="14"/>
        <v>8.4</v>
      </c>
      <c r="K76" s="115">
        <v>3.5</v>
      </c>
      <c r="L76" s="115">
        <v>2.5</v>
      </c>
      <c r="M76" s="115">
        <v>2.5</v>
      </c>
      <c r="N76" s="115">
        <v>4.5</v>
      </c>
      <c r="O76" s="115">
        <v>3</v>
      </c>
      <c r="P76" s="115">
        <f t="shared" si="15"/>
        <v>16</v>
      </c>
      <c r="Q76" s="115">
        <f t="shared" si="16"/>
        <v>0.8</v>
      </c>
      <c r="R76" s="116">
        <f t="shared" si="17"/>
        <v>1.825</v>
      </c>
      <c r="S76" s="117">
        <f t="shared" si="18"/>
        <v>1.55</v>
      </c>
      <c r="T76" s="117">
        <f t="shared" si="19"/>
        <v>1.8499999999999999</v>
      </c>
      <c r="U76" s="117">
        <f t="shared" si="20"/>
        <v>2.1749999999999998</v>
      </c>
      <c r="V76" s="117">
        <f t="shared" si="21"/>
        <v>1.7999999999999998</v>
      </c>
      <c r="W76" s="28">
        <f t="shared" si="22"/>
        <v>72</v>
      </c>
      <c r="X76" s="118">
        <f t="shared" si="23"/>
        <v>14.4</v>
      </c>
      <c r="Y76" s="129">
        <v>57</v>
      </c>
      <c r="Z76" s="120">
        <f t="shared" si="24"/>
        <v>45.6</v>
      </c>
      <c r="AA76" s="122"/>
      <c r="AB76" s="122"/>
      <c r="AC76" s="122"/>
      <c r="AD76" s="122"/>
      <c r="AE76" s="122"/>
      <c r="AF76" s="122"/>
      <c r="AG76" s="122"/>
      <c r="AH76" s="122"/>
      <c r="AI76" s="122"/>
      <c r="AJ76" s="122"/>
      <c r="AK76" s="122"/>
      <c r="AL76" s="122"/>
      <c r="AM76" s="122"/>
      <c r="AN76" s="122"/>
      <c r="AO76" s="122"/>
      <c r="AP76" s="122"/>
      <c r="AQ76" s="122"/>
      <c r="AR76" s="121"/>
    </row>
    <row r="77" spans="1:44" s="119" customFormat="1" x14ac:dyDescent="0.3">
      <c r="A77" s="113">
        <v>71</v>
      </c>
      <c r="B77" s="126">
        <v>677628</v>
      </c>
      <c r="C77" s="127" t="s">
        <v>170</v>
      </c>
      <c r="D77" s="114">
        <v>11</v>
      </c>
      <c r="E77" s="114">
        <v>12</v>
      </c>
      <c r="F77" s="114">
        <v>11.5</v>
      </c>
      <c r="G77" s="114">
        <v>9.5</v>
      </c>
      <c r="H77" s="114">
        <v>5.5</v>
      </c>
      <c r="I77" s="114">
        <f t="shared" si="13"/>
        <v>49.5</v>
      </c>
      <c r="J77" s="114">
        <f t="shared" si="14"/>
        <v>7.4249999999999998</v>
      </c>
      <c r="K77" s="115">
        <v>4</v>
      </c>
      <c r="L77" s="115">
        <v>2</v>
      </c>
      <c r="M77" s="115">
        <v>1.5</v>
      </c>
      <c r="N77" s="115">
        <v>4</v>
      </c>
      <c r="O77" s="115">
        <v>3.5</v>
      </c>
      <c r="P77" s="115">
        <f t="shared" si="15"/>
        <v>15</v>
      </c>
      <c r="Q77" s="115">
        <f t="shared" si="16"/>
        <v>0.75</v>
      </c>
      <c r="R77" s="116">
        <f t="shared" si="17"/>
        <v>1.8499999999999999</v>
      </c>
      <c r="S77" s="117">
        <f t="shared" si="18"/>
        <v>1.9</v>
      </c>
      <c r="T77" s="117">
        <f t="shared" si="19"/>
        <v>1.7999999999999998</v>
      </c>
      <c r="U77" s="117">
        <f t="shared" si="20"/>
        <v>1.625</v>
      </c>
      <c r="V77" s="117">
        <f t="shared" si="21"/>
        <v>1</v>
      </c>
      <c r="W77" s="28">
        <f t="shared" si="22"/>
        <v>64.5</v>
      </c>
      <c r="X77" s="118">
        <f t="shared" si="23"/>
        <v>12.9</v>
      </c>
      <c r="Y77" s="129">
        <v>49</v>
      </c>
      <c r="Z77" s="120">
        <f t="shared" si="24"/>
        <v>39.200000000000003</v>
      </c>
      <c r="AA77" s="122"/>
      <c r="AB77" s="122"/>
      <c r="AC77" s="122"/>
      <c r="AD77" s="122"/>
      <c r="AE77" s="122"/>
      <c r="AF77" s="122"/>
      <c r="AG77" s="122"/>
      <c r="AH77" s="122"/>
      <c r="AI77" s="122"/>
      <c r="AJ77" s="122"/>
      <c r="AK77" s="122"/>
      <c r="AL77" s="122"/>
      <c r="AM77" s="122"/>
      <c r="AN77" s="122"/>
      <c r="AO77" s="122"/>
      <c r="AP77" s="122"/>
      <c r="AQ77" s="122"/>
      <c r="AR77" s="121"/>
    </row>
    <row r="78" spans="1:44" s="119" customFormat="1" x14ac:dyDescent="0.3">
      <c r="A78" s="113">
        <v>72</v>
      </c>
      <c r="B78" s="126">
        <v>677629</v>
      </c>
      <c r="C78" s="127" t="s">
        <v>171</v>
      </c>
      <c r="D78" s="114">
        <v>6.5</v>
      </c>
      <c r="E78" s="114">
        <v>9.5</v>
      </c>
      <c r="F78" s="114">
        <v>11</v>
      </c>
      <c r="G78" s="114">
        <v>12</v>
      </c>
      <c r="H78" s="114">
        <v>9</v>
      </c>
      <c r="I78" s="114">
        <f t="shared" si="13"/>
        <v>48</v>
      </c>
      <c r="J78" s="114">
        <f t="shared" si="14"/>
        <v>7.1999999999999993</v>
      </c>
      <c r="K78" s="115">
        <v>1.5</v>
      </c>
      <c r="L78" s="115">
        <v>2.5</v>
      </c>
      <c r="M78" s="115">
        <v>2</v>
      </c>
      <c r="N78" s="115">
        <v>4</v>
      </c>
      <c r="O78" s="115">
        <v>2.5</v>
      </c>
      <c r="P78" s="115">
        <f t="shared" si="15"/>
        <v>12.5</v>
      </c>
      <c r="Q78" s="115">
        <f t="shared" si="16"/>
        <v>0.625</v>
      </c>
      <c r="R78" s="116">
        <f t="shared" si="17"/>
        <v>1.05</v>
      </c>
      <c r="S78" s="117">
        <f t="shared" si="18"/>
        <v>1.55</v>
      </c>
      <c r="T78" s="117">
        <f t="shared" si="19"/>
        <v>1.75</v>
      </c>
      <c r="U78" s="117">
        <f t="shared" si="20"/>
        <v>1.9999999999999998</v>
      </c>
      <c r="V78" s="117">
        <f t="shared" si="21"/>
        <v>1.4749999999999999</v>
      </c>
      <c r="W78" s="28">
        <f t="shared" si="22"/>
        <v>60.5</v>
      </c>
      <c r="X78" s="118">
        <f t="shared" si="23"/>
        <v>12.100000000000001</v>
      </c>
      <c r="Y78" s="129">
        <v>48</v>
      </c>
      <c r="Z78" s="120">
        <f t="shared" si="24"/>
        <v>38.400000000000006</v>
      </c>
      <c r="AA78" s="122"/>
      <c r="AB78" s="122"/>
      <c r="AC78" s="122"/>
      <c r="AD78" s="122"/>
      <c r="AE78" s="122"/>
      <c r="AF78" s="122"/>
      <c r="AG78" s="122"/>
      <c r="AH78" s="122"/>
      <c r="AI78" s="122"/>
      <c r="AJ78" s="122"/>
      <c r="AK78" s="122"/>
      <c r="AL78" s="122"/>
      <c r="AM78" s="122"/>
      <c r="AN78" s="122"/>
      <c r="AO78" s="122"/>
      <c r="AP78" s="122"/>
      <c r="AQ78" s="122"/>
      <c r="AR78" s="121"/>
    </row>
    <row r="79" spans="1:44" s="119" customFormat="1" x14ac:dyDescent="0.3">
      <c r="A79" s="113">
        <v>73</v>
      </c>
      <c r="B79" s="126">
        <v>677630</v>
      </c>
      <c r="C79" s="127" t="s">
        <v>172</v>
      </c>
      <c r="D79" s="114">
        <v>9.5</v>
      </c>
      <c r="E79" s="114">
        <v>10</v>
      </c>
      <c r="F79" s="114">
        <v>10</v>
      </c>
      <c r="G79" s="114">
        <v>11</v>
      </c>
      <c r="H79" s="114">
        <v>11</v>
      </c>
      <c r="I79" s="114">
        <f t="shared" si="13"/>
        <v>51.5</v>
      </c>
      <c r="J79" s="114">
        <f t="shared" si="14"/>
        <v>7.7249999999999996</v>
      </c>
      <c r="K79" s="115">
        <v>2</v>
      </c>
      <c r="L79" s="115">
        <v>3.5</v>
      </c>
      <c r="M79" s="115">
        <v>4</v>
      </c>
      <c r="N79" s="115">
        <v>2.5</v>
      </c>
      <c r="O79" s="115">
        <v>3.5</v>
      </c>
      <c r="P79" s="115">
        <f t="shared" si="15"/>
        <v>15.5</v>
      </c>
      <c r="Q79" s="115">
        <f t="shared" si="16"/>
        <v>0.77500000000000002</v>
      </c>
      <c r="R79" s="116">
        <f t="shared" si="17"/>
        <v>1.5250000000000001</v>
      </c>
      <c r="S79" s="117">
        <f t="shared" si="18"/>
        <v>1.675</v>
      </c>
      <c r="T79" s="117">
        <f t="shared" si="19"/>
        <v>1.7</v>
      </c>
      <c r="U79" s="117">
        <f t="shared" si="20"/>
        <v>1.7749999999999999</v>
      </c>
      <c r="V79" s="117">
        <f t="shared" si="21"/>
        <v>1.825</v>
      </c>
      <c r="W79" s="28">
        <f t="shared" si="22"/>
        <v>67</v>
      </c>
      <c r="X79" s="118">
        <f t="shared" si="23"/>
        <v>13.4</v>
      </c>
      <c r="Y79" s="129">
        <v>51</v>
      </c>
      <c r="Z79" s="120">
        <f t="shared" si="24"/>
        <v>40.800000000000004</v>
      </c>
      <c r="AA79" s="122"/>
      <c r="AB79" s="122"/>
      <c r="AC79" s="122"/>
      <c r="AD79" s="122"/>
      <c r="AE79" s="122"/>
      <c r="AF79" s="122"/>
      <c r="AG79" s="122"/>
      <c r="AH79" s="122"/>
      <c r="AI79" s="122"/>
      <c r="AJ79" s="122"/>
      <c r="AK79" s="122"/>
      <c r="AL79" s="122"/>
      <c r="AM79" s="122"/>
      <c r="AN79" s="122"/>
      <c r="AO79" s="122"/>
      <c r="AP79" s="122"/>
      <c r="AQ79" s="122"/>
      <c r="AR79" s="121"/>
    </row>
    <row r="80" spans="1:44" s="119" customFormat="1" x14ac:dyDescent="0.3">
      <c r="A80" s="113">
        <v>74</v>
      </c>
      <c r="B80" s="126">
        <v>677631</v>
      </c>
      <c r="C80" s="127" t="s">
        <v>173</v>
      </c>
      <c r="D80" s="114">
        <v>12</v>
      </c>
      <c r="E80" s="114">
        <v>11</v>
      </c>
      <c r="F80" s="114">
        <v>11</v>
      </c>
      <c r="G80" s="114">
        <v>9.5</v>
      </c>
      <c r="H80" s="114">
        <v>14</v>
      </c>
      <c r="I80" s="114">
        <f t="shared" si="13"/>
        <v>57.5</v>
      </c>
      <c r="J80" s="114">
        <f t="shared" si="14"/>
        <v>8.625</v>
      </c>
      <c r="K80" s="115">
        <v>6</v>
      </c>
      <c r="L80" s="115">
        <v>6</v>
      </c>
      <c r="M80" s="115">
        <v>4.5</v>
      </c>
      <c r="N80" s="115">
        <v>2</v>
      </c>
      <c r="O80" s="115">
        <v>4</v>
      </c>
      <c r="P80" s="115">
        <f t="shared" si="15"/>
        <v>22.5</v>
      </c>
      <c r="Q80" s="115">
        <f t="shared" si="16"/>
        <v>1.125</v>
      </c>
      <c r="R80" s="116">
        <f t="shared" si="17"/>
        <v>2.0999999999999996</v>
      </c>
      <c r="S80" s="117">
        <f t="shared" si="18"/>
        <v>1.95</v>
      </c>
      <c r="T80" s="117">
        <f t="shared" si="19"/>
        <v>1.875</v>
      </c>
      <c r="U80" s="117">
        <f t="shared" si="20"/>
        <v>1.5250000000000001</v>
      </c>
      <c r="V80" s="117">
        <f t="shared" si="21"/>
        <v>2.3000000000000003</v>
      </c>
      <c r="W80" s="28">
        <f t="shared" si="22"/>
        <v>80</v>
      </c>
      <c r="X80" s="118">
        <f t="shared" si="23"/>
        <v>16</v>
      </c>
      <c r="Y80" s="129">
        <v>57</v>
      </c>
      <c r="Z80" s="120">
        <f t="shared" si="24"/>
        <v>45.6</v>
      </c>
      <c r="AA80" s="122"/>
      <c r="AB80" s="122"/>
      <c r="AC80" s="122"/>
      <c r="AD80" s="122"/>
      <c r="AE80" s="122"/>
      <c r="AF80" s="122"/>
      <c r="AG80" s="122"/>
      <c r="AH80" s="122"/>
      <c r="AI80" s="122"/>
      <c r="AJ80" s="122"/>
      <c r="AK80" s="122"/>
      <c r="AL80" s="122"/>
      <c r="AM80" s="122"/>
      <c r="AN80" s="122"/>
      <c r="AO80" s="122"/>
      <c r="AP80" s="122"/>
      <c r="AQ80" s="122"/>
      <c r="AR80" s="121"/>
    </row>
    <row r="81" spans="1:44" s="119" customFormat="1" x14ac:dyDescent="0.3">
      <c r="A81" s="113">
        <v>75</v>
      </c>
      <c r="B81" s="126">
        <v>677632</v>
      </c>
      <c r="C81" s="127" t="s">
        <v>174</v>
      </c>
      <c r="D81" s="114">
        <v>14</v>
      </c>
      <c r="E81" s="114">
        <v>11</v>
      </c>
      <c r="F81" s="114">
        <v>11</v>
      </c>
      <c r="G81" s="114">
        <v>11</v>
      </c>
      <c r="H81" s="114">
        <v>13</v>
      </c>
      <c r="I81" s="114">
        <f t="shared" si="13"/>
        <v>60</v>
      </c>
      <c r="J81" s="114">
        <f t="shared" si="14"/>
        <v>9</v>
      </c>
      <c r="K81" s="115">
        <v>5.5</v>
      </c>
      <c r="L81" s="115">
        <v>2.5</v>
      </c>
      <c r="M81" s="115">
        <v>6</v>
      </c>
      <c r="N81" s="115">
        <v>2.5</v>
      </c>
      <c r="O81" s="115">
        <v>1.5</v>
      </c>
      <c r="P81" s="115">
        <f t="shared" si="15"/>
        <v>18</v>
      </c>
      <c r="Q81" s="115">
        <f t="shared" si="16"/>
        <v>0.9</v>
      </c>
      <c r="R81" s="116">
        <f t="shared" si="17"/>
        <v>2.375</v>
      </c>
      <c r="S81" s="117">
        <f t="shared" si="18"/>
        <v>1.7749999999999999</v>
      </c>
      <c r="T81" s="117">
        <f t="shared" si="19"/>
        <v>1.95</v>
      </c>
      <c r="U81" s="117">
        <f t="shared" si="20"/>
        <v>1.7749999999999999</v>
      </c>
      <c r="V81" s="117">
        <f t="shared" si="21"/>
        <v>2.0249999999999999</v>
      </c>
      <c r="W81" s="28">
        <f t="shared" si="22"/>
        <v>78</v>
      </c>
      <c r="X81" s="118">
        <f t="shared" si="23"/>
        <v>15.600000000000001</v>
      </c>
      <c r="Y81" s="129">
        <v>60</v>
      </c>
      <c r="Z81" s="120">
        <f t="shared" si="24"/>
        <v>48</v>
      </c>
      <c r="AA81" s="122"/>
      <c r="AB81" s="122"/>
      <c r="AC81" s="122"/>
      <c r="AD81" s="122"/>
      <c r="AE81" s="122"/>
      <c r="AF81" s="122"/>
      <c r="AG81" s="122"/>
      <c r="AH81" s="122"/>
      <c r="AI81" s="122"/>
      <c r="AJ81" s="122"/>
      <c r="AK81" s="122"/>
      <c r="AL81" s="122"/>
      <c r="AM81" s="122"/>
      <c r="AN81" s="122"/>
      <c r="AO81" s="122"/>
      <c r="AP81" s="122"/>
      <c r="AQ81" s="122"/>
      <c r="AR81" s="121"/>
    </row>
    <row r="82" spans="1:44" s="119" customFormat="1" x14ac:dyDescent="0.3">
      <c r="A82" s="113">
        <v>76</v>
      </c>
      <c r="B82" s="126">
        <v>677633</v>
      </c>
      <c r="C82" s="127" t="s">
        <v>175</v>
      </c>
      <c r="D82" s="114">
        <v>13</v>
      </c>
      <c r="E82" s="114">
        <v>9.5</v>
      </c>
      <c r="F82" s="114">
        <v>8.5</v>
      </c>
      <c r="G82" s="114">
        <v>11</v>
      </c>
      <c r="H82" s="114">
        <v>14</v>
      </c>
      <c r="I82" s="114">
        <f t="shared" si="13"/>
        <v>56</v>
      </c>
      <c r="J82" s="114">
        <f t="shared" si="14"/>
        <v>8.4</v>
      </c>
      <c r="K82" s="115">
        <v>3.5</v>
      </c>
      <c r="L82" s="115">
        <v>1.5</v>
      </c>
      <c r="M82" s="115">
        <v>2.5</v>
      </c>
      <c r="N82" s="115">
        <v>3.5</v>
      </c>
      <c r="O82" s="115">
        <v>2</v>
      </c>
      <c r="P82" s="115">
        <f t="shared" si="15"/>
        <v>13</v>
      </c>
      <c r="Q82" s="115">
        <f t="shared" si="16"/>
        <v>0.65</v>
      </c>
      <c r="R82" s="116">
        <f t="shared" si="17"/>
        <v>2.125</v>
      </c>
      <c r="S82" s="117">
        <f t="shared" si="18"/>
        <v>1.5</v>
      </c>
      <c r="T82" s="117">
        <f t="shared" si="19"/>
        <v>1.4</v>
      </c>
      <c r="U82" s="117">
        <f t="shared" si="20"/>
        <v>1.825</v>
      </c>
      <c r="V82" s="117">
        <f t="shared" si="21"/>
        <v>2.2000000000000002</v>
      </c>
      <c r="W82" s="28">
        <f t="shared" si="22"/>
        <v>69</v>
      </c>
      <c r="X82" s="118">
        <f t="shared" si="23"/>
        <v>13.8</v>
      </c>
      <c r="Y82" s="129">
        <v>56</v>
      </c>
      <c r="Z82" s="120">
        <f t="shared" si="24"/>
        <v>44.800000000000004</v>
      </c>
      <c r="AA82" s="122"/>
      <c r="AB82" s="122"/>
      <c r="AC82" s="122"/>
      <c r="AD82" s="122"/>
      <c r="AE82" s="122"/>
      <c r="AF82" s="122"/>
      <c r="AG82" s="122"/>
      <c r="AH82" s="122"/>
      <c r="AI82" s="122"/>
      <c r="AJ82" s="122"/>
      <c r="AK82" s="122"/>
      <c r="AL82" s="122"/>
      <c r="AM82" s="122"/>
      <c r="AN82" s="122"/>
      <c r="AO82" s="122"/>
      <c r="AP82" s="122"/>
      <c r="AQ82" s="122"/>
      <c r="AR82" s="121"/>
    </row>
    <row r="83" spans="1:44" s="119" customFormat="1" x14ac:dyDescent="0.3">
      <c r="A83" s="113">
        <v>77</v>
      </c>
      <c r="B83" s="126">
        <v>677634</v>
      </c>
      <c r="C83" s="127" t="s">
        <v>176</v>
      </c>
      <c r="D83" s="114">
        <v>17</v>
      </c>
      <c r="E83" s="114">
        <v>18</v>
      </c>
      <c r="F83" s="114">
        <v>17</v>
      </c>
      <c r="G83" s="114">
        <v>17</v>
      </c>
      <c r="H83" s="114">
        <v>18</v>
      </c>
      <c r="I83" s="114">
        <f t="shared" si="13"/>
        <v>87</v>
      </c>
      <c r="J83" s="114">
        <f t="shared" si="14"/>
        <v>13.049999999999999</v>
      </c>
      <c r="K83" s="115">
        <v>2.5</v>
      </c>
      <c r="L83" s="115">
        <v>2</v>
      </c>
      <c r="M83" s="115">
        <v>3</v>
      </c>
      <c r="N83" s="115">
        <v>6</v>
      </c>
      <c r="O83" s="115">
        <v>6</v>
      </c>
      <c r="P83" s="115">
        <f t="shared" si="15"/>
        <v>19.5</v>
      </c>
      <c r="Q83" s="115">
        <f t="shared" si="16"/>
        <v>0.97500000000000009</v>
      </c>
      <c r="R83" s="116">
        <f t="shared" si="17"/>
        <v>2.6749999999999998</v>
      </c>
      <c r="S83" s="117">
        <f t="shared" si="18"/>
        <v>2.8</v>
      </c>
      <c r="T83" s="117">
        <f t="shared" si="19"/>
        <v>2.6999999999999997</v>
      </c>
      <c r="U83" s="117">
        <f t="shared" si="20"/>
        <v>2.8499999999999996</v>
      </c>
      <c r="V83" s="117">
        <f t="shared" si="21"/>
        <v>3</v>
      </c>
      <c r="W83" s="28">
        <f t="shared" si="22"/>
        <v>106.5</v>
      </c>
      <c r="X83" s="118">
        <f t="shared" si="23"/>
        <v>21.3</v>
      </c>
      <c r="Y83" s="129">
        <v>87</v>
      </c>
      <c r="Z83" s="120">
        <f t="shared" si="24"/>
        <v>69.600000000000009</v>
      </c>
      <c r="AA83" s="122"/>
      <c r="AB83" s="122"/>
      <c r="AC83" s="122"/>
      <c r="AD83" s="122"/>
      <c r="AE83" s="122"/>
      <c r="AF83" s="122"/>
      <c r="AG83" s="122"/>
      <c r="AH83" s="122"/>
      <c r="AI83" s="122"/>
      <c r="AJ83" s="122"/>
      <c r="AK83" s="122"/>
      <c r="AL83" s="122"/>
      <c r="AM83" s="122"/>
      <c r="AN83" s="122"/>
      <c r="AO83" s="122"/>
      <c r="AP83" s="122"/>
      <c r="AQ83" s="122"/>
      <c r="AR83" s="121"/>
    </row>
    <row r="84" spans="1:44" s="119" customFormat="1" x14ac:dyDescent="0.3">
      <c r="A84" s="113">
        <v>78</v>
      </c>
      <c r="B84" s="126">
        <v>677635</v>
      </c>
      <c r="C84" s="127" t="s">
        <v>177</v>
      </c>
      <c r="D84" s="114">
        <v>8.5</v>
      </c>
      <c r="E84" s="114">
        <v>6.5</v>
      </c>
      <c r="F84" s="114">
        <v>10</v>
      </c>
      <c r="G84" s="114">
        <v>9.5</v>
      </c>
      <c r="H84" s="114">
        <v>10</v>
      </c>
      <c r="I84" s="114">
        <f t="shared" si="13"/>
        <v>44.5</v>
      </c>
      <c r="J84" s="114">
        <f t="shared" si="14"/>
        <v>6.6749999999999998</v>
      </c>
      <c r="K84" s="115">
        <v>3</v>
      </c>
      <c r="L84" s="115">
        <v>2.5</v>
      </c>
      <c r="M84" s="115">
        <v>3.5</v>
      </c>
      <c r="N84" s="115">
        <v>2.5</v>
      </c>
      <c r="O84" s="115">
        <v>5.5</v>
      </c>
      <c r="P84" s="115">
        <f t="shared" si="15"/>
        <v>17</v>
      </c>
      <c r="Q84" s="115">
        <f t="shared" si="16"/>
        <v>0.85000000000000009</v>
      </c>
      <c r="R84" s="116">
        <f t="shared" si="17"/>
        <v>1.4249999999999998</v>
      </c>
      <c r="S84" s="117">
        <f t="shared" si="18"/>
        <v>1.1000000000000001</v>
      </c>
      <c r="T84" s="117">
        <f t="shared" si="19"/>
        <v>1.675</v>
      </c>
      <c r="U84" s="117">
        <f t="shared" si="20"/>
        <v>1.55</v>
      </c>
      <c r="V84" s="117">
        <f t="shared" si="21"/>
        <v>1.7749999999999999</v>
      </c>
      <c r="W84" s="28">
        <f t="shared" si="22"/>
        <v>61.5</v>
      </c>
      <c r="X84" s="118">
        <f t="shared" si="23"/>
        <v>12.3</v>
      </c>
      <c r="Y84" s="129">
        <v>44</v>
      </c>
      <c r="Z84" s="120">
        <f t="shared" si="24"/>
        <v>35.200000000000003</v>
      </c>
      <c r="AA84" s="122"/>
      <c r="AB84" s="122"/>
      <c r="AC84" s="122"/>
      <c r="AD84" s="122"/>
      <c r="AE84" s="122"/>
      <c r="AF84" s="122"/>
      <c r="AG84" s="122"/>
      <c r="AH84" s="122"/>
      <c r="AI84" s="122"/>
      <c r="AJ84" s="122"/>
      <c r="AK84" s="122"/>
      <c r="AL84" s="122"/>
      <c r="AM84" s="122"/>
      <c r="AN84" s="122"/>
      <c r="AO84" s="122"/>
      <c r="AP84" s="122"/>
      <c r="AQ84" s="122"/>
      <c r="AR84" s="121"/>
    </row>
    <row r="85" spans="1:44" s="119" customFormat="1" x14ac:dyDescent="0.3">
      <c r="A85" s="113">
        <v>79</v>
      </c>
      <c r="B85" s="126">
        <v>677636</v>
      </c>
      <c r="C85" s="127" t="s">
        <v>178</v>
      </c>
      <c r="D85" s="114">
        <v>15</v>
      </c>
      <c r="E85" s="114">
        <v>12</v>
      </c>
      <c r="F85" s="114">
        <v>11</v>
      </c>
      <c r="G85" s="114">
        <v>13</v>
      </c>
      <c r="H85" s="114">
        <v>15</v>
      </c>
      <c r="I85" s="114">
        <f t="shared" si="13"/>
        <v>66</v>
      </c>
      <c r="J85" s="114">
        <f t="shared" si="14"/>
        <v>9.9</v>
      </c>
      <c r="K85" s="115">
        <v>2.5</v>
      </c>
      <c r="L85" s="115">
        <v>3</v>
      </c>
      <c r="M85" s="115">
        <v>1.5</v>
      </c>
      <c r="N85" s="115">
        <v>3.5</v>
      </c>
      <c r="O85" s="115">
        <v>3.5</v>
      </c>
      <c r="P85" s="115">
        <f t="shared" si="15"/>
        <v>14</v>
      </c>
      <c r="Q85" s="115">
        <f t="shared" si="16"/>
        <v>0.70000000000000007</v>
      </c>
      <c r="R85" s="116">
        <f t="shared" si="17"/>
        <v>2.375</v>
      </c>
      <c r="S85" s="117">
        <f t="shared" si="18"/>
        <v>1.9499999999999997</v>
      </c>
      <c r="T85" s="117">
        <f t="shared" si="19"/>
        <v>1.7249999999999999</v>
      </c>
      <c r="U85" s="117">
        <f t="shared" si="20"/>
        <v>2.125</v>
      </c>
      <c r="V85" s="117">
        <f t="shared" si="21"/>
        <v>2.4249999999999998</v>
      </c>
      <c r="W85" s="28">
        <f t="shared" si="22"/>
        <v>80</v>
      </c>
      <c r="X85" s="118">
        <f t="shared" si="23"/>
        <v>16</v>
      </c>
      <c r="Y85" s="129">
        <v>66</v>
      </c>
      <c r="Z85" s="120">
        <f t="shared" si="24"/>
        <v>52.800000000000004</v>
      </c>
      <c r="AA85" s="122"/>
      <c r="AB85" s="122"/>
      <c r="AC85" s="122"/>
      <c r="AD85" s="122"/>
      <c r="AE85" s="122"/>
      <c r="AF85" s="122"/>
      <c r="AG85" s="122"/>
      <c r="AH85" s="122"/>
      <c r="AI85" s="122"/>
      <c r="AJ85" s="122"/>
      <c r="AK85" s="122"/>
      <c r="AL85" s="122"/>
      <c r="AM85" s="122"/>
      <c r="AN85" s="122"/>
      <c r="AO85" s="122"/>
      <c r="AP85" s="122"/>
      <c r="AQ85" s="122"/>
      <c r="AR85" s="121"/>
    </row>
    <row r="86" spans="1:44" s="119" customFormat="1" x14ac:dyDescent="0.3">
      <c r="A86" s="113">
        <v>80</v>
      </c>
      <c r="B86" s="126">
        <v>677637</v>
      </c>
      <c r="C86" s="127" t="s">
        <v>179</v>
      </c>
      <c r="D86" s="114">
        <v>9.5</v>
      </c>
      <c r="E86" s="114">
        <v>11</v>
      </c>
      <c r="F86" s="114">
        <v>6.5</v>
      </c>
      <c r="G86" s="114">
        <v>11</v>
      </c>
      <c r="H86" s="114">
        <v>10</v>
      </c>
      <c r="I86" s="114">
        <f t="shared" si="13"/>
        <v>48</v>
      </c>
      <c r="J86" s="114">
        <f t="shared" si="14"/>
        <v>7.1999999999999993</v>
      </c>
      <c r="K86" s="115">
        <v>3</v>
      </c>
      <c r="L86" s="115">
        <v>3.5</v>
      </c>
      <c r="M86" s="115">
        <v>4.5</v>
      </c>
      <c r="N86" s="115">
        <v>2.5</v>
      </c>
      <c r="O86" s="115">
        <v>2.5</v>
      </c>
      <c r="P86" s="115">
        <f t="shared" si="15"/>
        <v>16</v>
      </c>
      <c r="Q86" s="115">
        <f t="shared" si="16"/>
        <v>0.8</v>
      </c>
      <c r="R86" s="116">
        <f t="shared" si="17"/>
        <v>1.5750000000000002</v>
      </c>
      <c r="S86" s="117">
        <f t="shared" si="18"/>
        <v>1.825</v>
      </c>
      <c r="T86" s="117">
        <f t="shared" si="19"/>
        <v>1.2</v>
      </c>
      <c r="U86" s="117">
        <f t="shared" si="20"/>
        <v>1.7749999999999999</v>
      </c>
      <c r="V86" s="117">
        <f t="shared" si="21"/>
        <v>1.625</v>
      </c>
      <c r="W86" s="28">
        <f t="shared" si="22"/>
        <v>64</v>
      </c>
      <c r="X86" s="118">
        <f t="shared" si="23"/>
        <v>12.8</v>
      </c>
      <c r="Y86" s="129">
        <v>48</v>
      </c>
      <c r="Z86" s="120">
        <f t="shared" si="24"/>
        <v>38.400000000000006</v>
      </c>
      <c r="AA86" s="122"/>
      <c r="AB86" s="122"/>
      <c r="AC86" s="122"/>
      <c r="AD86" s="122"/>
      <c r="AE86" s="122"/>
      <c r="AF86" s="122"/>
      <c r="AG86" s="122"/>
      <c r="AH86" s="122"/>
      <c r="AI86" s="122"/>
      <c r="AJ86" s="122"/>
      <c r="AK86" s="122"/>
      <c r="AL86" s="122"/>
      <c r="AM86" s="122"/>
      <c r="AN86" s="122"/>
      <c r="AO86" s="122"/>
      <c r="AP86" s="122"/>
      <c r="AQ86" s="122"/>
      <c r="AR86" s="121"/>
    </row>
    <row r="87" spans="1:44" s="119" customFormat="1" x14ac:dyDescent="0.3">
      <c r="A87" s="113">
        <v>81</v>
      </c>
      <c r="B87" s="126">
        <v>677638</v>
      </c>
      <c r="C87" s="127" t="s">
        <v>180</v>
      </c>
      <c r="D87" s="114">
        <v>11</v>
      </c>
      <c r="E87" s="114">
        <v>9.5</v>
      </c>
      <c r="F87" s="114">
        <v>9.5</v>
      </c>
      <c r="G87" s="114">
        <v>7.5</v>
      </c>
      <c r="H87" s="114">
        <v>5.5</v>
      </c>
      <c r="I87" s="114">
        <f t="shared" si="13"/>
        <v>43</v>
      </c>
      <c r="J87" s="114">
        <f t="shared" si="14"/>
        <v>6.45</v>
      </c>
      <c r="K87" s="115">
        <v>4.5</v>
      </c>
      <c r="L87" s="115">
        <v>1.5</v>
      </c>
      <c r="M87" s="115">
        <v>4</v>
      </c>
      <c r="N87" s="115">
        <v>3.5</v>
      </c>
      <c r="O87" s="115">
        <v>3</v>
      </c>
      <c r="P87" s="115">
        <f t="shared" si="15"/>
        <v>16.5</v>
      </c>
      <c r="Q87" s="115">
        <f t="shared" si="16"/>
        <v>0.82500000000000007</v>
      </c>
      <c r="R87" s="116">
        <f t="shared" si="17"/>
        <v>1.875</v>
      </c>
      <c r="S87" s="117">
        <f t="shared" si="18"/>
        <v>1.5</v>
      </c>
      <c r="T87" s="117">
        <f t="shared" si="19"/>
        <v>1.625</v>
      </c>
      <c r="U87" s="117">
        <f t="shared" si="20"/>
        <v>1.3</v>
      </c>
      <c r="V87" s="117">
        <f t="shared" si="21"/>
        <v>0.97499999999999998</v>
      </c>
      <c r="W87" s="28">
        <f t="shared" si="22"/>
        <v>59.5</v>
      </c>
      <c r="X87" s="118">
        <f t="shared" si="23"/>
        <v>11.9</v>
      </c>
      <c r="Y87" s="129">
        <v>43</v>
      </c>
      <c r="Z87" s="120">
        <f t="shared" si="24"/>
        <v>34.4</v>
      </c>
      <c r="AA87" s="122"/>
      <c r="AB87" s="122"/>
      <c r="AC87" s="122"/>
      <c r="AD87" s="122"/>
      <c r="AE87" s="122"/>
      <c r="AF87" s="122"/>
      <c r="AG87" s="122"/>
      <c r="AH87" s="122"/>
      <c r="AI87" s="122"/>
      <c r="AJ87" s="122"/>
      <c r="AK87" s="122"/>
      <c r="AL87" s="122"/>
      <c r="AM87" s="122"/>
      <c r="AN87" s="122"/>
      <c r="AO87" s="122"/>
      <c r="AP87" s="122"/>
      <c r="AQ87" s="122"/>
      <c r="AR87" s="121"/>
    </row>
    <row r="88" spans="1:44" s="119" customFormat="1" x14ac:dyDescent="0.3">
      <c r="A88" s="113">
        <v>82</v>
      </c>
      <c r="B88" s="126">
        <v>677639</v>
      </c>
      <c r="C88" s="127" t="s">
        <v>181</v>
      </c>
      <c r="D88" s="114">
        <v>6.5</v>
      </c>
      <c r="E88" s="114">
        <v>9.5</v>
      </c>
      <c r="F88" s="114">
        <v>11</v>
      </c>
      <c r="G88" s="114">
        <v>7.5</v>
      </c>
      <c r="H88" s="114">
        <v>9</v>
      </c>
      <c r="I88" s="114">
        <f t="shared" si="13"/>
        <v>43.5</v>
      </c>
      <c r="J88" s="114">
        <f t="shared" si="14"/>
        <v>6.5249999999999995</v>
      </c>
      <c r="K88" s="115">
        <v>2.5</v>
      </c>
      <c r="L88" s="115">
        <v>4.5</v>
      </c>
      <c r="M88" s="115">
        <v>4</v>
      </c>
      <c r="N88" s="115">
        <v>4</v>
      </c>
      <c r="O88" s="115">
        <v>4</v>
      </c>
      <c r="P88" s="115">
        <f t="shared" si="15"/>
        <v>19</v>
      </c>
      <c r="Q88" s="115">
        <f t="shared" si="16"/>
        <v>0.95000000000000007</v>
      </c>
      <c r="R88" s="116">
        <f t="shared" si="17"/>
        <v>1.1000000000000001</v>
      </c>
      <c r="S88" s="117">
        <f t="shared" si="18"/>
        <v>1.6500000000000001</v>
      </c>
      <c r="T88" s="117">
        <f t="shared" si="19"/>
        <v>1.8499999999999999</v>
      </c>
      <c r="U88" s="117">
        <f t="shared" si="20"/>
        <v>1.325</v>
      </c>
      <c r="V88" s="117">
        <f t="shared" si="21"/>
        <v>1.5499999999999998</v>
      </c>
      <c r="W88" s="28">
        <f t="shared" si="22"/>
        <v>62.5</v>
      </c>
      <c r="X88" s="118">
        <f t="shared" si="23"/>
        <v>12.5</v>
      </c>
      <c r="Y88" s="129">
        <v>43</v>
      </c>
      <c r="Z88" s="120">
        <f t="shared" si="24"/>
        <v>34.4</v>
      </c>
      <c r="AA88" s="122"/>
      <c r="AB88" s="122"/>
      <c r="AC88" s="122"/>
      <c r="AD88" s="122"/>
      <c r="AE88" s="122"/>
      <c r="AF88" s="122"/>
      <c r="AG88" s="122"/>
      <c r="AH88" s="122"/>
      <c r="AI88" s="122"/>
      <c r="AJ88" s="122"/>
      <c r="AK88" s="122"/>
      <c r="AL88" s="122"/>
      <c r="AM88" s="122"/>
      <c r="AN88" s="122"/>
      <c r="AO88" s="122"/>
      <c r="AP88" s="122"/>
      <c r="AQ88" s="122"/>
      <c r="AR88" s="121"/>
    </row>
    <row r="89" spans="1:44" s="119" customFormat="1" x14ac:dyDescent="0.3">
      <c r="A89" s="113">
        <v>83</v>
      </c>
      <c r="B89" s="126">
        <v>677640</v>
      </c>
      <c r="C89" s="127" t="s">
        <v>182</v>
      </c>
      <c r="D89" s="114">
        <v>9.5</v>
      </c>
      <c r="E89" s="114">
        <v>10</v>
      </c>
      <c r="F89" s="114">
        <v>14</v>
      </c>
      <c r="G89" s="114">
        <v>11</v>
      </c>
      <c r="H89" s="114">
        <v>14</v>
      </c>
      <c r="I89" s="114">
        <f t="shared" si="13"/>
        <v>58.5</v>
      </c>
      <c r="J89" s="114">
        <f t="shared" si="14"/>
        <v>8.7750000000000004</v>
      </c>
      <c r="K89" s="115">
        <v>3</v>
      </c>
      <c r="L89" s="115">
        <v>3</v>
      </c>
      <c r="M89" s="115">
        <v>2.5</v>
      </c>
      <c r="N89" s="115">
        <v>1.5</v>
      </c>
      <c r="O89" s="115">
        <v>2</v>
      </c>
      <c r="P89" s="115">
        <f t="shared" si="15"/>
        <v>12</v>
      </c>
      <c r="Q89" s="115">
        <f t="shared" si="16"/>
        <v>0.60000000000000009</v>
      </c>
      <c r="R89" s="116">
        <f t="shared" si="17"/>
        <v>1.5750000000000002</v>
      </c>
      <c r="S89" s="117">
        <f t="shared" si="18"/>
        <v>1.65</v>
      </c>
      <c r="T89" s="117">
        <f t="shared" si="19"/>
        <v>2.2250000000000001</v>
      </c>
      <c r="U89" s="117">
        <f t="shared" si="20"/>
        <v>1.7249999999999999</v>
      </c>
      <c r="V89" s="117">
        <f t="shared" si="21"/>
        <v>2.2000000000000002</v>
      </c>
      <c r="W89" s="28">
        <f t="shared" si="22"/>
        <v>70.5</v>
      </c>
      <c r="X89" s="118">
        <f t="shared" si="23"/>
        <v>14.100000000000001</v>
      </c>
      <c r="Y89" s="129">
        <v>58</v>
      </c>
      <c r="Z89" s="120">
        <f t="shared" si="24"/>
        <v>46.400000000000006</v>
      </c>
      <c r="AA89" s="122"/>
      <c r="AB89" s="122"/>
      <c r="AC89" s="122"/>
      <c r="AD89" s="122"/>
      <c r="AE89" s="122"/>
      <c r="AF89" s="122"/>
      <c r="AG89" s="122"/>
      <c r="AH89" s="122"/>
      <c r="AI89" s="122"/>
      <c r="AJ89" s="122"/>
      <c r="AK89" s="122"/>
      <c r="AL89" s="122"/>
      <c r="AM89" s="122"/>
      <c r="AN89" s="122"/>
      <c r="AO89" s="122"/>
      <c r="AP89" s="122"/>
      <c r="AQ89" s="122"/>
      <c r="AR89" s="121"/>
    </row>
    <row r="90" spans="1:44" s="119" customFormat="1" x14ac:dyDescent="0.3">
      <c r="A90" s="113">
        <v>84</v>
      </c>
      <c r="B90" s="126">
        <v>677641</v>
      </c>
      <c r="C90" s="127" t="s">
        <v>183</v>
      </c>
      <c r="D90" s="114">
        <v>12</v>
      </c>
      <c r="E90" s="114">
        <v>12</v>
      </c>
      <c r="F90" s="114">
        <v>18</v>
      </c>
      <c r="G90" s="114">
        <v>15</v>
      </c>
      <c r="H90" s="114">
        <v>16</v>
      </c>
      <c r="I90" s="114">
        <f t="shared" si="13"/>
        <v>73</v>
      </c>
      <c r="J90" s="114">
        <f t="shared" si="14"/>
        <v>10.95</v>
      </c>
      <c r="K90" s="115">
        <v>3.5</v>
      </c>
      <c r="L90" s="115">
        <v>3.5</v>
      </c>
      <c r="M90" s="115">
        <v>2</v>
      </c>
      <c r="N90" s="115">
        <v>2</v>
      </c>
      <c r="O90" s="115">
        <v>5.5</v>
      </c>
      <c r="P90" s="115">
        <f t="shared" si="15"/>
        <v>16.5</v>
      </c>
      <c r="Q90" s="115">
        <f t="shared" si="16"/>
        <v>0.82500000000000007</v>
      </c>
      <c r="R90" s="116">
        <f t="shared" si="17"/>
        <v>1.9749999999999999</v>
      </c>
      <c r="S90" s="117">
        <f t="shared" si="18"/>
        <v>1.9749999999999999</v>
      </c>
      <c r="T90" s="117">
        <f t="shared" si="19"/>
        <v>2.8</v>
      </c>
      <c r="U90" s="117">
        <f t="shared" si="20"/>
        <v>2.35</v>
      </c>
      <c r="V90" s="117">
        <f t="shared" si="21"/>
        <v>2.6749999999999998</v>
      </c>
      <c r="W90" s="28">
        <f t="shared" si="22"/>
        <v>89.5</v>
      </c>
      <c r="X90" s="118">
        <f t="shared" si="23"/>
        <v>17.900000000000002</v>
      </c>
      <c r="Y90" s="129">
        <v>77</v>
      </c>
      <c r="Z90" s="120">
        <f t="shared" si="24"/>
        <v>61.6</v>
      </c>
      <c r="AA90" s="122"/>
      <c r="AB90" s="122"/>
      <c r="AC90" s="122"/>
      <c r="AD90" s="122"/>
      <c r="AE90" s="122"/>
      <c r="AF90" s="122"/>
      <c r="AG90" s="122"/>
      <c r="AH90" s="122"/>
      <c r="AI90" s="122"/>
      <c r="AJ90" s="122"/>
      <c r="AK90" s="122"/>
      <c r="AL90" s="122"/>
      <c r="AM90" s="122"/>
      <c r="AN90" s="122"/>
      <c r="AO90" s="122"/>
      <c r="AP90" s="122"/>
      <c r="AQ90" s="122"/>
      <c r="AR90" s="121"/>
    </row>
    <row r="91" spans="1:44" s="119" customFormat="1" x14ac:dyDescent="0.3">
      <c r="A91" s="113">
        <v>85</v>
      </c>
      <c r="B91" s="126">
        <v>677642</v>
      </c>
      <c r="C91" s="127" t="s">
        <v>184</v>
      </c>
      <c r="D91" s="114">
        <v>15</v>
      </c>
      <c r="E91" s="114">
        <v>13</v>
      </c>
      <c r="F91" s="114">
        <v>11</v>
      </c>
      <c r="G91" s="114">
        <v>11</v>
      </c>
      <c r="H91" s="114">
        <v>13</v>
      </c>
      <c r="I91" s="114">
        <f t="shared" si="13"/>
        <v>63</v>
      </c>
      <c r="J91" s="114">
        <f t="shared" si="14"/>
        <v>9.4499999999999993</v>
      </c>
      <c r="K91" s="115">
        <v>1.5</v>
      </c>
      <c r="L91" s="115">
        <v>2.5</v>
      </c>
      <c r="M91" s="115">
        <v>2.5</v>
      </c>
      <c r="N91" s="115">
        <v>6</v>
      </c>
      <c r="O91" s="115">
        <v>4.5</v>
      </c>
      <c r="P91" s="115">
        <f t="shared" si="15"/>
        <v>17</v>
      </c>
      <c r="Q91" s="115">
        <f t="shared" si="16"/>
        <v>0.85000000000000009</v>
      </c>
      <c r="R91" s="116">
        <f t="shared" si="17"/>
        <v>2.3250000000000002</v>
      </c>
      <c r="S91" s="117">
        <f t="shared" si="18"/>
        <v>2.0750000000000002</v>
      </c>
      <c r="T91" s="117">
        <f t="shared" si="19"/>
        <v>1.7749999999999999</v>
      </c>
      <c r="U91" s="117">
        <f t="shared" si="20"/>
        <v>1.95</v>
      </c>
      <c r="V91" s="117">
        <f t="shared" si="21"/>
        <v>2.1749999999999998</v>
      </c>
      <c r="W91" s="28">
        <f t="shared" si="22"/>
        <v>80</v>
      </c>
      <c r="X91" s="118">
        <f t="shared" si="23"/>
        <v>16</v>
      </c>
      <c r="Y91" s="129">
        <v>63</v>
      </c>
      <c r="Z91" s="120">
        <f t="shared" si="24"/>
        <v>50.400000000000006</v>
      </c>
      <c r="AA91" s="122"/>
      <c r="AB91" s="122"/>
      <c r="AC91" s="122"/>
      <c r="AD91" s="122"/>
      <c r="AE91" s="122"/>
      <c r="AF91" s="122"/>
      <c r="AG91" s="122"/>
      <c r="AH91" s="122"/>
      <c r="AI91" s="122"/>
      <c r="AJ91" s="122"/>
      <c r="AK91" s="122"/>
      <c r="AL91" s="122"/>
      <c r="AM91" s="122"/>
      <c r="AN91" s="122"/>
      <c r="AO91" s="122"/>
      <c r="AP91" s="122"/>
      <c r="AQ91" s="122"/>
      <c r="AR91" s="121"/>
    </row>
    <row r="92" spans="1:44" s="119" customFormat="1" x14ac:dyDescent="0.3">
      <c r="A92" s="113">
        <v>86</v>
      </c>
      <c r="B92" s="126">
        <v>677643</v>
      </c>
      <c r="C92" s="127" t="s">
        <v>185</v>
      </c>
      <c r="D92" s="114">
        <v>15</v>
      </c>
      <c r="E92" s="114">
        <v>12</v>
      </c>
      <c r="F92" s="114">
        <v>14</v>
      </c>
      <c r="G92" s="114">
        <v>11.5</v>
      </c>
      <c r="H92" s="114">
        <v>15.5</v>
      </c>
      <c r="I92" s="114">
        <f t="shared" si="13"/>
        <v>68</v>
      </c>
      <c r="J92" s="114">
        <f t="shared" si="14"/>
        <v>10.199999999999999</v>
      </c>
      <c r="K92" s="115">
        <v>4.5</v>
      </c>
      <c r="L92" s="115">
        <v>3.5</v>
      </c>
      <c r="M92" s="115">
        <v>3.5</v>
      </c>
      <c r="N92" s="115">
        <v>5.5</v>
      </c>
      <c r="O92" s="115">
        <v>4</v>
      </c>
      <c r="P92" s="115">
        <f t="shared" si="15"/>
        <v>21</v>
      </c>
      <c r="Q92" s="115">
        <f t="shared" si="16"/>
        <v>1.05</v>
      </c>
      <c r="R92" s="116">
        <f t="shared" si="17"/>
        <v>2.4750000000000001</v>
      </c>
      <c r="S92" s="117">
        <f t="shared" si="18"/>
        <v>1.9749999999999999</v>
      </c>
      <c r="T92" s="117">
        <f t="shared" si="19"/>
        <v>2.2749999999999999</v>
      </c>
      <c r="U92" s="117">
        <f t="shared" si="20"/>
        <v>2</v>
      </c>
      <c r="V92" s="117">
        <f t="shared" si="21"/>
        <v>2.5249999999999999</v>
      </c>
      <c r="W92" s="28">
        <f t="shared" si="22"/>
        <v>89</v>
      </c>
      <c r="X92" s="118">
        <f t="shared" si="23"/>
        <v>17.8</v>
      </c>
      <c r="Y92" s="129">
        <v>68</v>
      </c>
      <c r="Z92" s="120">
        <f t="shared" si="24"/>
        <v>54.400000000000006</v>
      </c>
      <c r="AA92" s="122"/>
      <c r="AB92" s="122"/>
      <c r="AC92" s="122"/>
      <c r="AD92" s="122"/>
      <c r="AE92" s="122"/>
      <c r="AF92" s="122"/>
      <c r="AG92" s="122"/>
      <c r="AH92" s="122"/>
      <c r="AI92" s="122"/>
      <c r="AJ92" s="122"/>
      <c r="AK92" s="122"/>
      <c r="AL92" s="122"/>
      <c r="AM92" s="122"/>
      <c r="AN92" s="122"/>
      <c r="AO92" s="122"/>
      <c r="AP92" s="122"/>
      <c r="AQ92" s="122"/>
      <c r="AR92" s="121"/>
    </row>
    <row r="93" spans="1:44" s="119" customFormat="1" x14ac:dyDescent="0.3">
      <c r="A93" s="113">
        <v>87</v>
      </c>
      <c r="B93" s="126">
        <v>677644</v>
      </c>
      <c r="C93" s="127" t="s">
        <v>186</v>
      </c>
      <c r="D93" s="114">
        <v>7</v>
      </c>
      <c r="E93" s="114">
        <v>10</v>
      </c>
      <c r="F93" s="114">
        <v>11</v>
      </c>
      <c r="G93" s="114">
        <v>10</v>
      </c>
      <c r="H93" s="114">
        <v>12</v>
      </c>
      <c r="I93" s="114">
        <f t="shared" si="13"/>
        <v>50</v>
      </c>
      <c r="J93" s="114">
        <f t="shared" si="14"/>
        <v>7.5</v>
      </c>
      <c r="K93" s="115">
        <v>2.5</v>
      </c>
      <c r="L93" s="115">
        <v>4</v>
      </c>
      <c r="M93" s="115">
        <v>6</v>
      </c>
      <c r="N93" s="115">
        <v>3.5</v>
      </c>
      <c r="O93" s="115">
        <v>4</v>
      </c>
      <c r="P93" s="115">
        <f t="shared" si="15"/>
        <v>20</v>
      </c>
      <c r="Q93" s="115">
        <f t="shared" si="16"/>
        <v>1</v>
      </c>
      <c r="R93" s="116">
        <f t="shared" si="17"/>
        <v>1.175</v>
      </c>
      <c r="S93" s="117">
        <f t="shared" si="18"/>
        <v>1.7</v>
      </c>
      <c r="T93" s="117">
        <f t="shared" si="19"/>
        <v>1.95</v>
      </c>
      <c r="U93" s="117">
        <f t="shared" si="20"/>
        <v>1.675</v>
      </c>
      <c r="V93" s="117">
        <f t="shared" si="21"/>
        <v>1.9999999999999998</v>
      </c>
      <c r="W93" s="28">
        <f t="shared" si="22"/>
        <v>70</v>
      </c>
      <c r="X93" s="118">
        <f t="shared" si="23"/>
        <v>14</v>
      </c>
      <c r="Y93" s="129">
        <v>50</v>
      </c>
      <c r="Z93" s="120">
        <f t="shared" si="24"/>
        <v>40</v>
      </c>
      <c r="AA93" s="122"/>
      <c r="AB93" s="122"/>
      <c r="AC93" s="122"/>
      <c r="AD93" s="122"/>
      <c r="AE93" s="122"/>
      <c r="AF93" s="122"/>
      <c r="AG93" s="122"/>
      <c r="AH93" s="122"/>
      <c r="AI93" s="122"/>
      <c r="AJ93" s="122"/>
      <c r="AK93" s="122"/>
      <c r="AL93" s="122"/>
      <c r="AM93" s="122"/>
      <c r="AN93" s="122"/>
      <c r="AO93" s="122"/>
      <c r="AP93" s="122"/>
      <c r="AQ93" s="122"/>
      <c r="AR93" s="121"/>
    </row>
    <row r="94" spans="1:44" s="119" customFormat="1" x14ac:dyDescent="0.3">
      <c r="A94" s="113">
        <v>88</v>
      </c>
      <c r="B94" s="126">
        <v>677645</v>
      </c>
      <c r="C94" s="127" t="s">
        <v>187</v>
      </c>
      <c r="D94" s="114">
        <v>12.5</v>
      </c>
      <c r="E94" s="114">
        <v>10.5</v>
      </c>
      <c r="F94" s="114">
        <v>10</v>
      </c>
      <c r="G94" s="114">
        <v>12.5</v>
      </c>
      <c r="H94" s="114">
        <v>11.5</v>
      </c>
      <c r="I94" s="114">
        <f t="shared" si="13"/>
        <v>57</v>
      </c>
      <c r="J94" s="114">
        <f t="shared" si="14"/>
        <v>8.5499999999999989</v>
      </c>
      <c r="K94" s="115">
        <v>2</v>
      </c>
      <c r="L94" s="115">
        <v>1.5</v>
      </c>
      <c r="M94" s="115">
        <v>2.5</v>
      </c>
      <c r="N94" s="115">
        <v>2.5</v>
      </c>
      <c r="O94" s="115">
        <v>2.5</v>
      </c>
      <c r="P94" s="115">
        <f t="shared" si="15"/>
        <v>11</v>
      </c>
      <c r="Q94" s="115">
        <f t="shared" si="16"/>
        <v>0.55000000000000004</v>
      </c>
      <c r="R94" s="116">
        <f t="shared" si="17"/>
        <v>1.9750000000000001</v>
      </c>
      <c r="S94" s="117">
        <f t="shared" si="18"/>
        <v>1.65</v>
      </c>
      <c r="T94" s="117">
        <f t="shared" si="19"/>
        <v>1.625</v>
      </c>
      <c r="U94" s="117">
        <f t="shared" si="20"/>
        <v>2</v>
      </c>
      <c r="V94" s="117">
        <f t="shared" si="21"/>
        <v>1.8499999999999999</v>
      </c>
      <c r="W94" s="28">
        <f t="shared" si="22"/>
        <v>68</v>
      </c>
      <c r="X94" s="118">
        <f t="shared" si="23"/>
        <v>13.600000000000001</v>
      </c>
      <c r="Y94" s="129">
        <v>57</v>
      </c>
      <c r="Z94" s="120">
        <f t="shared" si="24"/>
        <v>45.6</v>
      </c>
      <c r="AA94" s="122"/>
      <c r="AB94" s="122"/>
      <c r="AC94" s="122"/>
      <c r="AD94" s="122"/>
      <c r="AE94" s="122"/>
      <c r="AF94" s="122"/>
      <c r="AG94" s="122"/>
      <c r="AH94" s="122"/>
      <c r="AI94" s="122"/>
      <c r="AJ94" s="122"/>
      <c r="AK94" s="122"/>
      <c r="AL94" s="122"/>
      <c r="AM94" s="122"/>
      <c r="AN94" s="122"/>
      <c r="AO94" s="122"/>
      <c r="AP94" s="122"/>
      <c r="AQ94" s="122"/>
      <c r="AR94" s="121"/>
    </row>
    <row r="95" spans="1:44" s="119" customFormat="1" x14ac:dyDescent="0.3">
      <c r="A95" s="113">
        <v>89</v>
      </c>
      <c r="B95" s="126">
        <v>677646</v>
      </c>
      <c r="C95" s="127" t="s">
        <v>188</v>
      </c>
      <c r="D95" s="114">
        <v>15</v>
      </c>
      <c r="E95" s="114">
        <v>13</v>
      </c>
      <c r="F95" s="114">
        <v>11</v>
      </c>
      <c r="G95" s="114">
        <v>13</v>
      </c>
      <c r="H95" s="114">
        <v>15</v>
      </c>
      <c r="I95" s="114">
        <f t="shared" si="13"/>
        <v>67</v>
      </c>
      <c r="J95" s="114">
        <f t="shared" si="14"/>
        <v>10.049999999999999</v>
      </c>
      <c r="K95" s="115">
        <v>2.5</v>
      </c>
      <c r="L95" s="115">
        <v>2</v>
      </c>
      <c r="M95" s="115">
        <v>3</v>
      </c>
      <c r="N95" s="115">
        <v>3</v>
      </c>
      <c r="O95" s="115">
        <v>2</v>
      </c>
      <c r="P95" s="115">
        <f t="shared" si="15"/>
        <v>12.5</v>
      </c>
      <c r="Q95" s="115">
        <f t="shared" si="16"/>
        <v>0.625</v>
      </c>
      <c r="R95" s="116">
        <f t="shared" si="17"/>
        <v>2.375</v>
      </c>
      <c r="S95" s="117">
        <f t="shared" si="18"/>
        <v>2.0499999999999998</v>
      </c>
      <c r="T95" s="117">
        <f t="shared" si="19"/>
        <v>1.7999999999999998</v>
      </c>
      <c r="U95" s="117">
        <f t="shared" si="20"/>
        <v>2.1</v>
      </c>
      <c r="V95" s="117">
        <f t="shared" si="21"/>
        <v>2.35</v>
      </c>
      <c r="W95" s="28">
        <f t="shared" si="22"/>
        <v>79.5</v>
      </c>
      <c r="X95" s="118">
        <f t="shared" si="23"/>
        <v>15.9</v>
      </c>
      <c r="Y95" s="129">
        <v>67</v>
      </c>
      <c r="Z95" s="120">
        <f t="shared" si="24"/>
        <v>53.6</v>
      </c>
      <c r="AA95" s="122"/>
      <c r="AB95" s="122"/>
      <c r="AC95" s="122"/>
      <c r="AD95" s="122"/>
      <c r="AE95" s="122"/>
      <c r="AF95" s="122"/>
      <c r="AG95" s="122"/>
      <c r="AH95" s="122"/>
      <c r="AI95" s="122"/>
      <c r="AJ95" s="122"/>
      <c r="AK95" s="122"/>
      <c r="AL95" s="122"/>
      <c r="AM95" s="122"/>
      <c r="AN95" s="122"/>
      <c r="AO95" s="122"/>
      <c r="AP95" s="122"/>
      <c r="AQ95" s="122"/>
      <c r="AR95" s="121"/>
    </row>
    <row r="96" spans="1:44" s="119" customFormat="1" x14ac:dyDescent="0.3">
      <c r="A96" s="113">
        <v>90</v>
      </c>
      <c r="B96" s="126">
        <v>677647</v>
      </c>
      <c r="C96" s="127" t="s">
        <v>189</v>
      </c>
      <c r="D96" s="114">
        <v>18</v>
      </c>
      <c r="E96" s="114">
        <v>16</v>
      </c>
      <c r="F96" s="114">
        <v>16</v>
      </c>
      <c r="G96" s="114">
        <v>14</v>
      </c>
      <c r="H96" s="114">
        <v>15</v>
      </c>
      <c r="I96" s="114">
        <f t="shared" si="13"/>
        <v>79</v>
      </c>
      <c r="J96" s="114">
        <f t="shared" si="14"/>
        <v>11.85</v>
      </c>
      <c r="K96" s="115">
        <v>3.5</v>
      </c>
      <c r="L96" s="115">
        <v>6</v>
      </c>
      <c r="M96" s="115">
        <v>3.5</v>
      </c>
      <c r="N96" s="115">
        <v>4</v>
      </c>
      <c r="O96" s="115">
        <v>2.5</v>
      </c>
      <c r="P96" s="115">
        <f t="shared" si="15"/>
        <v>19.5</v>
      </c>
      <c r="Q96" s="115">
        <f t="shared" si="16"/>
        <v>0.97500000000000009</v>
      </c>
      <c r="R96" s="116">
        <f t="shared" si="17"/>
        <v>2.8749999999999996</v>
      </c>
      <c r="S96" s="117">
        <f t="shared" si="18"/>
        <v>2.7</v>
      </c>
      <c r="T96" s="117">
        <f t="shared" si="19"/>
        <v>2.5749999999999997</v>
      </c>
      <c r="U96" s="117">
        <f t="shared" si="20"/>
        <v>2.3000000000000003</v>
      </c>
      <c r="V96" s="117">
        <f t="shared" si="21"/>
        <v>2.375</v>
      </c>
      <c r="W96" s="28">
        <f t="shared" si="22"/>
        <v>98.5</v>
      </c>
      <c r="X96" s="118">
        <f t="shared" si="23"/>
        <v>19.700000000000003</v>
      </c>
      <c r="Y96" s="129">
        <v>79</v>
      </c>
      <c r="Z96" s="120">
        <f t="shared" si="24"/>
        <v>63.2</v>
      </c>
      <c r="AA96" s="122"/>
      <c r="AB96" s="122"/>
      <c r="AC96" s="122"/>
      <c r="AD96" s="122"/>
      <c r="AE96" s="122"/>
      <c r="AF96" s="122"/>
      <c r="AG96" s="122"/>
      <c r="AH96" s="122"/>
      <c r="AI96" s="122"/>
      <c r="AJ96" s="122"/>
      <c r="AK96" s="122"/>
      <c r="AL96" s="122"/>
      <c r="AM96" s="122"/>
      <c r="AN96" s="122"/>
      <c r="AO96" s="122"/>
      <c r="AP96" s="122"/>
      <c r="AQ96" s="122"/>
      <c r="AR96" s="121"/>
    </row>
    <row r="97" spans="1:44" s="119" customFormat="1" x14ac:dyDescent="0.3">
      <c r="A97" s="113">
        <v>91</v>
      </c>
      <c r="B97" s="126">
        <v>677648</v>
      </c>
      <c r="C97" s="127" t="s">
        <v>190</v>
      </c>
      <c r="D97" s="114">
        <v>18.5</v>
      </c>
      <c r="E97" s="114">
        <v>18</v>
      </c>
      <c r="F97" s="114">
        <v>19.5</v>
      </c>
      <c r="G97" s="114">
        <v>19</v>
      </c>
      <c r="H97" s="114">
        <v>19.5</v>
      </c>
      <c r="I97" s="114">
        <f t="shared" si="13"/>
        <v>94.5</v>
      </c>
      <c r="J97" s="114">
        <f t="shared" si="14"/>
        <v>14.174999999999999</v>
      </c>
      <c r="K97" s="115">
        <v>6</v>
      </c>
      <c r="L97" s="115">
        <v>5.5</v>
      </c>
      <c r="M97" s="115">
        <v>2.5</v>
      </c>
      <c r="N97" s="115">
        <v>3.5</v>
      </c>
      <c r="O97" s="115">
        <v>3.5</v>
      </c>
      <c r="P97" s="115">
        <f t="shared" si="15"/>
        <v>21</v>
      </c>
      <c r="Q97" s="115">
        <f t="shared" si="16"/>
        <v>1.05</v>
      </c>
      <c r="R97" s="116">
        <f t="shared" si="17"/>
        <v>3.0750000000000002</v>
      </c>
      <c r="S97" s="117">
        <f t="shared" si="18"/>
        <v>2.9749999999999996</v>
      </c>
      <c r="T97" s="117">
        <f t="shared" si="19"/>
        <v>3.05</v>
      </c>
      <c r="U97" s="117">
        <f t="shared" si="20"/>
        <v>3.0249999999999999</v>
      </c>
      <c r="V97" s="117">
        <f t="shared" si="21"/>
        <v>3.0999999999999996</v>
      </c>
      <c r="W97" s="28">
        <f t="shared" si="22"/>
        <v>115.5</v>
      </c>
      <c r="X97" s="118">
        <f t="shared" si="23"/>
        <v>23.1</v>
      </c>
      <c r="Y97" s="129">
        <v>95</v>
      </c>
      <c r="Z97" s="120">
        <f t="shared" si="24"/>
        <v>76</v>
      </c>
      <c r="AA97" s="122"/>
      <c r="AB97" s="122"/>
      <c r="AC97" s="122"/>
      <c r="AD97" s="122"/>
      <c r="AE97" s="122"/>
      <c r="AF97" s="122"/>
      <c r="AG97" s="122"/>
      <c r="AH97" s="122"/>
      <c r="AI97" s="122"/>
      <c r="AJ97" s="122"/>
      <c r="AK97" s="122"/>
      <c r="AL97" s="122"/>
      <c r="AM97" s="122"/>
      <c r="AN97" s="122"/>
      <c r="AO97" s="122"/>
      <c r="AP97" s="122"/>
      <c r="AQ97" s="122"/>
      <c r="AR97" s="121"/>
    </row>
    <row r="98" spans="1:44" s="119" customFormat="1" x14ac:dyDescent="0.3">
      <c r="A98" s="113">
        <v>92</v>
      </c>
      <c r="B98" s="126">
        <v>677649</v>
      </c>
      <c r="C98" s="127" t="s">
        <v>191</v>
      </c>
      <c r="D98" s="114">
        <v>12.5</v>
      </c>
      <c r="E98" s="114">
        <v>10.5</v>
      </c>
      <c r="F98" s="114">
        <v>11</v>
      </c>
      <c r="G98" s="114">
        <v>12.5</v>
      </c>
      <c r="H98" s="114">
        <v>11.5</v>
      </c>
      <c r="I98" s="114">
        <f t="shared" si="13"/>
        <v>58</v>
      </c>
      <c r="J98" s="114">
        <f t="shared" si="14"/>
        <v>8.6999999999999993</v>
      </c>
      <c r="K98" s="115">
        <v>2.5</v>
      </c>
      <c r="L98" s="115">
        <v>3.5</v>
      </c>
      <c r="M98" s="115">
        <v>3</v>
      </c>
      <c r="N98" s="115">
        <v>2.5</v>
      </c>
      <c r="O98" s="115">
        <v>2.5</v>
      </c>
      <c r="P98" s="115">
        <f t="shared" si="15"/>
        <v>14</v>
      </c>
      <c r="Q98" s="115">
        <f t="shared" si="16"/>
        <v>0.70000000000000007</v>
      </c>
      <c r="R98" s="116">
        <f t="shared" si="17"/>
        <v>2</v>
      </c>
      <c r="S98" s="117">
        <f t="shared" si="18"/>
        <v>1.75</v>
      </c>
      <c r="T98" s="117">
        <f t="shared" si="19"/>
        <v>1.7999999999999998</v>
      </c>
      <c r="U98" s="117">
        <f t="shared" si="20"/>
        <v>2</v>
      </c>
      <c r="V98" s="117">
        <f t="shared" si="21"/>
        <v>1.8499999999999999</v>
      </c>
      <c r="W98" s="28">
        <f t="shared" si="22"/>
        <v>72</v>
      </c>
      <c r="X98" s="118">
        <f t="shared" si="23"/>
        <v>14.4</v>
      </c>
      <c r="Y98" s="129">
        <v>58</v>
      </c>
      <c r="Z98" s="120">
        <f t="shared" si="24"/>
        <v>46.400000000000006</v>
      </c>
      <c r="AA98" s="122"/>
      <c r="AB98" s="122"/>
      <c r="AC98" s="122"/>
      <c r="AD98" s="122"/>
      <c r="AE98" s="122"/>
      <c r="AF98" s="122"/>
      <c r="AG98" s="122"/>
      <c r="AH98" s="122"/>
      <c r="AI98" s="122"/>
      <c r="AJ98" s="122"/>
      <c r="AK98" s="122"/>
      <c r="AL98" s="122"/>
      <c r="AM98" s="122"/>
      <c r="AN98" s="122"/>
      <c r="AO98" s="122"/>
      <c r="AP98" s="122"/>
      <c r="AQ98" s="122"/>
      <c r="AR98" s="121"/>
    </row>
    <row r="99" spans="1:44" s="119" customFormat="1" x14ac:dyDescent="0.3">
      <c r="A99" s="113">
        <v>93</v>
      </c>
      <c r="B99" s="126">
        <v>677650</v>
      </c>
      <c r="C99" s="127" t="s">
        <v>192</v>
      </c>
      <c r="D99" s="114">
        <v>15</v>
      </c>
      <c r="E99" s="114">
        <v>18</v>
      </c>
      <c r="F99" s="114">
        <v>14</v>
      </c>
      <c r="G99" s="114">
        <v>13</v>
      </c>
      <c r="H99" s="114">
        <v>15</v>
      </c>
      <c r="I99" s="114">
        <f t="shared" si="13"/>
        <v>75</v>
      </c>
      <c r="J99" s="114">
        <f t="shared" si="14"/>
        <v>11.25</v>
      </c>
      <c r="K99" s="115">
        <v>6</v>
      </c>
      <c r="L99" s="115">
        <v>2.5</v>
      </c>
      <c r="M99" s="115">
        <v>3.5</v>
      </c>
      <c r="N99" s="115">
        <v>3</v>
      </c>
      <c r="O99" s="115">
        <v>3</v>
      </c>
      <c r="P99" s="115">
        <f t="shared" si="15"/>
        <v>18</v>
      </c>
      <c r="Q99" s="115">
        <f t="shared" si="16"/>
        <v>0.9</v>
      </c>
      <c r="R99" s="116">
        <f t="shared" si="17"/>
        <v>2.5499999999999998</v>
      </c>
      <c r="S99" s="117">
        <f t="shared" si="18"/>
        <v>2.8249999999999997</v>
      </c>
      <c r="T99" s="117">
        <f t="shared" si="19"/>
        <v>2.2749999999999999</v>
      </c>
      <c r="U99" s="117">
        <f t="shared" si="20"/>
        <v>2.1</v>
      </c>
      <c r="V99" s="117">
        <f t="shared" si="21"/>
        <v>2.4</v>
      </c>
      <c r="W99" s="28">
        <f t="shared" si="22"/>
        <v>93</v>
      </c>
      <c r="X99" s="118">
        <f t="shared" si="23"/>
        <v>18.600000000000001</v>
      </c>
      <c r="Y99" s="129">
        <v>75</v>
      </c>
      <c r="Z99" s="120">
        <f t="shared" si="24"/>
        <v>60</v>
      </c>
      <c r="AA99" s="122"/>
      <c r="AB99" s="122"/>
      <c r="AC99" s="122"/>
      <c r="AD99" s="122"/>
      <c r="AE99" s="122"/>
      <c r="AF99" s="122"/>
      <c r="AG99" s="122"/>
      <c r="AH99" s="122"/>
      <c r="AI99" s="122"/>
      <c r="AJ99" s="122"/>
      <c r="AK99" s="122"/>
      <c r="AL99" s="122"/>
      <c r="AM99" s="122"/>
      <c r="AN99" s="122"/>
      <c r="AO99" s="122"/>
      <c r="AP99" s="122"/>
      <c r="AQ99" s="122"/>
      <c r="AR99" s="121"/>
    </row>
    <row r="100" spans="1:44" s="119" customFormat="1" x14ac:dyDescent="0.3">
      <c r="A100" s="113">
        <v>94</v>
      </c>
      <c r="B100" s="126">
        <v>677651</v>
      </c>
      <c r="C100" s="127" t="s">
        <v>193</v>
      </c>
      <c r="D100" s="114">
        <v>15</v>
      </c>
      <c r="E100" s="114">
        <v>11</v>
      </c>
      <c r="F100" s="114">
        <v>10</v>
      </c>
      <c r="G100" s="114">
        <v>12</v>
      </c>
      <c r="H100" s="114">
        <v>13</v>
      </c>
      <c r="I100" s="114">
        <f t="shared" si="13"/>
        <v>61</v>
      </c>
      <c r="J100" s="114">
        <f t="shared" si="14"/>
        <v>9.15</v>
      </c>
      <c r="K100" s="115">
        <v>4.5</v>
      </c>
      <c r="L100" s="115">
        <v>3</v>
      </c>
      <c r="M100" s="115">
        <v>1.5</v>
      </c>
      <c r="N100" s="115">
        <v>4</v>
      </c>
      <c r="O100" s="115">
        <v>4</v>
      </c>
      <c r="P100" s="115">
        <f t="shared" si="15"/>
        <v>17</v>
      </c>
      <c r="Q100" s="115">
        <f t="shared" si="16"/>
        <v>0.85000000000000009</v>
      </c>
      <c r="R100" s="116">
        <f t="shared" si="17"/>
        <v>2.4750000000000001</v>
      </c>
      <c r="S100" s="117">
        <f t="shared" si="18"/>
        <v>1.7999999999999998</v>
      </c>
      <c r="T100" s="117">
        <f t="shared" si="19"/>
        <v>1.575</v>
      </c>
      <c r="U100" s="117">
        <f t="shared" si="20"/>
        <v>1.9999999999999998</v>
      </c>
      <c r="V100" s="117">
        <f t="shared" si="21"/>
        <v>2.15</v>
      </c>
      <c r="W100" s="28">
        <f t="shared" si="22"/>
        <v>78</v>
      </c>
      <c r="X100" s="118">
        <f t="shared" si="23"/>
        <v>15.600000000000001</v>
      </c>
      <c r="Y100" s="129">
        <v>67</v>
      </c>
      <c r="Z100" s="120">
        <f t="shared" si="24"/>
        <v>53.6</v>
      </c>
      <c r="AA100" s="122"/>
      <c r="AB100" s="122"/>
      <c r="AC100" s="122"/>
      <c r="AD100" s="122"/>
      <c r="AE100" s="122"/>
      <c r="AF100" s="122"/>
      <c r="AG100" s="122"/>
      <c r="AH100" s="122"/>
      <c r="AI100" s="122"/>
      <c r="AJ100" s="122"/>
      <c r="AK100" s="122"/>
      <c r="AL100" s="122"/>
      <c r="AM100" s="122"/>
      <c r="AN100" s="122"/>
      <c r="AO100" s="122"/>
      <c r="AP100" s="122"/>
      <c r="AQ100" s="122"/>
      <c r="AR100" s="121"/>
    </row>
    <row r="101" spans="1:44" s="119" customFormat="1" x14ac:dyDescent="0.3">
      <c r="A101" s="113">
        <v>95</v>
      </c>
      <c r="B101" s="126">
        <v>677652</v>
      </c>
      <c r="C101" s="127" t="s">
        <v>194</v>
      </c>
      <c r="D101" s="114">
        <v>7</v>
      </c>
      <c r="E101" s="114">
        <v>8</v>
      </c>
      <c r="F101" s="114">
        <v>10</v>
      </c>
      <c r="G101" s="114">
        <v>9</v>
      </c>
      <c r="H101" s="114">
        <v>8</v>
      </c>
      <c r="I101" s="114">
        <f t="shared" si="13"/>
        <v>42</v>
      </c>
      <c r="J101" s="114">
        <f t="shared" si="14"/>
        <v>6.3</v>
      </c>
      <c r="K101" s="115">
        <v>5.5</v>
      </c>
      <c r="L101" s="115">
        <v>4</v>
      </c>
      <c r="M101" s="115">
        <v>4.5</v>
      </c>
      <c r="N101" s="115">
        <v>2</v>
      </c>
      <c r="O101" s="115">
        <v>2</v>
      </c>
      <c r="P101" s="115">
        <f t="shared" si="15"/>
        <v>18</v>
      </c>
      <c r="Q101" s="115">
        <f t="shared" si="16"/>
        <v>0.9</v>
      </c>
      <c r="R101" s="116">
        <f t="shared" si="17"/>
        <v>1.3250000000000002</v>
      </c>
      <c r="S101" s="117">
        <f t="shared" si="18"/>
        <v>1.4</v>
      </c>
      <c r="T101" s="117">
        <f t="shared" si="19"/>
        <v>1.7250000000000001</v>
      </c>
      <c r="U101" s="117">
        <f t="shared" si="20"/>
        <v>1.45</v>
      </c>
      <c r="V101" s="117">
        <f t="shared" si="21"/>
        <v>1.3</v>
      </c>
      <c r="W101" s="28">
        <f t="shared" si="22"/>
        <v>60</v>
      </c>
      <c r="X101" s="118">
        <f t="shared" si="23"/>
        <v>12</v>
      </c>
      <c r="Y101" s="129">
        <v>42</v>
      </c>
      <c r="Z101" s="120">
        <f t="shared" si="24"/>
        <v>33.6</v>
      </c>
      <c r="AA101" s="122"/>
      <c r="AB101" s="122"/>
      <c r="AC101" s="122"/>
      <c r="AD101" s="122"/>
      <c r="AE101" s="122"/>
      <c r="AF101" s="122"/>
      <c r="AG101" s="122"/>
      <c r="AH101" s="122"/>
      <c r="AI101" s="122"/>
      <c r="AJ101" s="122"/>
      <c r="AK101" s="122"/>
      <c r="AL101" s="122"/>
      <c r="AM101" s="122"/>
      <c r="AN101" s="122"/>
      <c r="AO101" s="122"/>
      <c r="AP101" s="122"/>
      <c r="AQ101" s="122"/>
      <c r="AR101" s="121"/>
    </row>
    <row r="102" spans="1:44" ht="21" thickBot="1" x14ac:dyDescent="0.35"/>
    <row r="103" spans="1:44" x14ac:dyDescent="0.3">
      <c r="A103" s="132" t="s">
        <v>16</v>
      </c>
      <c r="B103" s="133"/>
      <c r="C103" s="134"/>
      <c r="D103" s="6">
        <f t="shared" ref="D103:V103" si="25">COUNT(D7:D101)</f>
        <v>95</v>
      </c>
      <c r="E103" s="6">
        <f t="shared" si="25"/>
        <v>95</v>
      </c>
      <c r="F103" s="6">
        <f t="shared" si="25"/>
        <v>95</v>
      </c>
      <c r="G103" s="6">
        <f t="shared" si="25"/>
        <v>95</v>
      </c>
      <c r="H103" s="6">
        <f t="shared" si="25"/>
        <v>95</v>
      </c>
      <c r="I103" s="7">
        <f t="shared" si="25"/>
        <v>95</v>
      </c>
      <c r="J103" s="7">
        <f t="shared" si="25"/>
        <v>95</v>
      </c>
      <c r="K103" s="78">
        <f t="shared" si="25"/>
        <v>95</v>
      </c>
      <c r="L103" s="78">
        <f t="shared" si="25"/>
        <v>95</v>
      </c>
      <c r="M103" s="78">
        <f t="shared" si="25"/>
        <v>95</v>
      </c>
      <c r="N103" s="78">
        <f t="shared" si="25"/>
        <v>95</v>
      </c>
      <c r="O103" s="78">
        <f t="shared" si="25"/>
        <v>95</v>
      </c>
      <c r="P103" s="75">
        <f t="shared" si="25"/>
        <v>95</v>
      </c>
      <c r="Q103" s="75">
        <f t="shared" si="25"/>
        <v>95</v>
      </c>
      <c r="R103" s="89">
        <f t="shared" si="25"/>
        <v>95</v>
      </c>
      <c r="S103" s="89">
        <f t="shared" si="25"/>
        <v>95</v>
      </c>
      <c r="T103" s="89">
        <f t="shared" si="25"/>
        <v>95</v>
      </c>
      <c r="U103" s="89">
        <f t="shared" si="25"/>
        <v>95</v>
      </c>
      <c r="V103" s="89">
        <f t="shared" si="25"/>
        <v>95</v>
      </c>
      <c r="W103" s="93">
        <f>COUNT(W6:W101)</f>
        <v>95</v>
      </c>
      <c r="X103" s="93">
        <f>COUNT(X6:X101)</f>
        <v>95</v>
      </c>
      <c r="Y103" s="12">
        <f>COUNT(#REF!)</f>
        <v>0</v>
      </c>
      <c r="Z103" s="75">
        <f>COUNT(#REF!)</f>
        <v>0</v>
      </c>
    </row>
    <row r="104" spans="1:44" ht="21" customHeight="1" x14ac:dyDescent="0.3">
      <c r="A104" s="135" t="s">
        <v>17</v>
      </c>
      <c r="B104" s="136"/>
      <c r="C104" s="137"/>
      <c r="D104" s="8">
        <v>20</v>
      </c>
      <c r="E104" s="9">
        <v>20</v>
      </c>
      <c r="F104" s="9">
        <v>20</v>
      </c>
      <c r="G104" s="9">
        <v>20</v>
      </c>
      <c r="H104" s="82">
        <v>20</v>
      </c>
      <c r="I104" s="10">
        <f>SUM(D104:H104)</f>
        <v>100</v>
      </c>
      <c r="J104" s="83">
        <f>I104*0.15</f>
        <v>15</v>
      </c>
      <c r="K104" s="79">
        <v>6</v>
      </c>
      <c r="L104" s="13">
        <v>6</v>
      </c>
      <c r="M104" s="13">
        <v>6</v>
      </c>
      <c r="N104" s="13">
        <v>6</v>
      </c>
      <c r="O104" s="80">
        <v>6</v>
      </c>
      <c r="P104" s="76">
        <f>SUM(K104:O104)</f>
        <v>30</v>
      </c>
      <c r="Q104" s="88">
        <f>P104*0.05</f>
        <v>1.5</v>
      </c>
      <c r="R104" s="90">
        <f>(D104*0.15+K104*0.05)</f>
        <v>3.3</v>
      </c>
      <c r="S104" s="15">
        <f>((E104*0.15+L104*0.05))</f>
        <v>3.3</v>
      </c>
      <c r="T104" s="15">
        <f t="shared" ref="T104:U104" si="26">((F104*0.15+M104*0.05))</f>
        <v>3.3</v>
      </c>
      <c r="U104" s="15">
        <f t="shared" si="26"/>
        <v>3.3</v>
      </c>
      <c r="V104" s="16">
        <f>((H104*0.15+O104*0.05))</f>
        <v>3.3</v>
      </c>
      <c r="W104" s="94">
        <v>130</v>
      </c>
      <c r="X104" s="92">
        <f>W104*0.2</f>
        <v>26</v>
      </c>
      <c r="Y104" s="14">
        <v>100</v>
      </c>
      <c r="Z104" s="76">
        <f>Y104*0.8</f>
        <v>80</v>
      </c>
    </row>
    <row r="105" spans="1:44" x14ac:dyDescent="0.3">
      <c r="A105" s="135" t="s">
        <v>78</v>
      </c>
      <c r="B105" s="136"/>
      <c r="C105" s="137"/>
      <c r="D105" s="8">
        <f>D104*0.4</f>
        <v>8</v>
      </c>
      <c r="E105" s="9">
        <f>E104*0.4</f>
        <v>8</v>
      </c>
      <c r="F105" s="9">
        <f t="shared" ref="F105:J105" si="27">F104*0.4</f>
        <v>8</v>
      </c>
      <c r="G105" s="9">
        <f t="shared" si="27"/>
        <v>8</v>
      </c>
      <c r="H105" s="82">
        <f t="shared" si="27"/>
        <v>8</v>
      </c>
      <c r="I105" s="10">
        <f t="shared" si="27"/>
        <v>40</v>
      </c>
      <c r="J105" s="83">
        <f t="shared" si="27"/>
        <v>6</v>
      </c>
      <c r="K105" s="79">
        <f>K104*0.4</f>
        <v>2.4000000000000004</v>
      </c>
      <c r="L105" s="13">
        <f>L104*0.4</f>
        <v>2.4000000000000004</v>
      </c>
      <c r="M105" s="13">
        <f t="shared" ref="M105:Z105" si="28">M104*0.4</f>
        <v>2.4000000000000004</v>
      </c>
      <c r="N105" s="13">
        <f t="shared" si="28"/>
        <v>2.4000000000000004</v>
      </c>
      <c r="O105" s="80">
        <f t="shared" si="28"/>
        <v>2.4000000000000004</v>
      </c>
      <c r="P105" s="76">
        <f t="shared" si="28"/>
        <v>12</v>
      </c>
      <c r="Q105" s="88">
        <f t="shared" si="28"/>
        <v>0.60000000000000009</v>
      </c>
      <c r="R105" s="90">
        <f t="shared" si="28"/>
        <v>1.32</v>
      </c>
      <c r="S105" s="15">
        <f t="shared" si="28"/>
        <v>1.32</v>
      </c>
      <c r="T105" s="15">
        <f t="shared" si="28"/>
        <v>1.32</v>
      </c>
      <c r="U105" s="15">
        <f t="shared" si="28"/>
        <v>1.32</v>
      </c>
      <c r="V105" s="16">
        <f t="shared" si="28"/>
        <v>1.32</v>
      </c>
      <c r="W105" s="94">
        <f t="shared" si="28"/>
        <v>52</v>
      </c>
      <c r="X105" s="92">
        <f t="shared" si="28"/>
        <v>10.4</v>
      </c>
      <c r="Y105" s="14">
        <f t="shared" si="28"/>
        <v>40</v>
      </c>
      <c r="Z105" s="76">
        <f t="shared" si="28"/>
        <v>32</v>
      </c>
    </row>
    <row r="106" spans="1:44" ht="21" customHeight="1" x14ac:dyDescent="0.3">
      <c r="A106" s="135" t="s">
        <v>18</v>
      </c>
      <c r="B106" s="136"/>
      <c r="C106" s="137"/>
      <c r="D106" s="8">
        <f>COUNTIF(D7:D101, "&gt;=8")</f>
        <v>84</v>
      </c>
      <c r="E106" s="8">
        <f>COUNTIF(E7:E101, "&gt;=8")</f>
        <v>85</v>
      </c>
      <c r="F106" s="8">
        <f>COUNTIF(F7:F101, "&gt;=8")</f>
        <v>83</v>
      </c>
      <c r="G106" s="8">
        <f>COUNTIF(G7:G101, "&gt;=8")</f>
        <v>83</v>
      </c>
      <c r="H106" s="8">
        <f>COUNTIF(H7:H101, "&gt;=8")</f>
        <v>82</v>
      </c>
      <c r="I106" s="8">
        <f>COUNTIF(I7:I101, "&gt;=40")</f>
        <v>94</v>
      </c>
      <c r="J106" s="8">
        <f>COUNTIF(J7:J101, "&gt;=6")</f>
        <v>94</v>
      </c>
      <c r="K106" s="8">
        <f>COUNTIF(K7:K101, "&gt;=2.4")</f>
        <v>79</v>
      </c>
      <c r="L106" s="8">
        <f>COUNTIF(L7:L101, "&gt;=2.4")</f>
        <v>76</v>
      </c>
      <c r="M106" s="8">
        <f>COUNTIF(M7:M101, "&gt;=2.4")</f>
        <v>80</v>
      </c>
      <c r="N106" s="8">
        <f>COUNTIF(N7:N101, "&gt;=2.4")</f>
        <v>76</v>
      </c>
      <c r="O106" s="8">
        <f>COUNTIF(O7:O101, "&gt;=2.4")</f>
        <v>77</v>
      </c>
      <c r="P106" s="8">
        <f>COUNTIF(P7:P101, "&gt;=12")</f>
        <v>90</v>
      </c>
      <c r="Q106" s="8">
        <f>COUNTIF(Q7:Q101, "&gt;=.6")</f>
        <v>90</v>
      </c>
      <c r="R106" s="8">
        <f>COUNTIF(R7:R101, "&gt;=1.32")</f>
        <v>85</v>
      </c>
      <c r="S106" s="8">
        <f>COUNTIF(S7:S101, "&gt;=1.32")</f>
        <v>88</v>
      </c>
      <c r="T106" s="8">
        <f>COUNTIF(T7:T101, "&gt;=1.32")</f>
        <v>84</v>
      </c>
      <c r="U106" s="8">
        <f>COUNTIF(U7:U101, "&gt;=1.32")</f>
        <v>84</v>
      </c>
      <c r="V106" s="8">
        <f>COUNTIF(V7:V101, "&gt;=1.32")</f>
        <v>81</v>
      </c>
      <c r="W106" s="8">
        <f>COUNTIF(W7:W101, "&gt;=52")</f>
        <v>94</v>
      </c>
      <c r="X106" s="8">
        <f>COUNTIF(X7:X101, "&gt;=10.4")</f>
        <v>94</v>
      </c>
      <c r="Y106" s="8">
        <f>COUNTIF(Y7:Y101, "&gt;=40")</f>
        <v>94</v>
      </c>
      <c r="Z106" s="8">
        <f>COUNTIF(Z7:Z101, "&gt;=32")</f>
        <v>94</v>
      </c>
    </row>
    <row r="107" spans="1:44" x14ac:dyDescent="0.3">
      <c r="A107" s="135" t="s">
        <v>19</v>
      </c>
      <c r="B107" s="136"/>
      <c r="C107" s="137"/>
      <c r="D107" s="84" t="str">
        <f t="shared" ref="D107:Z107" si="29" xml:space="preserve"> IF(((D106/COUNT(D7:D101))*100)&gt;=60,"3", IF(AND(((D106/COUNT(D7:D101))*100)&lt;60, ((D106/COUNT(D7:D101))*100)&gt;=50),"2", IF( AND(((D106/COUNT(D7:D101))*100)&lt;50, ((D106/COUNT(D7:D101))*100)&gt;=40),"1","0")))</f>
        <v>3</v>
      </c>
      <c r="E107" s="84" t="str">
        <f t="shared" si="29"/>
        <v>3</v>
      </c>
      <c r="F107" s="84" t="str">
        <f t="shared" si="29"/>
        <v>3</v>
      </c>
      <c r="G107" s="84" t="str">
        <f t="shared" si="29"/>
        <v>3</v>
      </c>
      <c r="H107" s="84" t="str">
        <f t="shared" si="29"/>
        <v>3</v>
      </c>
      <c r="I107" s="84" t="str">
        <f t="shared" si="29"/>
        <v>3</v>
      </c>
      <c r="J107" s="84" t="str">
        <f t="shared" si="29"/>
        <v>3</v>
      </c>
      <c r="K107" s="84" t="str">
        <f t="shared" si="29"/>
        <v>3</v>
      </c>
      <c r="L107" s="84" t="str">
        <f t="shared" si="29"/>
        <v>3</v>
      </c>
      <c r="M107" s="84" t="str">
        <f t="shared" si="29"/>
        <v>3</v>
      </c>
      <c r="N107" s="84" t="str">
        <f t="shared" si="29"/>
        <v>3</v>
      </c>
      <c r="O107" s="84" t="str">
        <f t="shared" si="29"/>
        <v>3</v>
      </c>
      <c r="P107" s="84" t="str">
        <f t="shared" si="29"/>
        <v>3</v>
      </c>
      <c r="Q107" s="84" t="str">
        <f t="shared" si="29"/>
        <v>3</v>
      </c>
      <c r="R107" s="84" t="str">
        <f t="shared" si="29"/>
        <v>3</v>
      </c>
      <c r="S107" s="84" t="str">
        <f t="shared" si="29"/>
        <v>3</v>
      </c>
      <c r="T107" s="84" t="str">
        <f t="shared" si="29"/>
        <v>3</v>
      </c>
      <c r="U107" s="84" t="str">
        <f t="shared" si="29"/>
        <v>3</v>
      </c>
      <c r="V107" s="84" t="str">
        <f t="shared" si="29"/>
        <v>3</v>
      </c>
      <c r="W107" s="84" t="str">
        <f t="shared" si="29"/>
        <v>3</v>
      </c>
      <c r="X107" s="84" t="str">
        <f t="shared" si="29"/>
        <v>3</v>
      </c>
      <c r="Y107" s="84" t="str">
        <f t="shared" si="29"/>
        <v>3</v>
      </c>
      <c r="Z107" s="84" t="str">
        <f t="shared" si="29"/>
        <v>3</v>
      </c>
    </row>
    <row r="108" spans="1:44" ht="21" thickBot="1" x14ac:dyDescent="0.35">
      <c r="A108" s="180" t="s">
        <v>20</v>
      </c>
      <c r="B108" s="181"/>
      <c r="C108" s="182"/>
      <c r="D108" s="11">
        <f t="shared" ref="D108:Z108" si="30">((D106/COUNT(D7:D101))*D107)</f>
        <v>2.6526315789473682</v>
      </c>
      <c r="E108" s="11">
        <f t="shared" si="30"/>
        <v>2.6842105263157894</v>
      </c>
      <c r="F108" s="11">
        <f t="shared" si="30"/>
        <v>2.6210526315789475</v>
      </c>
      <c r="G108" s="11">
        <f t="shared" si="30"/>
        <v>2.6210526315789475</v>
      </c>
      <c r="H108" s="11">
        <f t="shared" si="30"/>
        <v>2.5894736842105264</v>
      </c>
      <c r="I108" s="11">
        <f t="shared" si="30"/>
        <v>2.9684210526315788</v>
      </c>
      <c r="J108" s="11">
        <f t="shared" si="30"/>
        <v>2.9684210526315788</v>
      </c>
      <c r="K108" s="11">
        <f t="shared" si="30"/>
        <v>2.4947368421052634</v>
      </c>
      <c r="L108" s="11">
        <f t="shared" si="30"/>
        <v>2.4000000000000004</v>
      </c>
      <c r="M108" s="11">
        <f t="shared" si="30"/>
        <v>2.5263157894736841</v>
      </c>
      <c r="N108" s="11">
        <f t="shared" si="30"/>
        <v>2.4000000000000004</v>
      </c>
      <c r="O108" s="11">
        <f t="shared" si="30"/>
        <v>2.4315789473684211</v>
      </c>
      <c r="P108" s="11">
        <f t="shared" si="30"/>
        <v>2.8421052631578947</v>
      </c>
      <c r="Q108" s="11">
        <f t="shared" si="30"/>
        <v>2.8421052631578947</v>
      </c>
      <c r="R108" s="11">
        <f t="shared" si="30"/>
        <v>2.6842105263157894</v>
      </c>
      <c r="S108" s="11">
        <f t="shared" si="30"/>
        <v>2.7789473684210524</v>
      </c>
      <c r="T108" s="11">
        <f t="shared" si="30"/>
        <v>2.6526315789473682</v>
      </c>
      <c r="U108" s="11">
        <f t="shared" si="30"/>
        <v>2.6526315789473682</v>
      </c>
      <c r="V108" s="11">
        <f t="shared" si="30"/>
        <v>2.5578947368421052</v>
      </c>
      <c r="W108" s="11">
        <f t="shared" si="30"/>
        <v>2.9684210526315788</v>
      </c>
      <c r="X108" s="11">
        <f t="shared" si="30"/>
        <v>2.9684210526315788</v>
      </c>
      <c r="Y108" s="11">
        <f t="shared" si="30"/>
        <v>2.9684210526315788</v>
      </c>
      <c r="Z108" s="11">
        <f t="shared" si="30"/>
        <v>2.9684210526315788</v>
      </c>
    </row>
    <row r="109" spans="1:44" ht="21" thickBot="1" x14ac:dyDescent="0.35">
      <c r="A109" s="2"/>
      <c r="B109" s="2"/>
      <c r="C109" s="2"/>
      <c r="D109" s="2"/>
    </row>
    <row r="110" spans="1:44" x14ac:dyDescent="0.3">
      <c r="A110" s="183" t="s">
        <v>21</v>
      </c>
      <c r="B110" s="184"/>
      <c r="C110" s="185"/>
      <c r="D110" s="2"/>
      <c r="E110" s="162" t="s">
        <v>22</v>
      </c>
      <c r="F110" s="163"/>
      <c r="G110" s="163"/>
      <c r="H110" s="163"/>
      <c r="I110" s="163"/>
      <c r="J110" s="163"/>
      <c r="K110" s="163"/>
      <c r="L110" s="163"/>
      <c r="M110" s="163"/>
      <c r="N110" s="164"/>
      <c r="O110" s="77" t="s">
        <v>12</v>
      </c>
      <c r="P110" s="19" t="s">
        <v>3</v>
      </c>
      <c r="Q110" s="19" t="s">
        <v>4</v>
      </c>
      <c r="R110" s="19" t="s">
        <v>5</v>
      </c>
      <c r="S110" s="20" t="s">
        <v>6</v>
      </c>
    </row>
    <row r="111" spans="1:44" ht="21" thickBot="1" x14ac:dyDescent="0.35">
      <c r="A111" s="21" t="s">
        <v>79</v>
      </c>
      <c r="B111" s="3"/>
      <c r="C111" s="22"/>
      <c r="D111" s="2"/>
      <c r="E111" s="165"/>
      <c r="F111" s="166"/>
      <c r="G111" s="166"/>
      <c r="H111" s="166"/>
      <c r="I111" s="166"/>
      <c r="J111" s="166"/>
      <c r="K111" s="166"/>
      <c r="L111" s="166"/>
      <c r="M111" s="166"/>
      <c r="N111" s="167"/>
      <c r="O111" s="4">
        <f>(R108*0.2+Z108*0.8)</f>
        <v>2.911578947368421</v>
      </c>
      <c r="P111" s="4">
        <f>(S108*0.2+Z108*0.8)</f>
        <v>2.9305263157894736</v>
      </c>
      <c r="Q111" s="4">
        <f>(T108*0.2+Z108*0.8)</f>
        <v>2.905263157894737</v>
      </c>
      <c r="R111" s="4">
        <f>(U108*0.2+Z108*0.8)</f>
        <v>2.905263157894737</v>
      </c>
      <c r="S111" s="5">
        <f>(V108*0.2+Z108*0.8)</f>
        <v>2.8863157894736844</v>
      </c>
    </row>
    <row r="112" spans="1:44" x14ac:dyDescent="0.3">
      <c r="A112" s="21" t="s">
        <v>80</v>
      </c>
      <c r="B112" s="3"/>
      <c r="C112" s="22"/>
      <c r="D112" s="2"/>
    </row>
    <row r="113" spans="1:4" ht="21" thickBot="1" x14ac:dyDescent="0.35">
      <c r="A113" s="23" t="s">
        <v>81</v>
      </c>
      <c r="B113" s="24"/>
      <c r="C113" s="25"/>
      <c r="D113" s="2"/>
    </row>
  </sheetData>
  <mergeCells count="22">
    <mergeCell ref="A105:C105"/>
    <mergeCell ref="A106:C106"/>
    <mergeCell ref="A107:C107"/>
    <mergeCell ref="A108:C108"/>
    <mergeCell ref="A110:C110"/>
    <mergeCell ref="E110:N111"/>
    <mergeCell ref="Y4:Y6"/>
    <mergeCell ref="Z4:Z6"/>
    <mergeCell ref="D5:J5"/>
    <mergeCell ref="K5:Q5"/>
    <mergeCell ref="A103:C103"/>
    <mergeCell ref="A104:C104"/>
    <mergeCell ref="A1:Z1"/>
    <mergeCell ref="A2:Z2"/>
    <mergeCell ref="A3:B3"/>
    <mergeCell ref="F3:Z3"/>
    <mergeCell ref="A4:A6"/>
    <mergeCell ref="B4:B6"/>
    <mergeCell ref="C4:C6"/>
    <mergeCell ref="D4:Q4"/>
    <mergeCell ref="R4:V5"/>
    <mergeCell ref="X4:X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E113"/>
  <sheetViews>
    <sheetView zoomScale="80" zoomScaleNormal="80" workbookViewId="0">
      <selection activeCell="C3" sqref="C3"/>
    </sheetView>
  </sheetViews>
  <sheetFormatPr defaultColWidth="8.85546875" defaultRowHeight="20.25" x14ac:dyDescent="0.3"/>
  <cols>
    <col min="1" max="1" width="8.5703125" style="1" bestFit="1" customWidth="1"/>
    <col min="2" max="2" width="19.7109375" style="1" bestFit="1" customWidth="1"/>
    <col min="3" max="3" width="49.140625" style="1" customWidth="1"/>
    <col min="4" max="8" width="13.28515625" style="1" bestFit="1" customWidth="1"/>
    <col min="9" max="9" width="15.7109375" style="1" bestFit="1" customWidth="1"/>
    <col min="10" max="10" width="18.42578125" style="1" customWidth="1"/>
    <col min="11" max="15" width="13.7109375" style="1" customWidth="1"/>
    <col min="16" max="17" width="15.7109375" style="1" customWidth="1"/>
    <col min="18" max="18" width="19.140625" style="1" customWidth="1"/>
    <col min="19" max="19" width="14.5703125" style="1" customWidth="1"/>
    <col min="20" max="20" width="14.7109375" style="1" customWidth="1"/>
    <col min="21" max="21" width="14.28515625" style="1" customWidth="1"/>
    <col min="22" max="22" width="17.42578125" style="1" customWidth="1"/>
    <col min="23" max="23" width="29.140625" style="1" customWidth="1"/>
    <col min="24" max="24" width="17.85546875" style="1" customWidth="1"/>
    <col min="25" max="25" width="17.42578125" style="1" customWidth="1"/>
    <col min="26" max="26" width="12.7109375" style="1" customWidth="1"/>
    <col min="27" max="43" width="8.85546875" style="122"/>
    <col min="44" max="44" width="8.85546875" style="121"/>
    <col min="45" max="265" width="8.85546875" style="119"/>
    <col min="266" max="16384" width="8.85546875" style="1"/>
  </cols>
  <sheetData>
    <row r="1" spans="1:44" x14ac:dyDescent="0.3">
      <c r="A1" s="138" t="s">
        <v>102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</row>
    <row r="2" spans="1:44" ht="21" thickBot="1" x14ac:dyDescent="0.35">
      <c r="A2" s="138" t="s">
        <v>201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</row>
    <row r="3" spans="1:44" ht="21" thickBot="1" x14ac:dyDescent="0.35">
      <c r="A3" s="139" t="s">
        <v>84</v>
      </c>
      <c r="B3" s="140"/>
      <c r="C3" s="131" t="s">
        <v>205</v>
      </c>
      <c r="D3" s="96" t="s">
        <v>99</v>
      </c>
      <c r="E3" s="95"/>
      <c r="F3" s="141" t="s">
        <v>200</v>
      </c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</row>
    <row r="4" spans="1:44" ht="21" customHeight="1" thickBot="1" x14ac:dyDescent="0.35">
      <c r="A4" s="142" t="s">
        <v>0</v>
      </c>
      <c r="B4" s="144" t="s">
        <v>1</v>
      </c>
      <c r="C4" s="147" t="s">
        <v>2</v>
      </c>
      <c r="D4" s="150" t="s">
        <v>100</v>
      </c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2"/>
      <c r="R4" s="153" t="s">
        <v>101</v>
      </c>
      <c r="S4" s="154"/>
      <c r="T4" s="154"/>
      <c r="U4" s="154"/>
      <c r="V4" s="155"/>
      <c r="W4" s="17" t="s">
        <v>15</v>
      </c>
      <c r="X4" s="159" t="s">
        <v>14</v>
      </c>
      <c r="Y4" s="168" t="s">
        <v>82</v>
      </c>
      <c r="Z4" s="171" t="s">
        <v>83</v>
      </c>
    </row>
    <row r="5" spans="1:44" x14ac:dyDescent="0.3">
      <c r="A5" s="143"/>
      <c r="B5" s="145"/>
      <c r="C5" s="148"/>
      <c r="D5" s="174" t="s">
        <v>11</v>
      </c>
      <c r="E5" s="175"/>
      <c r="F5" s="175"/>
      <c r="G5" s="175"/>
      <c r="H5" s="175"/>
      <c r="I5" s="175"/>
      <c r="J5" s="176"/>
      <c r="K5" s="177" t="s">
        <v>88</v>
      </c>
      <c r="L5" s="178"/>
      <c r="M5" s="178"/>
      <c r="N5" s="178"/>
      <c r="O5" s="178"/>
      <c r="P5" s="178"/>
      <c r="Q5" s="179"/>
      <c r="R5" s="156"/>
      <c r="S5" s="157"/>
      <c r="T5" s="157"/>
      <c r="U5" s="157"/>
      <c r="V5" s="158"/>
      <c r="W5" s="18" t="s">
        <v>13</v>
      </c>
      <c r="X5" s="160"/>
      <c r="Y5" s="169"/>
      <c r="Z5" s="172"/>
    </row>
    <row r="6" spans="1:44" ht="21" thickBot="1" x14ac:dyDescent="0.35">
      <c r="A6" s="143"/>
      <c r="B6" s="146"/>
      <c r="C6" s="149"/>
      <c r="D6" s="105" t="s">
        <v>9</v>
      </c>
      <c r="E6" s="106" t="s">
        <v>85</v>
      </c>
      <c r="F6" s="106" t="s">
        <v>8</v>
      </c>
      <c r="G6" s="106" t="s">
        <v>86</v>
      </c>
      <c r="H6" s="106" t="s">
        <v>87</v>
      </c>
      <c r="I6" s="107" t="s">
        <v>10</v>
      </c>
      <c r="J6" s="108" t="s">
        <v>96</v>
      </c>
      <c r="K6" s="109" t="s">
        <v>89</v>
      </c>
      <c r="L6" s="110" t="s">
        <v>90</v>
      </c>
      <c r="M6" s="110" t="s">
        <v>91</v>
      </c>
      <c r="N6" s="110" t="s">
        <v>92</v>
      </c>
      <c r="O6" s="110" t="s">
        <v>93</v>
      </c>
      <c r="P6" s="110" t="s">
        <v>94</v>
      </c>
      <c r="Q6" s="111" t="s">
        <v>97</v>
      </c>
      <c r="R6" s="86" t="s">
        <v>12</v>
      </c>
      <c r="S6" s="87" t="s">
        <v>3</v>
      </c>
      <c r="T6" s="87" t="s">
        <v>4</v>
      </c>
      <c r="U6" s="87" t="s">
        <v>5</v>
      </c>
      <c r="V6" s="85" t="s">
        <v>6</v>
      </c>
      <c r="W6" s="112" t="s">
        <v>95</v>
      </c>
      <c r="X6" s="161"/>
      <c r="Y6" s="170"/>
      <c r="Z6" s="173"/>
    </row>
    <row r="7" spans="1:44" s="119" customFormat="1" x14ac:dyDescent="0.3">
      <c r="A7" s="113">
        <v>1</v>
      </c>
      <c r="B7" s="126">
        <v>677558</v>
      </c>
      <c r="C7" s="127" t="s">
        <v>103</v>
      </c>
      <c r="D7" s="114">
        <v>10</v>
      </c>
      <c r="E7" s="114">
        <v>12</v>
      </c>
      <c r="F7" s="114">
        <v>10</v>
      </c>
      <c r="G7" s="114">
        <v>12</v>
      </c>
      <c r="H7" s="114">
        <v>11</v>
      </c>
      <c r="I7" s="114">
        <f>SUM(D7:H7)</f>
        <v>55</v>
      </c>
      <c r="J7" s="114">
        <f>I7*0.15</f>
        <v>8.25</v>
      </c>
      <c r="K7" s="115">
        <v>2</v>
      </c>
      <c r="L7" s="115">
        <v>4</v>
      </c>
      <c r="M7" s="115">
        <v>2</v>
      </c>
      <c r="N7" s="115">
        <v>1.5</v>
      </c>
      <c r="O7" s="115">
        <v>6</v>
      </c>
      <c r="P7" s="115">
        <f>SUM(K7:O7)</f>
        <v>15.5</v>
      </c>
      <c r="Q7" s="115">
        <f>P7*0.05</f>
        <v>0.77500000000000002</v>
      </c>
      <c r="R7" s="116">
        <f t="shared" ref="R7:V7" si="0">(D7*0.15+K7*0.05)</f>
        <v>1.6</v>
      </c>
      <c r="S7" s="117">
        <f t="shared" si="0"/>
        <v>1.9999999999999998</v>
      </c>
      <c r="T7" s="117">
        <f t="shared" si="0"/>
        <v>1.6</v>
      </c>
      <c r="U7" s="117">
        <f t="shared" si="0"/>
        <v>1.8749999999999998</v>
      </c>
      <c r="V7" s="117">
        <f t="shared" si="0"/>
        <v>1.95</v>
      </c>
      <c r="W7" s="28">
        <f>I7+P7</f>
        <v>70.5</v>
      </c>
      <c r="X7" s="118">
        <f>W7*0.2</f>
        <v>14.100000000000001</v>
      </c>
      <c r="Y7" s="129">
        <v>43</v>
      </c>
      <c r="Z7" s="120">
        <f>Y7*0.8</f>
        <v>34.4</v>
      </c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1"/>
    </row>
    <row r="8" spans="1:44" s="119" customFormat="1" x14ac:dyDescent="0.3">
      <c r="A8" s="113">
        <v>2</v>
      </c>
      <c r="B8" s="126">
        <v>677559</v>
      </c>
      <c r="C8" s="128" t="s">
        <v>104</v>
      </c>
      <c r="D8" s="114">
        <v>12</v>
      </c>
      <c r="E8" s="114">
        <v>10</v>
      </c>
      <c r="F8" s="114">
        <v>10.5</v>
      </c>
      <c r="G8" s="114">
        <v>10</v>
      </c>
      <c r="H8" s="114">
        <v>12</v>
      </c>
      <c r="I8" s="114">
        <f t="shared" ref="I8:I71" si="1">SUM(D8:H8)</f>
        <v>54.5</v>
      </c>
      <c r="J8" s="114">
        <f t="shared" ref="J8:J71" si="2">I8*0.15</f>
        <v>8.1749999999999989</v>
      </c>
      <c r="K8" s="115">
        <v>3</v>
      </c>
      <c r="L8" s="115">
        <v>4</v>
      </c>
      <c r="M8" s="115">
        <v>2</v>
      </c>
      <c r="N8" s="115">
        <v>3</v>
      </c>
      <c r="O8" s="115">
        <v>5</v>
      </c>
      <c r="P8" s="115">
        <f t="shared" ref="P8:P71" si="3">SUM(K8:O8)</f>
        <v>17</v>
      </c>
      <c r="Q8" s="115">
        <f t="shared" ref="Q8:Q71" si="4">P8*0.05</f>
        <v>0.85000000000000009</v>
      </c>
      <c r="R8" s="116">
        <f t="shared" ref="R8:R71" si="5">(D8*0.15+K8*0.05)</f>
        <v>1.9499999999999997</v>
      </c>
      <c r="S8" s="117">
        <f t="shared" ref="S8:S71" si="6">(E8*0.15+L8*0.05)</f>
        <v>1.7</v>
      </c>
      <c r="T8" s="117">
        <f t="shared" ref="T8:T71" si="7">(F8*0.15+M8*0.05)</f>
        <v>1.675</v>
      </c>
      <c r="U8" s="117">
        <f t="shared" ref="U8:U71" si="8">(G8*0.15+N8*0.05)</f>
        <v>1.65</v>
      </c>
      <c r="V8" s="117">
        <f t="shared" ref="V8:V71" si="9">(H8*0.15+O8*0.05)</f>
        <v>2.0499999999999998</v>
      </c>
      <c r="W8" s="28">
        <f t="shared" ref="W8:W71" si="10">I8+P8</f>
        <v>71.5</v>
      </c>
      <c r="X8" s="118">
        <f t="shared" ref="X8:X71" si="11">W8*0.2</f>
        <v>14.3</v>
      </c>
      <c r="Y8" s="129">
        <v>47</v>
      </c>
      <c r="Z8" s="120">
        <f t="shared" ref="Z8:Z71" si="12">Y8*0.8</f>
        <v>37.6</v>
      </c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1"/>
    </row>
    <row r="9" spans="1:44" s="119" customFormat="1" x14ac:dyDescent="0.3">
      <c r="A9" s="113">
        <v>3</v>
      </c>
      <c r="B9" s="126">
        <v>677560</v>
      </c>
      <c r="C9" s="127" t="s">
        <v>105</v>
      </c>
      <c r="D9" s="114">
        <v>12</v>
      </c>
      <c r="E9" s="114">
        <v>13</v>
      </c>
      <c r="F9" s="114">
        <v>10</v>
      </c>
      <c r="G9" s="114">
        <v>13</v>
      </c>
      <c r="H9" s="114">
        <v>12</v>
      </c>
      <c r="I9" s="114">
        <f t="shared" si="1"/>
        <v>60</v>
      </c>
      <c r="J9" s="114">
        <f t="shared" si="2"/>
        <v>9</v>
      </c>
      <c r="K9" s="115">
        <v>1</v>
      </c>
      <c r="L9" s="115">
        <v>4</v>
      </c>
      <c r="M9" s="115">
        <v>3</v>
      </c>
      <c r="N9" s="115">
        <v>2</v>
      </c>
      <c r="O9" s="115">
        <v>4</v>
      </c>
      <c r="P9" s="115">
        <f t="shared" si="3"/>
        <v>14</v>
      </c>
      <c r="Q9" s="115">
        <f t="shared" si="4"/>
        <v>0.70000000000000007</v>
      </c>
      <c r="R9" s="116">
        <f t="shared" si="5"/>
        <v>1.8499999999999999</v>
      </c>
      <c r="S9" s="117">
        <f t="shared" si="6"/>
        <v>2.15</v>
      </c>
      <c r="T9" s="117">
        <f t="shared" si="7"/>
        <v>1.65</v>
      </c>
      <c r="U9" s="117">
        <f t="shared" si="8"/>
        <v>2.0499999999999998</v>
      </c>
      <c r="V9" s="117">
        <f t="shared" si="9"/>
        <v>1.9999999999999998</v>
      </c>
      <c r="W9" s="28">
        <f t="shared" si="10"/>
        <v>74</v>
      </c>
      <c r="X9" s="118">
        <f t="shared" si="11"/>
        <v>14.8</v>
      </c>
      <c r="Y9" s="129">
        <v>52</v>
      </c>
      <c r="Z9" s="120">
        <f t="shared" si="12"/>
        <v>41.6</v>
      </c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1"/>
    </row>
    <row r="10" spans="1:44" s="119" customFormat="1" x14ac:dyDescent="0.3">
      <c r="A10" s="113">
        <v>4</v>
      </c>
      <c r="B10" s="126">
        <v>677561</v>
      </c>
      <c r="C10" s="127" t="s">
        <v>106</v>
      </c>
      <c r="D10" s="114">
        <v>10.5</v>
      </c>
      <c r="E10" s="114">
        <v>10</v>
      </c>
      <c r="F10" s="114">
        <v>9.5</v>
      </c>
      <c r="G10" s="114">
        <v>10</v>
      </c>
      <c r="H10" s="114">
        <v>13</v>
      </c>
      <c r="I10" s="114">
        <f t="shared" si="1"/>
        <v>53</v>
      </c>
      <c r="J10" s="114">
        <f t="shared" si="2"/>
        <v>7.9499999999999993</v>
      </c>
      <c r="K10" s="115">
        <v>4</v>
      </c>
      <c r="L10" s="115">
        <v>3</v>
      </c>
      <c r="M10" s="115">
        <v>2</v>
      </c>
      <c r="N10" s="115">
        <v>3</v>
      </c>
      <c r="O10" s="115">
        <v>2</v>
      </c>
      <c r="P10" s="115">
        <f t="shared" si="3"/>
        <v>14</v>
      </c>
      <c r="Q10" s="115">
        <f t="shared" si="4"/>
        <v>0.70000000000000007</v>
      </c>
      <c r="R10" s="116">
        <f t="shared" si="5"/>
        <v>1.7749999999999999</v>
      </c>
      <c r="S10" s="117">
        <f t="shared" si="6"/>
        <v>1.65</v>
      </c>
      <c r="T10" s="117">
        <f t="shared" si="7"/>
        <v>1.5250000000000001</v>
      </c>
      <c r="U10" s="117">
        <f t="shared" si="8"/>
        <v>1.65</v>
      </c>
      <c r="V10" s="117">
        <f t="shared" si="9"/>
        <v>2.0499999999999998</v>
      </c>
      <c r="W10" s="28">
        <f t="shared" si="10"/>
        <v>67</v>
      </c>
      <c r="X10" s="118">
        <f t="shared" si="11"/>
        <v>13.4</v>
      </c>
      <c r="Y10" s="129">
        <v>48</v>
      </c>
      <c r="Z10" s="120">
        <f t="shared" si="12"/>
        <v>38.400000000000006</v>
      </c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1"/>
    </row>
    <row r="11" spans="1:44" s="119" customFormat="1" x14ac:dyDescent="0.3">
      <c r="A11" s="113">
        <v>5</v>
      </c>
      <c r="B11" s="126">
        <v>677562</v>
      </c>
      <c r="C11" s="127" t="s">
        <v>107</v>
      </c>
      <c r="D11" s="114">
        <v>10</v>
      </c>
      <c r="E11" s="114">
        <v>12</v>
      </c>
      <c r="F11" s="114">
        <v>13</v>
      </c>
      <c r="G11" s="114">
        <v>14</v>
      </c>
      <c r="H11" s="114">
        <v>12.5</v>
      </c>
      <c r="I11" s="114">
        <f t="shared" si="1"/>
        <v>61.5</v>
      </c>
      <c r="J11" s="114">
        <f t="shared" si="2"/>
        <v>9.2249999999999996</v>
      </c>
      <c r="K11" s="115">
        <v>2</v>
      </c>
      <c r="L11" s="115">
        <v>4</v>
      </c>
      <c r="M11" s="115">
        <v>2</v>
      </c>
      <c r="N11" s="115">
        <v>3</v>
      </c>
      <c r="O11" s="115">
        <v>4</v>
      </c>
      <c r="P11" s="115">
        <f t="shared" si="3"/>
        <v>15</v>
      </c>
      <c r="Q11" s="115">
        <f t="shared" si="4"/>
        <v>0.75</v>
      </c>
      <c r="R11" s="116">
        <f t="shared" si="5"/>
        <v>1.6</v>
      </c>
      <c r="S11" s="117">
        <f t="shared" si="6"/>
        <v>1.9999999999999998</v>
      </c>
      <c r="T11" s="117">
        <f t="shared" si="7"/>
        <v>2.0499999999999998</v>
      </c>
      <c r="U11" s="117">
        <f t="shared" si="8"/>
        <v>2.25</v>
      </c>
      <c r="V11" s="117">
        <f t="shared" si="9"/>
        <v>2.0750000000000002</v>
      </c>
      <c r="W11" s="28">
        <f t="shared" si="10"/>
        <v>76.5</v>
      </c>
      <c r="X11" s="118">
        <f t="shared" si="11"/>
        <v>15.3</v>
      </c>
      <c r="Y11" s="129">
        <v>61</v>
      </c>
      <c r="Z11" s="120">
        <f t="shared" si="12"/>
        <v>48.800000000000004</v>
      </c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1"/>
    </row>
    <row r="12" spans="1:44" s="119" customFormat="1" x14ac:dyDescent="0.3">
      <c r="A12" s="113">
        <v>6</v>
      </c>
      <c r="B12" s="126">
        <v>677563</v>
      </c>
      <c r="C12" s="127" t="s">
        <v>197</v>
      </c>
      <c r="D12" s="114">
        <v>10</v>
      </c>
      <c r="E12" s="114">
        <v>12</v>
      </c>
      <c r="F12" s="114">
        <v>10.5</v>
      </c>
      <c r="G12" s="114">
        <v>12</v>
      </c>
      <c r="H12" s="114">
        <v>10</v>
      </c>
      <c r="I12" s="114">
        <f t="shared" si="1"/>
        <v>54.5</v>
      </c>
      <c r="J12" s="114">
        <f t="shared" si="2"/>
        <v>8.1749999999999989</v>
      </c>
      <c r="K12" s="115">
        <v>3</v>
      </c>
      <c r="L12" s="115">
        <v>2</v>
      </c>
      <c r="M12" s="115">
        <v>3</v>
      </c>
      <c r="N12" s="115">
        <v>2</v>
      </c>
      <c r="O12" s="115">
        <v>3</v>
      </c>
      <c r="P12" s="115">
        <f t="shared" si="3"/>
        <v>13</v>
      </c>
      <c r="Q12" s="115">
        <f t="shared" si="4"/>
        <v>0.65</v>
      </c>
      <c r="R12" s="116">
        <f t="shared" si="5"/>
        <v>1.65</v>
      </c>
      <c r="S12" s="117">
        <f t="shared" si="6"/>
        <v>1.9</v>
      </c>
      <c r="T12" s="117">
        <f t="shared" si="7"/>
        <v>1.7250000000000001</v>
      </c>
      <c r="U12" s="117">
        <f t="shared" si="8"/>
        <v>1.9</v>
      </c>
      <c r="V12" s="117">
        <f t="shared" si="9"/>
        <v>1.65</v>
      </c>
      <c r="W12" s="28">
        <f t="shared" si="10"/>
        <v>67.5</v>
      </c>
      <c r="X12" s="118">
        <f t="shared" si="11"/>
        <v>13.5</v>
      </c>
      <c r="Y12" s="129">
        <v>43</v>
      </c>
      <c r="Z12" s="120">
        <f t="shared" si="12"/>
        <v>34.4</v>
      </c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1"/>
    </row>
    <row r="13" spans="1:44" s="119" customFormat="1" x14ac:dyDescent="0.3">
      <c r="A13" s="113">
        <v>7</v>
      </c>
      <c r="B13" s="126">
        <v>677564</v>
      </c>
      <c r="C13" s="127" t="s">
        <v>108</v>
      </c>
      <c r="D13" s="114">
        <v>12</v>
      </c>
      <c r="E13" s="114">
        <v>10</v>
      </c>
      <c r="F13" s="114">
        <v>12.5</v>
      </c>
      <c r="G13" s="114">
        <v>13</v>
      </c>
      <c r="H13" s="114">
        <v>10</v>
      </c>
      <c r="I13" s="114">
        <f t="shared" si="1"/>
        <v>57.5</v>
      </c>
      <c r="J13" s="114">
        <f t="shared" si="2"/>
        <v>8.625</v>
      </c>
      <c r="K13" s="115">
        <v>3</v>
      </c>
      <c r="L13" s="115">
        <v>2.5</v>
      </c>
      <c r="M13" s="115">
        <v>3</v>
      </c>
      <c r="N13" s="115">
        <v>2</v>
      </c>
      <c r="O13" s="115">
        <v>2.5</v>
      </c>
      <c r="P13" s="115">
        <f t="shared" si="3"/>
        <v>13</v>
      </c>
      <c r="Q13" s="115">
        <f t="shared" si="4"/>
        <v>0.65</v>
      </c>
      <c r="R13" s="116">
        <f t="shared" si="5"/>
        <v>1.9499999999999997</v>
      </c>
      <c r="S13" s="117">
        <f t="shared" si="6"/>
        <v>1.625</v>
      </c>
      <c r="T13" s="117">
        <f t="shared" si="7"/>
        <v>2.0249999999999999</v>
      </c>
      <c r="U13" s="117">
        <f t="shared" si="8"/>
        <v>2.0499999999999998</v>
      </c>
      <c r="V13" s="117">
        <f t="shared" si="9"/>
        <v>1.625</v>
      </c>
      <c r="W13" s="28">
        <f t="shared" si="10"/>
        <v>70.5</v>
      </c>
      <c r="X13" s="118">
        <f t="shared" si="11"/>
        <v>14.100000000000001</v>
      </c>
      <c r="Y13" s="129">
        <v>49</v>
      </c>
      <c r="Z13" s="120">
        <f t="shared" si="12"/>
        <v>39.200000000000003</v>
      </c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1"/>
    </row>
    <row r="14" spans="1:44" s="119" customFormat="1" x14ac:dyDescent="0.3">
      <c r="A14" s="113">
        <v>8</v>
      </c>
      <c r="B14" s="126">
        <v>677565</v>
      </c>
      <c r="C14" s="127" t="s">
        <v>109</v>
      </c>
      <c r="D14" s="114">
        <v>10.5</v>
      </c>
      <c r="E14" s="114">
        <v>14</v>
      </c>
      <c r="F14" s="114">
        <v>12</v>
      </c>
      <c r="G14" s="114">
        <v>10</v>
      </c>
      <c r="H14" s="114">
        <v>11</v>
      </c>
      <c r="I14" s="114">
        <f t="shared" si="1"/>
        <v>57.5</v>
      </c>
      <c r="J14" s="114">
        <f t="shared" si="2"/>
        <v>8.625</v>
      </c>
      <c r="K14" s="115">
        <v>2</v>
      </c>
      <c r="L14" s="115">
        <v>3</v>
      </c>
      <c r="M14" s="115">
        <v>2</v>
      </c>
      <c r="N14" s="115">
        <v>4</v>
      </c>
      <c r="O14" s="115">
        <v>3</v>
      </c>
      <c r="P14" s="115">
        <f t="shared" si="3"/>
        <v>14</v>
      </c>
      <c r="Q14" s="115">
        <f t="shared" si="4"/>
        <v>0.70000000000000007</v>
      </c>
      <c r="R14" s="116">
        <f t="shared" si="5"/>
        <v>1.675</v>
      </c>
      <c r="S14" s="117">
        <f t="shared" si="6"/>
        <v>2.25</v>
      </c>
      <c r="T14" s="117">
        <f t="shared" si="7"/>
        <v>1.9</v>
      </c>
      <c r="U14" s="117">
        <f t="shared" si="8"/>
        <v>1.7</v>
      </c>
      <c r="V14" s="117">
        <f t="shared" si="9"/>
        <v>1.7999999999999998</v>
      </c>
      <c r="W14" s="28">
        <f t="shared" si="10"/>
        <v>71.5</v>
      </c>
      <c r="X14" s="118">
        <f t="shared" si="11"/>
        <v>14.3</v>
      </c>
      <c r="Y14" s="129">
        <v>63</v>
      </c>
      <c r="Z14" s="120">
        <f t="shared" si="12"/>
        <v>50.400000000000006</v>
      </c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1"/>
    </row>
    <row r="15" spans="1:44" s="119" customFormat="1" x14ac:dyDescent="0.3">
      <c r="A15" s="113">
        <v>9</v>
      </c>
      <c r="B15" s="126">
        <v>677566</v>
      </c>
      <c r="C15" s="127" t="s">
        <v>198</v>
      </c>
      <c r="D15" s="114">
        <v>10</v>
      </c>
      <c r="E15" s="114">
        <v>12</v>
      </c>
      <c r="F15" s="114">
        <v>13</v>
      </c>
      <c r="G15" s="114">
        <v>10</v>
      </c>
      <c r="H15" s="114">
        <v>12</v>
      </c>
      <c r="I15" s="114"/>
      <c r="J15" s="114">
        <f t="shared" si="2"/>
        <v>0</v>
      </c>
      <c r="K15" s="115">
        <v>3</v>
      </c>
      <c r="L15" s="115">
        <v>2</v>
      </c>
      <c r="M15" s="115">
        <v>2</v>
      </c>
      <c r="N15" s="115">
        <v>5</v>
      </c>
      <c r="O15" s="115">
        <v>3.5</v>
      </c>
      <c r="P15" s="115">
        <f t="shared" si="3"/>
        <v>15.5</v>
      </c>
      <c r="Q15" s="115">
        <f t="shared" si="4"/>
        <v>0.77500000000000002</v>
      </c>
      <c r="R15" s="116">
        <f t="shared" si="5"/>
        <v>1.65</v>
      </c>
      <c r="S15" s="117">
        <f t="shared" si="6"/>
        <v>1.9</v>
      </c>
      <c r="T15" s="117">
        <f t="shared" si="7"/>
        <v>2.0499999999999998</v>
      </c>
      <c r="U15" s="117">
        <f t="shared" si="8"/>
        <v>1.75</v>
      </c>
      <c r="V15" s="117">
        <f t="shared" si="9"/>
        <v>1.9749999999999999</v>
      </c>
      <c r="W15" s="28">
        <f t="shared" si="10"/>
        <v>15.5</v>
      </c>
      <c r="X15" s="118">
        <f t="shared" si="11"/>
        <v>3.1</v>
      </c>
      <c r="Y15" s="129">
        <v>50</v>
      </c>
      <c r="Z15" s="120">
        <f t="shared" si="12"/>
        <v>40</v>
      </c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1"/>
    </row>
    <row r="16" spans="1:44" s="119" customFormat="1" x14ac:dyDescent="0.3">
      <c r="A16" s="113">
        <v>10</v>
      </c>
      <c r="B16" s="126">
        <v>677567</v>
      </c>
      <c r="C16" s="127" t="s">
        <v>110</v>
      </c>
      <c r="D16" s="114">
        <v>9</v>
      </c>
      <c r="E16" s="114">
        <v>9.5</v>
      </c>
      <c r="F16" s="114">
        <v>8.5</v>
      </c>
      <c r="G16" s="114">
        <v>9</v>
      </c>
      <c r="H16" s="114">
        <v>10</v>
      </c>
      <c r="I16" s="114">
        <f t="shared" si="1"/>
        <v>46</v>
      </c>
      <c r="J16" s="114">
        <f t="shared" si="2"/>
        <v>6.8999999999999995</v>
      </c>
      <c r="K16" s="115">
        <v>4</v>
      </c>
      <c r="L16" s="115">
        <v>3</v>
      </c>
      <c r="M16" s="115">
        <v>2</v>
      </c>
      <c r="N16" s="115">
        <v>1</v>
      </c>
      <c r="O16" s="115">
        <v>3</v>
      </c>
      <c r="P16" s="115">
        <f t="shared" si="3"/>
        <v>13</v>
      </c>
      <c r="Q16" s="115">
        <f t="shared" si="4"/>
        <v>0.65</v>
      </c>
      <c r="R16" s="116">
        <f t="shared" si="5"/>
        <v>1.5499999999999998</v>
      </c>
      <c r="S16" s="117">
        <f t="shared" si="6"/>
        <v>1.5750000000000002</v>
      </c>
      <c r="T16" s="117">
        <f t="shared" si="7"/>
        <v>1.375</v>
      </c>
      <c r="U16" s="117">
        <f t="shared" si="8"/>
        <v>1.4</v>
      </c>
      <c r="V16" s="117">
        <f t="shared" si="9"/>
        <v>1.65</v>
      </c>
      <c r="W16" s="28">
        <f t="shared" si="10"/>
        <v>59</v>
      </c>
      <c r="X16" s="118">
        <f t="shared" si="11"/>
        <v>11.8</v>
      </c>
      <c r="Y16" s="129">
        <v>51</v>
      </c>
      <c r="Z16" s="120">
        <f t="shared" si="12"/>
        <v>40.800000000000004</v>
      </c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1"/>
    </row>
    <row r="17" spans="1:44" s="119" customFormat="1" x14ac:dyDescent="0.3">
      <c r="A17" s="113">
        <v>11</v>
      </c>
      <c r="B17" s="126">
        <v>677568</v>
      </c>
      <c r="C17" s="127" t="s">
        <v>111</v>
      </c>
      <c r="D17" s="114">
        <v>10</v>
      </c>
      <c r="E17" s="114">
        <v>12</v>
      </c>
      <c r="F17" s="114">
        <v>13</v>
      </c>
      <c r="G17" s="114">
        <v>14</v>
      </c>
      <c r="H17" s="114">
        <v>12</v>
      </c>
      <c r="I17" s="114">
        <f t="shared" si="1"/>
        <v>61</v>
      </c>
      <c r="J17" s="114">
        <f t="shared" si="2"/>
        <v>9.15</v>
      </c>
      <c r="K17" s="115">
        <v>3</v>
      </c>
      <c r="L17" s="115">
        <v>2</v>
      </c>
      <c r="M17" s="115">
        <v>2.5</v>
      </c>
      <c r="N17" s="115">
        <v>4</v>
      </c>
      <c r="O17" s="115">
        <v>2</v>
      </c>
      <c r="P17" s="115">
        <f t="shared" si="3"/>
        <v>13.5</v>
      </c>
      <c r="Q17" s="115">
        <f t="shared" si="4"/>
        <v>0.67500000000000004</v>
      </c>
      <c r="R17" s="116">
        <f t="shared" si="5"/>
        <v>1.65</v>
      </c>
      <c r="S17" s="117">
        <f t="shared" si="6"/>
        <v>1.9</v>
      </c>
      <c r="T17" s="117">
        <f t="shared" si="7"/>
        <v>2.0750000000000002</v>
      </c>
      <c r="U17" s="117">
        <f t="shared" si="8"/>
        <v>2.3000000000000003</v>
      </c>
      <c r="V17" s="117">
        <f t="shared" si="9"/>
        <v>1.9</v>
      </c>
      <c r="W17" s="28">
        <f t="shared" si="10"/>
        <v>74.5</v>
      </c>
      <c r="X17" s="118">
        <f t="shared" si="11"/>
        <v>14.9</v>
      </c>
      <c r="Y17" s="129">
        <v>58</v>
      </c>
      <c r="Z17" s="120">
        <f t="shared" si="12"/>
        <v>46.400000000000006</v>
      </c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1"/>
    </row>
    <row r="18" spans="1:44" s="119" customFormat="1" x14ac:dyDescent="0.3">
      <c r="A18" s="113">
        <v>12</v>
      </c>
      <c r="B18" s="126">
        <v>677569</v>
      </c>
      <c r="C18" s="127" t="s">
        <v>112</v>
      </c>
      <c r="D18" s="114">
        <v>10</v>
      </c>
      <c r="E18" s="114">
        <v>12.5</v>
      </c>
      <c r="F18" s="114">
        <v>10</v>
      </c>
      <c r="G18" s="114">
        <v>12.5</v>
      </c>
      <c r="H18" s="114">
        <v>10</v>
      </c>
      <c r="I18" s="114">
        <f t="shared" si="1"/>
        <v>55</v>
      </c>
      <c r="J18" s="114">
        <f t="shared" si="2"/>
        <v>8.25</v>
      </c>
      <c r="K18" s="115">
        <v>3</v>
      </c>
      <c r="L18" s="115">
        <v>3.5</v>
      </c>
      <c r="M18" s="115">
        <v>4</v>
      </c>
      <c r="N18" s="115">
        <v>2</v>
      </c>
      <c r="O18" s="115">
        <v>3</v>
      </c>
      <c r="P18" s="115">
        <f t="shared" si="3"/>
        <v>15.5</v>
      </c>
      <c r="Q18" s="115">
        <f t="shared" si="4"/>
        <v>0.77500000000000002</v>
      </c>
      <c r="R18" s="116">
        <f t="shared" si="5"/>
        <v>1.65</v>
      </c>
      <c r="S18" s="117">
        <f t="shared" si="6"/>
        <v>2.0499999999999998</v>
      </c>
      <c r="T18" s="117">
        <f t="shared" si="7"/>
        <v>1.7</v>
      </c>
      <c r="U18" s="117">
        <f t="shared" si="8"/>
        <v>1.9750000000000001</v>
      </c>
      <c r="V18" s="117">
        <f t="shared" si="9"/>
        <v>1.65</v>
      </c>
      <c r="W18" s="28">
        <f t="shared" si="10"/>
        <v>70.5</v>
      </c>
      <c r="X18" s="118">
        <f t="shared" si="11"/>
        <v>14.100000000000001</v>
      </c>
      <c r="Y18" s="129">
        <v>40</v>
      </c>
      <c r="Z18" s="120">
        <f t="shared" si="12"/>
        <v>32</v>
      </c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1"/>
    </row>
    <row r="19" spans="1:44" s="119" customFormat="1" x14ac:dyDescent="0.3">
      <c r="A19" s="113">
        <v>13</v>
      </c>
      <c r="B19" s="126">
        <v>677570</v>
      </c>
      <c r="C19" s="127" t="s">
        <v>113</v>
      </c>
      <c r="D19" s="114">
        <v>9.5</v>
      </c>
      <c r="E19" s="114">
        <v>10</v>
      </c>
      <c r="F19" s="114">
        <v>10</v>
      </c>
      <c r="G19" s="114">
        <v>12.5</v>
      </c>
      <c r="H19" s="114">
        <v>12</v>
      </c>
      <c r="I19" s="114">
        <f t="shared" si="1"/>
        <v>54</v>
      </c>
      <c r="J19" s="114">
        <f t="shared" si="2"/>
        <v>8.1</v>
      </c>
      <c r="K19" s="115">
        <v>4</v>
      </c>
      <c r="L19" s="115">
        <v>3</v>
      </c>
      <c r="M19" s="115">
        <v>4</v>
      </c>
      <c r="N19" s="115">
        <v>2</v>
      </c>
      <c r="O19" s="115">
        <v>2</v>
      </c>
      <c r="P19" s="115">
        <f t="shared" si="3"/>
        <v>15</v>
      </c>
      <c r="Q19" s="115">
        <f t="shared" si="4"/>
        <v>0.75</v>
      </c>
      <c r="R19" s="116">
        <f t="shared" si="5"/>
        <v>1.625</v>
      </c>
      <c r="S19" s="117">
        <f t="shared" si="6"/>
        <v>1.65</v>
      </c>
      <c r="T19" s="117">
        <f t="shared" si="7"/>
        <v>1.7</v>
      </c>
      <c r="U19" s="117">
        <f t="shared" si="8"/>
        <v>1.9750000000000001</v>
      </c>
      <c r="V19" s="117">
        <f t="shared" si="9"/>
        <v>1.9</v>
      </c>
      <c r="W19" s="28">
        <f t="shared" si="10"/>
        <v>69</v>
      </c>
      <c r="X19" s="118">
        <f t="shared" si="11"/>
        <v>13.8</v>
      </c>
      <c r="Y19" s="129">
        <v>46</v>
      </c>
      <c r="Z19" s="120">
        <f t="shared" si="12"/>
        <v>36.800000000000004</v>
      </c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1"/>
    </row>
    <row r="20" spans="1:44" s="119" customFormat="1" x14ac:dyDescent="0.3">
      <c r="A20" s="113">
        <v>14</v>
      </c>
      <c r="B20" s="126">
        <v>677571</v>
      </c>
      <c r="C20" s="127" t="s">
        <v>114</v>
      </c>
      <c r="D20" s="114">
        <v>10</v>
      </c>
      <c r="E20" s="114">
        <v>11</v>
      </c>
      <c r="F20" s="114">
        <v>13</v>
      </c>
      <c r="G20" s="114">
        <v>14</v>
      </c>
      <c r="H20" s="114">
        <v>12</v>
      </c>
      <c r="I20" s="114">
        <f t="shared" si="1"/>
        <v>60</v>
      </c>
      <c r="J20" s="114">
        <f t="shared" si="2"/>
        <v>9</v>
      </c>
      <c r="K20" s="115">
        <v>3</v>
      </c>
      <c r="L20" s="115">
        <v>2.5</v>
      </c>
      <c r="M20" s="115">
        <v>3</v>
      </c>
      <c r="N20" s="115">
        <v>4</v>
      </c>
      <c r="O20" s="115">
        <v>2.5</v>
      </c>
      <c r="P20" s="115">
        <f t="shared" si="3"/>
        <v>15</v>
      </c>
      <c r="Q20" s="115">
        <f t="shared" si="4"/>
        <v>0.75</v>
      </c>
      <c r="R20" s="116">
        <f t="shared" si="5"/>
        <v>1.65</v>
      </c>
      <c r="S20" s="117">
        <f t="shared" si="6"/>
        <v>1.7749999999999999</v>
      </c>
      <c r="T20" s="117">
        <f t="shared" si="7"/>
        <v>2.1</v>
      </c>
      <c r="U20" s="117">
        <f t="shared" si="8"/>
        <v>2.3000000000000003</v>
      </c>
      <c r="V20" s="117">
        <f t="shared" si="9"/>
        <v>1.9249999999999998</v>
      </c>
      <c r="W20" s="28">
        <f t="shared" si="10"/>
        <v>75</v>
      </c>
      <c r="X20" s="118">
        <f t="shared" si="11"/>
        <v>15</v>
      </c>
      <c r="Y20" s="129">
        <v>49</v>
      </c>
      <c r="Z20" s="120">
        <f t="shared" si="12"/>
        <v>39.200000000000003</v>
      </c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2"/>
      <c r="AL20" s="122"/>
      <c r="AM20" s="122"/>
      <c r="AN20" s="122"/>
      <c r="AO20" s="122"/>
      <c r="AP20" s="122"/>
      <c r="AQ20" s="122"/>
      <c r="AR20" s="121"/>
    </row>
    <row r="21" spans="1:44" s="119" customFormat="1" x14ac:dyDescent="0.3">
      <c r="A21" s="113">
        <v>15</v>
      </c>
      <c r="B21" s="126">
        <v>677572</v>
      </c>
      <c r="C21" s="127" t="s">
        <v>115</v>
      </c>
      <c r="D21" s="114">
        <v>9.5</v>
      </c>
      <c r="E21" s="114">
        <v>8.5</v>
      </c>
      <c r="F21" s="114">
        <v>5</v>
      </c>
      <c r="G21" s="114">
        <v>6</v>
      </c>
      <c r="H21" s="114">
        <v>7</v>
      </c>
      <c r="I21" s="114">
        <f t="shared" si="1"/>
        <v>36</v>
      </c>
      <c r="J21" s="114">
        <f t="shared" si="2"/>
        <v>5.3999999999999995</v>
      </c>
      <c r="K21" s="115">
        <v>3.5</v>
      </c>
      <c r="L21" s="115">
        <v>3</v>
      </c>
      <c r="M21" s="115">
        <v>2</v>
      </c>
      <c r="N21" s="115">
        <v>3</v>
      </c>
      <c r="O21" s="115">
        <v>4</v>
      </c>
      <c r="P21" s="115">
        <f t="shared" si="3"/>
        <v>15.5</v>
      </c>
      <c r="Q21" s="115">
        <f t="shared" si="4"/>
        <v>0.77500000000000002</v>
      </c>
      <c r="R21" s="116">
        <f t="shared" si="5"/>
        <v>1.6</v>
      </c>
      <c r="S21" s="117">
        <f t="shared" si="6"/>
        <v>1.4249999999999998</v>
      </c>
      <c r="T21" s="117">
        <f t="shared" si="7"/>
        <v>0.85</v>
      </c>
      <c r="U21" s="117">
        <f t="shared" si="8"/>
        <v>1.0499999999999998</v>
      </c>
      <c r="V21" s="117">
        <f t="shared" si="9"/>
        <v>1.25</v>
      </c>
      <c r="W21" s="28">
        <f t="shared" si="10"/>
        <v>51.5</v>
      </c>
      <c r="X21" s="118">
        <f t="shared" si="11"/>
        <v>10.3</v>
      </c>
      <c r="Y21" s="129">
        <v>40</v>
      </c>
      <c r="Z21" s="120">
        <f t="shared" si="12"/>
        <v>32</v>
      </c>
      <c r="AA21" s="122"/>
      <c r="AB21" s="122"/>
      <c r="AC21" s="122"/>
      <c r="AD21" s="122"/>
      <c r="AE21" s="122"/>
      <c r="AF21" s="122"/>
      <c r="AG21" s="122"/>
      <c r="AH21" s="122"/>
      <c r="AI21" s="122"/>
      <c r="AJ21" s="122"/>
      <c r="AK21" s="122"/>
      <c r="AL21" s="122"/>
      <c r="AM21" s="122"/>
      <c r="AN21" s="122"/>
      <c r="AO21" s="122"/>
      <c r="AP21" s="122"/>
      <c r="AQ21" s="122"/>
      <c r="AR21" s="121"/>
    </row>
    <row r="22" spans="1:44" s="119" customFormat="1" x14ac:dyDescent="0.3">
      <c r="A22" s="113">
        <v>16</v>
      </c>
      <c r="B22" s="126">
        <v>677573</v>
      </c>
      <c r="C22" s="127" t="s">
        <v>116</v>
      </c>
      <c r="D22" s="114">
        <v>6</v>
      </c>
      <c r="E22" s="114">
        <v>8</v>
      </c>
      <c r="F22" s="114">
        <v>10</v>
      </c>
      <c r="G22" s="114">
        <v>12</v>
      </c>
      <c r="H22" s="114">
        <v>11</v>
      </c>
      <c r="I22" s="114">
        <f t="shared" si="1"/>
        <v>47</v>
      </c>
      <c r="J22" s="114">
        <f t="shared" si="2"/>
        <v>7.05</v>
      </c>
      <c r="K22" s="115">
        <v>1</v>
      </c>
      <c r="L22" s="115">
        <v>3.5</v>
      </c>
      <c r="M22" s="115">
        <v>4</v>
      </c>
      <c r="N22" s="115">
        <v>6</v>
      </c>
      <c r="O22" s="115">
        <v>2</v>
      </c>
      <c r="P22" s="115">
        <f t="shared" si="3"/>
        <v>16.5</v>
      </c>
      <c r="Q22" s="115">
        <f t="shared" si="4"/>
        <v>0.82500000000000007</v>
      </c>
      <c r="R22" s="116">
        <f t="shared" si="5"/>
        <v>0.95</v>
      </c>
      <c r="S22" s="117">
        <f t="shared" si="6"/>
        <v>1.375</v>
      </c>
      <c r="T22" s="117">
        <f t="shared" si="7"/>
        <v>1.7</v>
      </c>
      <c r="U22" s="117">
        <f t="shared" si="8"/>
        <v>2.0999999999999996</v>
      </c>
      <c r="V22" s="117">
        <f t="shared" si="9"/>
        <v>1.75</v>
      </c>
      <c r="W22" s="28">
        <f t="shared" si="10"/>
        <v>63.5</v>
      </c>
      <c r="X22" s="118">
        <f t="shared" si="11"/>
        <v>12.700000000000001</v>
      </c>
      <c r="Y22" s="129">
        <v>66</v>
      </c>
      <c r="Z22" s="120">
        <f t="shared" si="12"/>
        <v>52.800000000000004</v>
      </c>
      <c r="AA22" s="122"/>
      <c r="AB22" s="122"/>
      <c r="AC22" s="122"/>
      <c r="AD22" s="122"/>
      <c r="AE22" s="122"/>
      <c r="AF22" s="122"/>
      <c r="AG22" s="122"/>
      <c r="AH22" s="122"/>
      <c r="AI22" s="122"/>
      <c r="AJ22" s="122"/>
      <c r="AK22" s="122"/>
      <c r="AL22" s="122"/>
      <c r="AM22" s="122"/>
      <c r="AN22" s="122"/>
      <c r="AO22" s="122"/>
      <c r="AP22" s="122"/>
      <c r="AQ22" s="122"/>
      <c r="AR22" s="121"/>
    </row>
    <row r="23" spans="1:44" s="119" customFormat="1" x14ac:dyDescent="0.3">
      <c r="A23" s="113">
        <v>17</v>
      </c>
      <c r="B23" s="126">
        <v>677574</v>
      </c>
      <c r="C23" s="127" t="s">
        <v>117</v>
      </c>
      <c r="D23" s="114">
        <v>12</v>
      </c>
      <c r="E23" s="114">
        <v>10</v>
      </c>
      <c r="F23" s="114">
        <v>12</v>
      </c>
      <c r="G23" s="114">
        <v>14</v>
      </c>
      <c r="H23" s="114">
        <v>16</v>
      </c>
      <c r="I23" s="114">
        <f t="shared" si="1"/>
        <v>64</v>
      </c>
      <c r="J23" s="114">
        <f t="shared" si="2"/>
        <v>9.6</v>
      </c>
      <c r="K23" s="115">
        <v>2.5</v>
      </c>
      <c r="L23" s="115">
        <v>2</v>
      </c>
      <c r="M23" s="115">
        <v>5</v>
      </c>
      <c r="N23" s="115">
        <v>3</v>
      </c>
      <c r="O23" s="115">
        <v>2.5</v>
      </c>
      <c r="P23" s="115">
        <f t="shared" si="3"/>
        <v>15</v>
      </c>
      <c r="Q23" s="115">
        <f t="shared" si="4"/>
        <v>0.75</v>
      </c>
      <c r="R23" s="116">
        <f t="shared" si="5"/>
        <v>1.9249999999999998</v>
      </c>
      <c r="S23" s="117">
        <f t="shared" si="6"/>
        <v>1.6</v>
      </c>
      <c r="T23" s="117">
        <f t="shared" si="7"/>
        <v>2.0499999999999998</v>
      </c>
      <c r="U23" s="117">
        <f t="shared" si="8"/>
        <v>2.25</v>
      </c>
      <c r="V23" s="117">
        <f t="shared" si="9"/>
        <v>2.5249999999999999</v>
      </c>
      <c r="W23" s="28">
        <f t="shared" si="10"/>
        <v>79</v>
      </c>
      <c r="X23" s="118">
        <f t="shared" si="11"/>
        <v>15.8</v>
      </c>
      <c r="Y23" s="129">
        <v>61</v>
      </c>
      <c r="Z23" s="120">
        <f t="shared" si="12"/>
        <v>48.800000000000004</v>
      </c>
      <c r="AA23" s="122"/>
      <c r="AB23" s="122"/>
      <c r="AC23" s="122"/>
      <c r="AD23" s="122"/>
      <c r="AE23" s="122"/>
      <c r="AF23" s="122"/>
      <c r="AG23" s="122"/>
      <c r="AH23" s="122"/>
      <c r="AI23" s="122"/>
      <c r="AJ23" s="122"/>
      <c r="AK23" s="122"/>
      <c r="AL23" s="122"/>
      <c r="AM23" s="122"/>
      <c r="AN23" s="122"/>
      <c r="AO23" s="122"/>
      <c r="AP23" s="122"/>
      <c r="AQ23" s="122"/>
      <c r="AR23" s="121"/>
    </row>
    <row r="24" spans="1:44" s="119" customFormat="1" x14ac:dyDescent="0.3">
      <c r="A24" s="113">
        <v>18</v>
      </c>
      <c r="B24" s="126">
        <v>677575</v>
      </c>
      <c r="C24" s="127" t="s">
        <v>118</v>
      </c>
      <c r="D24" s="114">
        <v>10</v>
      </c>
      <c r="E24" s="114">
        <v>11</v>
      </c>
      <c r="F24" s="114">
        <v>10</v>
      </c>
      <c r="G24" s="114">
        <v>12</v>
      </c>
      <c r="H24" s="114">
        <v>10</v>
      </c>
      <c r="I24" s="114">
        <f t="shared" si="1"/>
        <v>53</v>
      </c>
      <c r="J24" s="114">
        <f t="shared" si="2"/>
        <v>7.9499999999999993</v>
      </c>
      <c r="K24" s="115">
        <v>2</v>
      </c>
      <c r="L24" s="115">
        <v>3</v>
      </c>
      <c r="M24" s="115">
        <v>4</v>
      </c>
      <c r="N24" s="115">
        <v>2.5</v>
      </c>
      <c r="O24" s="115">
        <v>3</v>
      </c>
      <c r="P24" s="115">
        <f t="shared" si="3"/>
        <v>14.5</v>
      </c>
      <c r="Q24" s="115">
        <f t="shared" si="4"/>
        <v>0.72500000000000009</v>
      </c>
      <c r="R24" s="116">
        <f t="shared" si="5"/>
        <v>1.6</v>
      </c>
      <c r="S24" s="117">
        <f t="shared" si="6"/>
        <v>1.7999999999999998</v>
      </c>
      <c r="T24" s="117">
        <f t="shared" si="7"/>
        <v>1.7</v>
      </c>
      <c r="U24" s="117">
        <f t="shared" si="8"/>
        <v>1.9249999999999998</v>
      </c>
      <c r="V24" s="117">
        <f t="shared" si="9"/>
        <v>1.65</v>
      </c>
      <c r="W24" s="28">
        <f t="shared" si="10"/>
        <v>67.5</v>
      </c>
      <c r="X24" s="118">
        <f t="shared" si="11"/>
        <v>13.5</v>
      </c>
      <c r="Y24" s="129">
        <v>78</v>
      </c>
      <c r="Z24" s="120">
        <f t="shared" si="12"/>
        <v>62.400000000000006</v>
      </c>
      <c r="AA24" s="122"/>
      <c r="AB24" s="122"/>
      <c r="AC24" s="122"/>
      <c r="AD24" s="122"/>
      <c r="AE24" s="122"/>
      <c r="AF24" s="122"/>
      <c r="AG24" s="122"/>
      <c r="AH24" s="122"/>
      <c r="AI24" s="122"/>
      <c r="AJ24" s="122"/>
      <c r="AK24" s="122"/>
      <c r="AL24" s="122"/>
      <c r="AM24" s="122"/>
      <c r="AN24" s="122"/>
      <c r="AO24" s="122"/>
      <c r="AP24" s="122"/>
      <c r="AQ24" s="122"/>
      <c r="AR24" s="121"/>
    </row>
    <row r="25" spans="1:44" s="119" customFormat="1" x14ac:dyDescent="0.3">
      <c r="A25" s="113">
        <v>19</v>
      </c>
      <c r="B25" s="126">
        <v>677576</v>
      </c>
      <c r="C25" s="127" t="s">
        <v>119</v>
      </c>
      <c r="D25" s="114">
        <v>10.5</v>
      </c>
      <c r="E25" s="114">
        <v>10</v>
      </c>
      <c r="F25" s="114">
        <v>11</v>
      </c>
      <c r="G25" s="114">
        <v>12</v>
      </c>
      <c r="H25" s="114">
        <v>10</v>
      </c>
      <c r="I25" s="114">
        <f t="shared" si="1"/>
        <v>53.5</v>
      </c>
      <c r="J25" s="114">
        <f t="shared" si="2"/>
        <v>8.0250000000000004</v>
      </c>
      <c r="K25" s="115">
        <v>3.5</v>
      </c>
      <c r="L25" s="115">
        <v>4</v>
      </c>
      <c r="M25" s="115">
        <v>2</v>
      </c>
      <c r="N25" s="115">
        <v>3</v>
      </c>
      <c r="O25" s="115">
        <v>2.5</v>
      </c>
      <c r="P25" s="115">
        <f t="shared" si="3"/>
        <v>15</v>
      </c>
      <c r="Q25" s="115">
        <f t="shared" si="4"/>
        <v>0.75</v>
      </c>
      <c r="R25" s="116">
        <f t="shared" si="5"/>
        <v>1.75</v>
      </c>
      <c r="S25" s="117">
        <f t="shared" si="6"/>
        <v>1.7</v>
      </c>
      <c r="T25" s="117">
        <f t="shared" si="7"/>
        <v>1.75</v>
      </c>
      <c r="U25" s="117">
        <f t="shared" si="8"/>
        <v>1.9499999999999997</v>
      </c>
      <c r="V25" s="117">
        <f t="shared" si="9"/>
        <v>1.625</v>
      </c>
      <c r="W25" s="28">
        <f t="shared" si="10"/>
        <v>68.5</v>
      </c>
      <c r="X25" s="118">
        <f t="shared" si="11"/>
        <v>13.700000000000001</v>
      </c>
      <c r="Y25" s="129">
        <v>47</v>
      </c>
      <c r="Z25" s="120">
        <f t="shared" si="12"/>
        <v>37.6</v>
      </c>
      <c r="AA25" s="122"/>
      <c r="AB25" s="122"/>
      <c r="AC25" s="122"/>
      <c r="AD25" s="122"/>
      <c r="AE25" s="122"/>
      <c r="AF25" s="122"/>
      <c r="AG25" s="122"/>
      <c r="AH25" s="122"/>
      <c r="AI25" s="122"/>
      <c r="AJ25" s="122"/>
      <c r="AK25" s="122"/>
      <c r="AL25" s="122"/>
      <c r="AM25" s="122"/>
      <c r="AN25" s="122"/>
      <c r="AO25" s="122"/>
      <c r="AP25" s="122"/>
      <c r="AQ25" s="122"/>
      <c r="AR25" s="121"/>
    </row>
    <row r="26" spans="1:44" s="119" customFormat="1" x14ac:dyDescent="0.3">
      <c r="A26" s="113">
        <v>20</v>
      </c>
      <c r="B26" s="126">
        <v>677577</v>
      </c>
      <c r="C26" s="127" t="s">
        <v>120</v>
      </c>
      <c r="D26" s="114">
        <v>10</v>
      </c>
      <c r="E26" s="114">
        <v>12</v>
      </c>
      <c r="F26" s="114">
        <v>10</v>
      </c>
      <c r="G26" s="114">
        <v>10</v>
      </c>
      <c r="H26" s="114">
        <v>14</v>
      </c>
      <c r="I26" s="114">
        <f t="shared" si="1"/>
        <v>56</v>
      </c>
      <c r="J26" s="114">
        <f t="shared" si="2"/>
        <v>8.4</v>
      </c>
      <c r="K26" s="115">
        <v>2</v>
      </c>
      <c r="L26" s="115">
        <v>3</v>
      </c>
      <c r="M26" s="115">
        <v>2.5</v>
      </c>
      <c r="N26" s="115">
        <v>3.5</v>
      </c>
      <c r="O26" s="115">
        <v>2.5</v>
      </c>
      <c r="P26" s="115">
        <f t="shared" si="3"/>
        <v>13.5</v>
      </c>
      <c r="Q26" s="115">
        <f t="shared" si="4"/>
        <v>0.67500000000000004</v>
      </c>
      <c r="R26" s="116">
        <f t="shared" si="5"/>
        <v>1.6</v>
      </c>
      <c r="S26" s="117">
        <f t="shared" si="6"/>
        <v>1.9499999999999997</v>
      </c>
      <c r="T26" s="117">
        <f t="shared" si="7"/>
        <v>1.625</v>
      </c>
      <c r="U26" s="117">
        <f t="shared" si="8"/>
        <v>1.675</v>
      </c>
      <c r="V26" s="117">
        <f t="shared" si="9"/>
        <v>2.2250000000000001</v>
      </c>
      <c r="W26" s="28">
        <f t="shared" si="10"/>
        <v>69.5</v>
      </c>
      <c r="X26" s="118">
        <f t="shared" si="11"/>
        <v>13.9</v>
      </c>
      <c r="Y26" s="129">
        <v>40</v>
      </c>
      <c r="Z26" s="120">
        <f t="shared" si="12"/>
        <v>32</v>
      </c>
      <c r="AA26" s="122"/>
      <c r="AB26" s="122"/>
      <c r="AC26" s="122"/>
      <c r="AD26" s="122"/>
      <c r="AE26" s="122"/>
      <c r="AF26" s="122"/>
      <c r="AG26" s="122"/>
      <c r="AH26" s="122"/>
      <c r="AI26" s="122"/>
      <c r="AJ26" s="122"/>
      <c r="AK26" s="122"/>
      <c r="AL26" s="122"/>
      <c r="AM26" s="122"/>
      <c r="AN26" s="122"/>
      <c r="AO26" s="122"/>
      <c r="AP26" s="122"/>
      <c r="AQ26" s="122"/>
      <c r="AR26" s="121"/>
    </row>
    <row r="27" spans="1:44" s="119" customFormat="1" x14ac:dyDescent="0.3">
      <c r="A27" s="113">
        <v>21</v>
      </c>
      <c r="B27" s="126">
        <v>677578</v>
      </c>
      <c r="C27" s="127" t="s">
        <v>121</v>
      </c>
      <c r="D27" s="114">
        <v>12</v>
      </c>
      <c r="E27" s="114">
        <v>10</v>
      </c>
      <c r="F27" s="114">
        <v>12</v>
      </c>
      <c r="G27" s="114">
        <v>14</v>
      </c>
      <c r="H27" s="114">
        <v>10</v>
      </c>
      <c r="I27" s="114">
        <f t="shared" si="1"/>
        <v>58</v>
      </c>
      <c r="J27" s="114">
        <f t="shared" si="2"/>
        <v>8.6999999999999993</v>
      </c>
      <c r="K27" s="115">
        <v>3</v>
      </c>
      <c r="L27" s="115">
        <v>2.5</v>
      </c>
      <c r="M27" s="115">
        <v>3</v>
      </c>
      <c r="N27" s="115">
        <v>3.5</v>
      </c>
      <c r="O27" s="115">
        <v>2</v>
      </c>
      <c r="P27" s="115">
        <f t="shared" si="3"/>
        <v>14</v>
      </c>
      <c r="Q27" s="115">
        <f t="shared" si="4"/>
        <v>0.70000000000000007</v>
      </c>
      <c r="R27" s="116">
        <f t="shared" si="5"/>
        <v>1.9499999999999997</v>
      </c>
      <c r="S27" s="117">
        <f t="shared" si="6"/>
        <v>1.625</v>
      </c>
      <c r="T27" s="117">
        <f t="shared" si="7"/>
        <v>1.9499999999999997</v>
      </c>
      <c r="U27" s="117">
        <f t="shared" si="8"/>
        <v>2.2749999999999999</v>
      </c>
      <c r="V27" s="117">
        <f t="shared" si="9"/>
        <v>1.6</v>
      </c>
      <c r="W27" s="28">
        <f t="shared" si="10"/>
        <v>72</v>
      </c>
      <c r="X27" s="118">
        <f t="shared" si="11"/>
        <v>14.4</v>
      </c>
      <c r="Y27" s="129">
        <v>66</v>
      </c>
      <c r="Z27" s="120">
        <f t="shared" si="12"/>
        <v>52.800000000000004</v>
      </c>
      <c r="AA27" s="122"/>
      <c r="AB27" s="122"/>
      <c r="AC27" s="122"/>
      <c r="AD27" s="122"/>
      <c r="AE27" s="122"/>
      <c r="AF27" s="122"/>
      <c r="AG27" s="122"/>
      <c r="AH27" s="122"/>
      <c r="AI27" s="122"/>
      <c r="AJ27" s="122"/>
      <c r="AK27" s="122"/>
      <c r="AL27" s="122"/>
      <c r="AM27" s="122"/>
      <c r="AN27" s="122"/>
      <c r="AO27" s="122"/>
      <c r="AP27" s="122"/>
      <c r="AQ27" s="122"/>
      <c r="AR27" s="121"/>
    </row>
    <row r="28" spans="1:44" s="119" customFormat="1" x14ac:dyDescent="0.3">
      <c r="A28" s="113">
        <v>22</v>
      </c>
      <c r="B28" s="126">
        <v>677579</v>
      </c>
      <c r="C28" s="127" t="s">
        <v>122</v>
      </c>
      <c r="D28" s="114">
        <v>13</v>
      </c>
      <c r="E28" s="114">
        <v>12</v>
      </c>
      <c r="F28" s="114">
        <v>14</v>
      </c>
      <c r="G28" s="114">
        <v>12</v>
      </c>
      <c r="H28" s="114">
        <v>13</v>
      </c>
      <c r="I28" s="114">
        <f t="shared" si="1"/>
        <v>64</v>
      </c>
      <c r="J28" s="114">
        <f t="shared" si="2"/>
        <v>9.6</v>
      </c>
      <c r="K28" s="115">
        <v>2.5</v>
      </c>
      <c r="L28" s="115">
        <v>2.5</v>
      </c>
      <c r="M28" s="115">
        <v>3</v>
      </c>
      <c r="N28" s="115">
        <v>2.5</v>
      </c>
      <c r="O28" s="115">
        <v>3</v>
      </c>
      <c r="P28" s="115">
        <f t="shared" si="3"/>
        <v>13.5</v>
      </c>
      <c r="Q28" s="115">
        <f t="shared" si="4"/>
        <v>0.67500000000000004</v>
      </c>
      <c r="R28" s="116">
        <f t="shared" si="5"/>
        <v>2.0750000000000002</v>
      </c>
      <c r="S28" s="117">
        <f t="shared" si="6"/>
        <v>1.9249999999999998</v>
      </c>
      <c r="T28" s="117">
        <f t="shared" si="7"/>
        <v>2.25</v>
      </c>
      <c r="U28" s="117">
        <f t="shared" si="8"/>
        <v>1.9249999999999998</v>
      </c>
      <c r="V28" s="117">
        <f t="shared" si="9"/>
        <v>2.1</v>
      </c>
      <c r="W28" s="28">
        <f t="shared" si="10"/>
        <v>77.5</v>
      </c>
      <c r="X28" s="118">
        <f t="shared" si="11"/>
        <v>15.5</v>
      </c>
      <c r="Y28" s="129">
        <v>56</v>
      </c>
      <c r="Z28" s="120">
        <f t="shared" si="12"/>
        <v>44.800000000000004</v>
      </c>
      <c r="AA28" s="122"/>
      <c r="AB28" s="122"/>
      <c r="AC28" s="122"/>
      <c r="AD28" s="122"/>
      <c r="AE28" s="122"/>
      <c r="AF28" s="122"/>
      <c r="AG28" s="122"/>
      <c r="AH28" s="122"/>
      <c r="AI28" s="122"/>
      <c r="AJ28" s="122"/>
      <c r="AK28" s="122"/>
      <c r="AL28" s="122"/>
      <c r="AM28" s="122"/>
      <c r="AN28" s="122"/>
      <c r="AO28" s="122"/>
      <c r="AP28" s="122"/>
      <c r="AQ28" s="122"/>
      <c r="AR28" s="121"/>
    </row>
    <row r="29" spans="1:44" s="119" customFormat="1" x14ac:dyDescent="0.3">
      <c r="A29" s="113">
        <v>23</v>
      </c>
      <c r="B29" s="126">
        <v>677580</v>
      </c>
      <c r="C29" s="127" t="s">
        <v>123</v>
      </c>
      <c r="D29" s="114">
        <v>10</v>
      </c>
      <c r="E29" s="114">
        <v>12</v>
      </c>
      <c r="F29" s="114">
        <v>15</v>
      </c>
      <c r="G29" s="114">
        <v>10</v>
      </c>
      <c r="H29" s="114">
        <v>13</v>
      </c>
      <c r="I29" s="114">
        <f t="shared" si="1"/>
        <v>60</v>
      </c>
      <c r="J29" s="114">
        <f t="shared" si="2"/>
        <v>9</v>
      </c>
      <c r="K29" s="115">
        <v>3</v>
      </c>
      <c r="L29" s="115">
        <v>2</v>
      </c>
      <c r="M29" s="115">
        <v>2.5</v>
      </c>
      <c r="N29" s="115">
        <v>3</v>
      </c>
      <c r="O29" s="115">
        <v>2.5</v>
      </c>
      <c r="P29" s="115">
        <f t="shared" si="3"/>
        <v>13</v>
      </c>
      <c r="Q29" s="115">
        <f t="shared" si="4"/>
        <v>0.65</v>
      </c>
      <c r="R29" s="116">
        <f t="shared" si="5"/>
        <v>1.65</v>
      </c>
      <c r="S29" s="117">
        <f t="shared" si="6"/>
        <v>1.9</v>
      </c>
      <c r="T29" s="117">
        <f t="shared" si="7"/>
        <v>2.375</v>
      </c>
      <c r="U29" s="117">
        <f t="shared" si="8"/>
        <v>1.65</v>
      </c>
      <c r="V29" s="117">
        <f t="shared" si="9"/>
        <v>2.0750000000000002</v>
      </c>
      <c r="W29" s="28">
        <f t="shared" si="10"/>
        <v>73</v>
      </c>
      <c r="X29" s="118">
        <f t="shared" si="11"/>
        <v>14.600000000000001</v>
      </c>
      <c r="Y29" s="129">
        <v>16</v>
      </c>
      <c r="Z29" s="120">
        <f t="shared" si="12"/>
        <v>12.8</v>
      </c>
      <c r="AA29" s="122"/>
      <c r="AB29" s="122"/>
      <c r="AC29" s="122"/>
      <c r="AD29" s="122"/>
      <c r="AE29" s="122"/>
      <c r="AF29" s="122"/>
      <c r="AG29" s="122"/>
      <c r="AH29" s="122"/>
      <c r="AI29" s="122"/>
      <c r="AJ29" s="122"/>
      <c r="AK29" s="122"/>
      <c r="AL29" s="122"/>
      <c r="AM29" s="122"/>
      <c r="AN29" s="122"/>
      <c r="AO29" s="122"/>
      <c r="AP29" s="122"/>
      <c r="AQ29" s="122"/>
      <c r="AR29" s="121"/>
    </row>
    <row r="30" spans="1:44" s="119" customFormat="1" x14ac:dyDescent="0.3">
      <c r="A30" s="113">
        <v>24</v>
      </c>
      <c r="B30" s="126">
        <v>677581</v>
      </c>
      <c r="C30" s="127" t="s">
        <v>124</v>
      </c>
      <c r="D30" s="114">
        <v>14</v>
      </c>
      <c r="E30" s="114">
        <v>12</v>
      </c>
      <c r="F30" s="114">
        <v>14</v>
      </c>
      <c r="G30" s="114">
        <v>12</v>
      </c>
      <c r="H30" s="114">
        <v>10</v>
      </c>
      <c r="I30" s="114">
        <f t="shared" si="1"/>
        <v>62</v>
      </c>
      <c r="J30" s="114">
        <f t="shared" si="2"/>
        <v>9.2999999999999989</v>
      </c>
      <c r="K30" s="115">
        <v>3.5</v>
      </c>
      <c r="L30" s="115">
        <v>2.5</v>
      </c>
      <c r="M30" s="115">
        <v>3</v>
      </c>
      <c r="N30" s="115">
        <v>2.5</v>
      </c>
      <c r="O30" s="115">
        <v>3</v>
      </c>
      <c r="P30" s="115">
        <f t="shared" si="3"/>
        <v>14.5</v>
      </c>
      <c r="Q30" s="115">
        <f t="shared" si="4"/>
        <v>0.72500000000000009</v>
      </c>
      <c r="R30" s="116">
        <f t="shared" si="5"/>
        <v>2.2749999999999999</v>
      </c>
      <c r="S30" s="117">
        <f t="shared" si="6"/>
        <v>1.9249999999999998</v>
      </c>
      <c r="T30" s="117">
        <f t="shared" si="7"/>
        <v>2.25</v>
      </c>
      <c r="U30" s="117">
        <f t="shared" si="8"/>
        <v>1.9249999999999998</v>
      </c>
      <c r="V30" s="117">
        <f t="shared" si="9"/>
        <v>1.65</v>
      </c>
      <c r="W30" s="28">
        <f t="shared" si="10"/>
        <v>76.5</v>
      </c>
      <c r="X30" s="118">
        <f t="shared" si="11"/>
        <v>15.3</v>
      </c>
      <c r="Y30" s="129">
        <v>41</v>
      </c>
      <c r="Z30" s="120">
        <f t="shared" si="12"/>
        <v>32.800000000000004</v>
      </c>
      <c r="AA30" s="122"/>
      <c r="AB30" s="122"/>
      <c r="AC30" s="122"/>
      <c r="AD30" s="122"/>
      <c r="AE30" s="122"/>
      <c r="AF30" s="122"/>
      <c r="AG30" s="122"/>
      <c r="AH30" s="122"/>
      <c r="AI30" s="122"/>
      <c r="AJ30" s="122"/>
      <c r="AK30" s="122"/>
      <c r="AL30" s="122"/>
      <c r="AM30" s="122"/>
      <c r="AN30" s="122"/>
      <c r="AO30" s="122"/>
      <c r="AP30" s="122"/>
      <c r="AQ30" s="122"/>
      <c r="AR30" s="121"/>
    </row>
    <row r="31" spans="1:44" s="119" customFormat="1" x14ac:dyDescent="0.3">
      <c r="A31" s="113">
        <v>25</v>
      </c>
      <c r="B31" s="126">
        <v>677582</v>
      </c>
      <c r="C31" s="127" t="s">
        <v>125</v>
      </c>
      <c r="D31" s="114">
        <v>14</v>
      </c>
      <c r="E31" s="114">
        <v>13</v>
      </c>
      <c r="F31" s="114">
        <v>12</v>
      </c>
      <c r="G31" s="114">
        <v>10</v>
      </c>
      <c r="H31" s="114">
        <v>11</v>
      </c>
      <c r="I31" s="114">
        <f t="shared" si="1"/>
        <v>60</v>
      </c>
      <c r="J31" s="114">
        <f t="shared" si="2"/>
        <v>9</v>
      </c>
      <c r="K31" s="115">
        <v>2.5</v>
      </c>
      <c r="L31" s="115">
        <v>3</v>
      </c>
      <c r="M31" s="115">
        <v>3</v>
      </c>
      <c r="N31" s="115">
        <v>2.5</v>
      </c>
      <c r="O31" s="115">
        <v>4</v>
      </c>
      <c r="P31" s="115">
        <f t="shared" si="3"/>
        <v>15</v>
      </c>
      <c r="Q31" s="115">
        <f t="shared" si="4"/>
        <v>0.75</v>
      </c>
      <c r="R31" s="116">
        <f t="shared" si="5"/>
        <v>2.2250000000000001</v>
      </c>
      <c r="S31" s="117">
        <f t="shared" si="6"/>
        <v>2.1</v>
      </c>
      <c r="T31" s="117">
        <f t="shared" si="7"/>
        <v>1.9499999999999997</v>
      </c>
      <c r="U31" s="117">
        <f t="shared" si="8"/>
        <v>1.625</v>
      </c>
      <c r="V31" s="117">
        <f t="shared" si="9"/>
        <v>1.8499999999999999</v>
      </c>
      <c r="W31" s="28">
        <f t="shared" si="10"/>
        <v>75</v>
      </c>
      <c r="X31" s="118">
        <f t="shared" si="11"/>
        <v>15</v>
      </c>
      <c r="Y31" s="129">
        <v>82</v>
      </c>
      <c r="Z31" s="120">
        <f t="shared" si="12"/>
        <v>65.600000000000009</v>
      </c>
      <c r="AA31" s="122"/>
      <c r="AB31" s="122"/>
      <c r="AC31" s="122"/>
      <c r="AD31" s="122"/>
      <c r="AE31" s="122"/>
      <c r="AF31" s="122"/>
      <c r="AG31" s="122"/>
      <c r="AH31" s="122"/>
      <c r="AI31" s="122"/>
      <c r="AJ31" s="122"/>
      <c r="AK31" s="122"/>
      <c r="AL31" s="122"/>
      <c r="AM31" s="122"/>
      <c r="AN31" s="122"/>
      <c r="AO31" s="122"/>
      <c r="AP31" s="122"/>
      <c r="AQ31" s="122"/>
      <c r="AR31" s="121"/>
    </row>
    <row r="32" spans="1:44" s="119" customFormat="1" x14ac:dyDescent="0.3">
      <c r="A32" s="113">
        <v>26</v>
      </c>
      <c r="B32" s="126">
        <v>677583</v>
      </c>
      <c r="C32" s="127" t="s">
        <v>126</v>
      </c>
      <c r="D32" s="114">
        <v>12</v>
      </c>
      <c r="E32" s="114">
        <v>11</v>
      </c>
      <c r="F32" s="114">
        <v>12</v>
      </c>
      <c r="G32" s="114">
        <v>14</v>
      </c>
      <c r="H32" s="114">
        <v>10</v>
      </c>
      <c r="I32" s="114">
        <f t="shared" si="1"/>
        <v>59</v>
      </c>
      <c r="J32" s="114">
        <f t="shared" si="2"/>
        <v>8.85</v>
      </c>
      <c r="K32" s="115">
        <v>3.5</v>
      </c>
      <c r="L32" s="115">
        <v>3</v>
      </c>
      <c r="M32" s="115">
        <v>2</v>
      </c>
      <c r="N32" s="115">
        <v>4</v>
      </c>
      <c r="O32" s="115">
        <v>3.5</v>
      </c>
      <c r="P32" s="115">
        <f t="shared" si="3"/>
        <v>16</v>
      </c>
      <c r="Q32" s="115">
        <f t="shared" si="4"/>
        <v>0.8</v>
      </c>
      <c r="R32" s="116">
        <f t="shared" si="5"/>
        <v>1.9749999999999999</v>
      </c>
      <c r="S32" s="117">
        <f t="shared" si="6"/>
        <v>1.7999999999999998</v>
      </c>
      <c r="T32" s="117">
        <f t="shared" si="7"/>
        <v>1.9</v>
      </c>
      <c r="U32" s="117">
        <f t="shared" si="8"/>
        <v>2.3000000000000003</v>
      </c>
      <c r="V32" s="117">
        <f t="shared" si="9"/>
        <v>1.675</v>
      </c>
      <c r="W32" s="28">
        <f t="shared" si="10"/>
        <v>75</v>
      </c>
      <c r="X32" s="118">
        <f t="shared" si="11"/>
        <v>15</v>
      </c>
      <c r="Y32" s="129">
        <v>40</v>
      </c>
      <c r="Z32" s="120">
        <f t="shared" si="12"/>
        <v>32</v>
      </c>
      <c r="AA32" s="122"/>
      <c r="AB32" s="122"/>
      <c r="AC32" s="122"/>
      <c r="AD32" s="122"/>
      <c r="AE32" s="122"/>
      <c r="AF32" s="122"/>
      <c r="AG32" s="122"/>
      <c r="AH32" s="122"/>
      <c r="AI32" s="122"/>
      <c r="AJ32" s="122"/>
      <c r="AK32" s="122"/>
      <c r="AL32" s="122"/>
      <c r="AM32" s="122"/>
      <c r="AN32" s="122"/>
      <c r="AO32" s="122"/>
      <c r="AP32" s="122"/>
      <c r="AQ32" s="122"/>
      <c r="AR32" s="121"/>
    </row>
    <row r="33" spans="1:44" s="119" customFormat="1" x14ac:dyDescent="0.3">
      <c r="A33" s="113">
        <v>27</v>
      </c>
      <c r="B33" s="126">
        <v>677584</v>
      </c>
      <c r="C33" s="127" t="s">
        <v>127</v>
      </c>
      <c r="D33" s="114">
        <v>10</v>
      </c>
      <c r="E33" s="114">
        <v>12</v>
      </c>
      <c r="F33" s="114">
        <v>10</v>
      </c>
      <c r="G33" s="114">
        <v>14</v>
      </c>
      <c r="H33" s="114">
        <v>10</v>
      </c>
      <c r="I33" s="114"/>
      <c r="J33" s="114">
        <f t="shared" si="2"/>
        <v>0</v>
      </c>
      <c r="K33" s="115">
        <v>3</v>
      </c>
      <c r="L33" s="115">
        <v>2</v>
      </c>
      <c r="M33" s="115">
        <v>4</v>
      </c>
      <c r="N33" s="115">
        <v>3</v>
      </c>
      <c r="O33" s="115">
        <v>2</v>
      </c>
      <c r="P33" s="115">
        <f t="shared" si="3"/>
        <v>14</v>
      </c>
      <c r="Q33" s="115">
        <f t="shared" si="4"/>
        <v>0.70000000000000007</v>
      </c>
      <c r="R33" s="116">
        <f t="shared" si="5"/>
        <v>1.65</v>
      </c>
      <c r="S33" s="117">
        <f t="shared" si="6"/>
        <v>1.9</v>
      </c>
      <c r="T33" s="117">
        <f t="shared" si="7"/>
        <v>1.7</v>
      </c>
      <c r="U33" s="117">
        <f t="shared" si="8"/>
        <v>2.25</v>
      </c>
      <c r="V33" s="117">
        <f t="shared" si="9"/>
        <v>1.6</v>
      </c>
      <c r="W33" s="28">
        <f t="shared" si="10"/>
        <v>14</v>
      </c>
      <c r="X33" s="118">
        <f t="shared" si="11"/>
        <v>2.8000000000000003</v>
      </c>
      <c r="Y33" s="129">
        <v>56</v>
      </c>
      <c r="Z33" s="120">
        <f t="shared" si="12"/>
        <v>44.800000000000004</v>
      </c>
      <c r="AA33" s="122"/>
      <c r="AB33" s="122"/>
      <c r="AC33" s="122"/>
      <c r="AD33" s="122"/>
      <c r="AE33" s="122"/>
      <c r="AF33" s="122"/>
      <c r="AG33" s="122"/>
      <c r="AH33" s="122"/>
      <c r="AI33" s="122"/>
      <c r="AJ33" s="122"/>
      <c r="AK33" s="122"/>
      <c r="AL33" s="122"/>
      <c r="AM33" s="122"/>
      <c r="AN33" s="122"/>
      <c r="AO33" s="122"/>
      <c r="AP33" s="122"/>
      <c r="AQ33" s="122"/>
      <c r="AR33" s="121"/>
    </row>
    <row r="34" spans="1:44" s="119" customFormat="1" x14ac:dyDescent="0.3">
      <c r="A34" s="113">
        <v>28</v>
      </c>
      <c r="B34" s="126">
        <v>677585</v>
      </c>
      <c r="C34" s="127" t="s">
        <v>128</v>
      </c>
      <c r="D34" s="114">
        <v>14</v>
      </c>
      <c r="E34" s="114">
        <v>10</v>
      </c>
      <c r="F34" s="114">
        <v>10</v>
      </c>
      <c r="G34" s="114">
        <v>6</v>
      </c>
      <c r="H34" s="114">
        <v>10</v>
      </c>
      <c r="I34" s="114">
        <f t="shared" si="1"/>
        <v>50</v>
      </c>
      <c r="J34" s="114">
        <f t="shared" si="2"/>
        <v>7.5</v>
      </c>
      <c r="K34" s="115">
        <v>3</v>
      </c>
      <c r="L34" s="115">
        <v>2</v>
      </c>
      <c r="M34" s="115">
        <v>2.5</v>
      </c>
      <c r="N34" s="115">
        <v>3.5</v>
      </c>
      <c r="O34" s="115">
        <v>2</v>
      </c>
      <c r="P34" s="115">
        <f t="shared" si="3"/>
        <v>13</v>
      </c>
      <c r="Q34" s="115">
        <f t="shared" si="4"/>
        <v>0.65</v>
      </c>
      <c r="R34" s="116">
        <f t="shared" si="5"/>
        <v>2.25</v>
      </c>
      <c r="S34" s="117">
        <f t="shared" si="6"/>
        <v>1.6</v>
      </c>
      <c r="T34" s="117">
        <f t="shared" si="7"/>
        <v>1.625</v>
      </c>
      <c r="U34" s="117">
        <f t="shared" si="8"/>
        <v>1.075</v>
      </c>
      <c r="V34" s="117">
        <f t="shared" si="9"/>
        <v>1.6</v>
      </c>
      <c r="W34" s="28">
        <f t="shared" si="10"/>
        <v>63</v>
      </c>
      <c r="X34" s="118">
        <f t="shared" si="11"/>
        <v>12.600000000000001</v>
      </c>
      <c r="Y34" s="129">
        <v>77</v>
      </c>
      <c r="Z34" s="120">
        <f t="shared" si="12"/>
        <v>61.6</v>
      </c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1"/>
    </row>
    <row r="35" spans="1:44" s="119" customFormat="1" x14ac:dyDescent="0.3">
      <c r="A35" s="113">
        <v>29</v>
      </c>
      <c r="B35" s="126">
        <v>677586</v>
      </c>
      <c r="C35" s="127" t="s">
        <v>129</v>
      </c>
      <c r="D35" s="114">
        <v>10</v>
      </c>
      <c r="E35" s="114">
        <v>12</v>
      </c>
      <c r="F35" s="114">
        <v>9.5</v>
      </c>
      <c r="G35" s="114">
        <v>12</v>
      </c>
      <c r="H35" s="114">
        <v>14</v>
      </c>
      <c r="I35" s="114">
        <f t="shared" si="1"/>
        <v>57.5</v>
      </c>
      <c r="J35" s="114">
        <f t="shared" si="2"/>
        <v>8.625</v>
      </c>
      <c r="K35" s="115">
        <v>3.5</v>
      </c>
      <c r="L35" s="115">
        <v>2</v>
      </c>
      <c r="M35" s="115">
        <v>2.5</v>
      </c>
      <c r="N35" s="115">
        <v>3</v>
      </c>
      <c r="O35" s="115">
        <v>2</v>
      </c>
      <c r="P35" s="115">
        <f t="shared" si="3"/>
        <v>13</v>
      </c>
      <c r="Q35" s="115">
        <f t="shared" si="4"/>
        <v>0.65</v>
      </c>
      <c r="R35" s="116">
        <f t="shared" si="5"/>
        <v>1.675</v>
      </c>
      <c r="S35" s="117">
        <f t="shared" si="6"/>
        <v>1.9</v>
      </c>
      <c r="T35" s="117">
        <f t="shared" si="7"/>
        <v>1.55</v>
      </c>
      <c r="U35" s="117">
        <f t="shared" si="8"/>
        <v>1.9499999999999997</v>
      </c>
      <c r="V35" s="117">
        <f t="shared" si="9"/>
        <v>2.2000000000000002</v>
      </c>
      <c r="W35" s="28">
        <f t="shared" si="10"/>
        <v>70.5</v>
      </c>
      <c r="X35" s="118">
        <f t="shared" si="11"/>
        <v>14.100000000000001</v>
      </c>
      <c r="Y35" s="129">
        <v>46</v>
      </c>
      <c r="Z35" s="120">
        <f t="shared" si="12"/>
        <v>36.800000000000004</v>
      </c>
      <c r="AA35" s="122"/>
      <c r="AB35" s="122"/>
      <c r="AC35" s="122"/>
      <c r="AD35" s="122"/>
      <c r="AE35" s="122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  <c r="AQ35" s="122"/>
      <c r="AR35" s="121"/>
    </row>
    <row r="36" spans="1:44" s="119" customFormat="1" x14ac:dyDescent="0.3">
      <c r="A36" s="113">
        <v>30</v>
      </c>
      <c r="B36" s="126">
        <v>677587</v>
      </c>
      <c r="C36" s="127" t="s">
        <v>130</v>
      </c>
      <c r="D36" s="114">
        <v>10.5</v>
      </c>
      <c r="E36" s="114">
        <v>12</v>
      </c>
      <c r="F36" s="114">
        <v>10</v>
      </c>
      <c r="G36" s="114">
        <v>11</v>
      </c>
      <c r="H36" s="114">
        <v>12</v>
      </c>
      <c r="I36" s="114">
        <f t="shared" si="1"/>
        <v>55.5</v>
      </c>
      <c r="J36" s="114">
        <f t="shared" si="2"/>
        <v>8.3249999999999993</v>
      </c>
      <c r="K36" s="115">
        <v>2</v>
      </c>
      <c r="L36" s="115">
        <v>4</v>
      </c>
      <c r="M36" s="115">
        <v>3</v>
      </c>
      <c r="N36" s="115">
        <v>5</v>
      </c>
      <c r="O36" s="115">
        <v>4</v>
      </c>
      <c r="P36" s="115">
        <f t="shared" si="3"/>
        <v>18</v>
      </c>
      <c r="Q36" s="115">
        <f t="shared" si="4"/>
        <v>0.9</v>
      </c>
      <c r="R36" s="116">
        <f t="shared" si="5"/>
        <v>1.675</v>
      </c>
      <c r="S36" s="117">
        <f t="shared" si="6"/>
        <v>1.9999999999999998</v>
      </c>
      <c r="T36" s="117">
        <f t="shared" si="7"/>
        <v>1.65</v>
      </c>
      <c r="U36" s="117">
        <f t="shared" si="8"/>
        <v>1.9</v>
      </c>
      <c r="V36" s="117">
        <f t="shared" si="9"/>
        <v>1.9999999999999998</v>
      </c>
      <c r="W36" s="28">
        <f t="shared" si="10"/>
        <v>73.5</v>
      </c>
      <c r="X36" s="118">
        <f t="shared" si="11"/>
        <v>14.700000000000001</v>
      </c>
      <c r="Y36" s="129">
        <v>40</v>
      </c>
      <c r="Z36" s="120">
        <f t="shared" si="12"/>
        <v>32</v>
      </c>
      <c r="AA36" s="122"/>
      <c r="AB36" s="122"/>
      <c r="AC36" s="122"/>
      <c r="AD36" s="122"/>
      <c r="AE36" s="122"/>
      <c r="AF36" s="122"/>
      <c r="AG36" s="122"/>
      <c r="AH36" s="122"/>
      <c r="AI36" s="122"/>
      <c r="AJ36" s="122"/>
      <c r="AK36" s="122"/>
      <c r="AL36" s="122"/>
      <c r="AM36" s="122"/>
      <c r="AN36" s="122"/>
      <c r="AO36" s="122"/>
      <c r="AP36" s="122"/>
      <c r="AQ36" s="122"/>
      <c r="AR36" s="121"/>
    </row>
    <row r="37" spans="1:44" s="119" customFormat="1" x14ac:dyDescent="0.3">
      <c r="A37" s="113">
        <v>31</v>
      </c>
      <c r="B37" s="126">
        <v>677588</v>
      </c>
      <c r="C37" s="127" t="s">
        <v>131</v>
      </c>
      <c r="D37" s="114">
        <v>10</v>
      </c>
      <c r="E37" s="114">
        <v>12</v>
      </c>
      <c r="F37" s="114">
        <v>14</v>
      </c>
      <c r="G37" s="114">
        <v>13</v>
      </c>
      <c r="H37" s="114">
        <v>12</v>
      </c>
      <c r="I37" s="114">
        <f t="shared" si="1"/>
        <v>61</v>
      </c>
      <c r="J37" s="114">
        <f t="shared" si="2"/>
        <v>9.15</v>
      </c>
      <c r="K37" s="115">
        <v>4</v>
      </c>
      <c r="L37" s="115">
        <v>4</v>
      </c>
      <c r="M37" s="115">
        <v>5</v>
      </c>
      <c r="N37" s="115">
        <v>3</v>
      </c>
      <c r="O37" s="115">
        <v>2</v>
      </c>
      <c r="P37" s="115">
        <f t="shared" si="3"/>
        <v>18</v>
      </c>
      <c r="Q37" s="115">
        <f t="shared" si="4"/>
        <v>0.9</v>
      </c>
      <c r="R37" s="116">
        <f t="shared" si="5"/>
        <v>1.7</v>
      </c>
      <c r="S37" s="117">
        <f t="shared" si="6"/>
        <v>1.9999999999999998</v>
      </c>
      <c r="T37" s="117">
        <f t="shared" si="7"/>
        <v>2.35</v>
      </c>
      <c r="U37" s="117">
        <f t="shared" si="8"/>
        <v>2.1</v>
      </c>
      <c r="V37" s="117">
        <f t="shared" si="9"/>
        <v>1.9</v>
      </c>
      <c r="W37" s="28">
        <f t="shared" si="10"/>
        <v>79</v>
      </c>
      <c r="X37" s="118">
        <f t="shared" si="11"/>
        <v>15.8</v>
      </c>
      <c r="Y37" s="129">
        <v>64</v>
      </c>
      <c r="Z37" s="120">
        <f t="shared" si="12"/>
        <v>51.2</v>
      </c>
      <c r="AA37" s="122"/>
      <c r="AB37" s="122"/>
      <c r="AC37" s="122"/>
      <c r="AD37" s="122"/>
      <c r="AE37" s="122"/>
      <c r="AF37" s="122"/>
      <c r="AG37" s="122"/>
      <c r="AH37" s="122"/>
      <c r="AI37" s="122"/>
      <c r="AJ37" s="122"/>
      <c r="AK37" s="122"/>
      <c r="AL37" s="122"/>
      <c r="AM37" s="122"/>
      <c r="AN37" s="122"/>
      <c r="AO37" s="122"/>
      <c r="AP37" s="122"/>
      <c r="AQ37" s="122"/>
      <c r="AR37" s="121"/>
    </row>
    <row r="38" spans="1:44" s="119" customFormat="1" x14ac:dyDescent="0.3">
      <c r="A38" s="113">
        <v>32</v>
      </c>
      <c r="B38" s="126">
        <v>677589</v>
      </c>
      <c r="C38" s="127" t="s">
        <v>132</v>
      </c>
      <c r="D38" s="114">
        <v>10.5</v>
      </c>
      <c r="E38" s="114">
        <v>12</v>
      </c>
      <c r="F38" s="114">
        <v>11</v>
      </c>
      <c r="G38" s="114">
        <v>10.5</v>
      </c>
      <c r="H38" s="114">
        <v>13</v>
      </c>
      <c r="I38" s="114">
        <f t="shared" si="1"/>
        <v>57</v>
      </c>
      <c r="J38" s="114">
        <f t="shared" si="2"/>
        <v>8.5499999999999989</v>
      </c>
      <c r="K38" s="115">
        <v>2</v>
      </c>
      <c r="L38" s="115">
        <v>3</v>
      </c>
      <c r="M38" s="115">
        <v>4</v>
      </c>
      <c r="N38" s="115">
        <v>5</v>
      </c>
      <c r="O38" s="115">
        <v>4</v>
      </c>
      <c r="P38" s="115">
        <f t="shared" si="3"/>
        <v>18</v>
      </c>
      <c r="Q38" s="115">
        <f t="shared" si="4"/>
        <v>0.9</v>
      </c>
      <c r="R38" s="116">
        <f t="shared" si="5"/>
        <v>1.675</v>
      </c>
      <c r="S38" s="117">
        <f t="shared" si="6"/>
        <v>1.9499999999999997</v>
      </c>
      <c r="T38" s="117">
        <f t="shared" si="7"/>
        <v>1.8499999999999999</v>
      </c>
      <c r="U38" s="117">
        <f t="shared" si="8"/>
        <v>1.825</v>
      </c>
      <c r="V38" s="117">
        <f t="shared" si="9"/>
        <v>2.15</v>
      </c>
      <c r="W38" s="28">
        <f t="shared" si="10"/>
        <v>75</v>
      </c>
      <c r="X38" s="118">
        <f t="shared" si="11"/>
        <v>15</v>
      </c>
      <c r="Y38" s="129">
        <v>77</v>
      </c>
      <c r="Z38" s="120">
        <f t="shared" si="12"/>
        <v>61.6</v>
      </c>
      <c r="AA38" s="122"/>
      <c r="AB38" s="122"/>
      <c r="AC38" s="122"/>
      <c r="AD38" s="122"/>
      <c r="AE38" s="122"/>
      <c r="AF38" s="122"/>
      <c r="AG38" s="122"/>
      <c r="AH38" s="122"/>
      <c r="AI38" s="122"/>
      <c r="AJ38" s="122"/>
      <c r="AK38" s="122"/>
      <c r="AL38" s="122"/>
      <c r="AM38" s="122"/>
      <c r="AN38" s="122"/>
      <c r="AO38" s="122"/>
      <c r="AP38" s="122"/>
      <c r="AQ38" s="122"/>
      <c r="AR38" s="121"/>
    </row>
    <row r="39" spans="1:44" s="119" customFormat="1" x14ac:dyDescent="0.3">
      <c r="A39" s="113">
        <v>33</v>
      </c>
      <c r="B39" s="126">
        <v>677590</v>
      </c>
      <c r="C39" s="127" t="s">
        <v>133</v>
      </c>
      <c r="D39" s="114">
        <v>10</v>
      </c>
      <c r="E39" s="114">
        <v>14</v>
      </c>
      <c r="F39" s="114">
        <v>12</v>
      </c>
      <c r="G39" s="114">
        <v>10</v>
      </c>
      <c r="H39" s="114">
        <v>11</v>
      </c>
      <c r="I39" s="114">
        <f t="shared" si="1"/>
        <v>57</v>
      </c>
      <c r="J39" s="114">
        <f t="shared" si="2"/>
        <v>8.5499999999999989</v>
      </c>
      <c r="K39" s="115">
        <v>4</v>
      </c>
      <c r="L39" s="115">
        <v>2</v>
      </c>
      <c r="M39" s="115">
        <v>3</v>
      </c>
      <c r="N39" s="115">
        <v>4</v>
      </c>
      <c r="O39" s="115">
        <v>4.5</v>
      </c>
      <c r="P39" s="115">
        <f t="shared" si="3"/>
        <v>17.5</v>
      </c>
      <c r="Q39" s="115">
        <f t="shared" si="4"/>
        <v>0.875</v>
      </c>
      <c r="R39" s="116">
        <f t="shared" si="5"/>
        <v>1.7</v>
      </c>
      <c r="S39" s="117">
        <f t="shared" si="6"/>
        <v>2.2000000000000002</v>
      </c>
      <c r="T39" s="117">
        <f t="shared" si="7"/>
        <v>1.9499999999999997</v>
      </c>
      <c r="U39" s="117">
        <f t="shared" si="8"/>
        <v>1.7</v>
      </c>
      <c r="V39" s="117">
        <f t="shared" si="9"/>
        <v>1.875</v>
      </c>
      <c r="W39" s="28">
        <f t="shared" si="10"/>
        <v>74.5</v>
      </c>
      <c r="X39" s="118">
        <f t="shared" si="11"/>
        <v>14.9</v>
      </c>
      <c r="Y39" s="129">
        <v>67</v>
      </c>
      <c r="Z39" s="120">
        <f t="shared" si="12"/>
        <v>53.6</v>
      </c>
      <c r="AA39" s="122"/>
      <c r="AB39" s="122"/>
      <c r="AC39" s="122"/>
      <c r="AD39" s="122"/>
      <c r="AE39" s="122"/>
      <c r="AF39" s="122"/>
      <c r="AG39" s="122"/>
      <c r="AH39" s="122"/>
      <c r="AI39" s="122"/>
      <c r="AJ39" s="122"/>
      <c r="AK39" s="122"/>
      <c r="AL39" s="122"/>
      <c r="AM39" s="122"/>
      <c r="AN39" s="122"/>
      <c r="AO39" s="122"/>
      <c r="AP39" s="122"/>
      <c r="AQ39" s="122"/>
      <c r="AR39" s="121"/>
    </row>
    <row r="40" spans="1:44" s="119" customFormat="1" x14ac:dyDescent="0.3">
      <c r="A40" s="113">
        <v>34</v>
      </c>
      <c r="B40" s="126">
        <v>677591</v>
      </c>
      <c r="C40" s="127" t="s">
        <v>134</v>
      </c>
      <c r="D40" s="114">
        <v>10</v>
      </c>
      <c r="E40" s="114">
        <v>12</v>
      </c>
      <c r="F40" s="114">
        <v>14</v>
      </c>
      <c r="G40" s="114">
        <v>13</v>
      </c>
      <c r="H40" s="114">
        <v>12</v>
      </c>
      <c r="I40" s="114">
        <f t="shared" si="1"/>
        <v>61</v>
      </c>
      <c r="J40" s="114">
        <f t="shared" si="2"/>
        <v>9.15</v>
      </c>
      <c r="K40" s="115">
        <v>3.5</v>
      </c>
      <c r="L40" s="115">
        <v>4</v>
      </c>
      <c r="M40" s="115">
        <v>3</v>
      </c>
      <c r="N40" s="115">
        <v>4</v>
      </c>
      <c r="O40" s="115">
        <v>2</v>
      </c>
      <c r="P40" s="115">
        <f t="shared" si="3"/>
        <v>16.5</v>
      </c>
      <c r="Q40" s="115">
        <f t="shared" si="4"/>
        <v>0.82500000000000007</v>
      </c>
      <c r="R40" s="116">
        <f t="shared" si="5"/>
        <v>1.675</v>
      </c>
      <c r="S40" s="117">
        <f t="shared" si="6"/>
        <v>1.9999999999999998</v>
      </c>
      <c r="T40" s="117">
        <f t="shared" si="7"/>
        <v>2.25</v>
      </c>
      <c r="U40" s="117">
        <f t="shared" si="8"/>
        <v>2.15</v>
      </c>
      <c r="V40" s="117">
        <f t="shared" si="9"/>
        <v>1.9</v>
      </c>
      <c r="W40" s="28">
        <f t="shared" si="10"/>
        <v>77.5</v>
      </c>
      <c r="X40" s="118">
        <f t="shared" si="11"/>
        <v>15.5</v>
      </c>
      <c r="Y40" s="129">
        <v>52</v>
      </c>
      <c r="Z40" s="120">
        <f t="shared" si="12"/>
        <v>41.6</v>
      </c>
      <c r="AA40" s="122"/>
      <c r="AB40" s="122"/>
      <c r="AC40" s="122"/>
      <c r="AD40" s="122"/>
      <c r="AE40" s="122"/>
      <c r="AF40" s="122"/>
      <c r="AG40" s="122"/>
      <c r="AH40" s="122"/>
      <c r="AI40" s="122"/>
      <c r="AJ40" s="122"/>
      <c r="AK40" s="122"/>
      <c r="AL40" s="122"/>
      <c r="AM40" s="122"/>
      <c r="AN40" s="122"/>
      <c r="AO40" s="122"/>
      <c r="AP40" s="122"/>
      <c r="AQ40" s="122"/>
      <c r="AR40" s="121"/>
    </row>
    <row r="41" spans="1:44" s="119" customFormat="1" x14ac:dyDescent="0.3">
      <c r="A41" s="113">
        <v>35</v>
      </c>
      <c r="B41" s="126">
        <v>677592</v>
      </c>
      <c r="C41" s="127" t="s">
        <v>135</v>
      </c>
      <c r="D41" s="114">
        <v>10.5</v>
      </c>
      <c r="E41" s="114">
        <v>12</v>
      </c>
      <c r="F41" s="114">
        <v>10</v>
      </c>
      <c r="G41" s="114">
        <v>11</v>
      </c>
      <c r="H41" s="114">
        <v>12</v>
      </c>
      <c r="I41" s="114">
        <f t="shared" si="1"/>
        <v>55.5</v>
      </c>
      <c r="J41" s="114">
        <f t="shared" si="2"/>
        <v>8.3249999999999993</v>
      </c>
      <c r="K41" s="115">
        <v>3</v>
      </c>
      <c r="L41" s="115">
        <v>2</v>
      </c>
      <c r="M41" s="115">
        <v>3</v>
      </c>
      <c r="N41" s="115">
        <v>5</v>
      </c>
      <c r="O41" s="115">
        <v>5</v>
      </c>
      <c r="P41" s="115">
        <f t="shared" si="3"/>
        <v>18</v>
      </c>
      <c r="Q41" s="115">
        <f t="shared" si="4"/>
        <v>0.9</v>
      </c>
      <c r="R41" s="116">
        <f t="shared" si="5"/>
        <v>1.7250000000000001</v>
      </c>
      <c r="S41" s="117">
        <f t="shared" si="6"/>
        <v>1.9</v>
      </c>
      <c r="T41" s="117">
        <f t="shared" si="7"/>
        <v>1.65</v>
      </c>
      <c r="U41" s="117">
        <f t="shared" si="8"/>
        <v>1.9</v>
      </c>
      <c r="V41" s="117">
        <f t="shared" si="9"/>
        <v>2.0499999999999998</v>
      </c>
      <c r="W41" s="28">
        <f t="shared" si="10"/>
        <v>73.5</v>
      </c>
      <c r="X41" s="118">
        <f t="shared" si="11"/>
        <v>14.700000000000001</v>
      </c>
      <c r="Y41" s="129">
        <v>47</v>
      </c>
      <c r="Z41" s="120">
        <f t="shared" si="12"/>
        <v>37.6</v>
      </c>
      <c r="AA41" s="122"/>
      <c r="AB41" s="122"/>
      <c r="AC41" s="122"/>
      <c r="AD41" s="122"/>
      <c r="AE41" s="122"/>
      <c r="AF41" s="122"/>
      <c r="AG41" s="122"/>
      <c r="AH41" s="122"/>
      <c r="AI41" s="122"/>
      <c r="AJ41" s="122"/>
      <c r="AK41" s="122"/>
      <c r="AL41" s="122"/>
      <c r="AM41" s="122"/>
      <c r="AN41" s="122"/>
      <c r="AO41" s="122"/>
      <c r="AP41" s="122"/>
      <c r="AQ41" s="122"/>
      <c r="AR41" s="121"/>
    </row>
    <row r="42" spans="1:44" s="119" customFormat="1" x14ac:dyDescent="0.3">
      <c r="A42" s="113">
        <v>36</v>
      </c>
      <c r="B42" s="126">
        <v>677593</v>
      </c>
      <c r="C42" s="127" t="s">
        <v>137</v>
      </c>
      <c r="D42" s="114">
        <v>12</v>
      </c>
      <c r="E42" s="114">
        <v>10</v>
      </c>
      <c r="F42" s="114">
        <v>12</v>
      </c>
      <c r="G42" s="114">
        <v>14</v>
      </c>
      <c r="H42" s="114">
        <v>13</v>
      </c>
      <c r="I42" s="114">
        <f t="shared" si="1"/>
        <v>61</v>
      </c>
      <c r="J42" s="114">
        <f t="shared" si="2"/>
        <v>9.15</v>
      </c>
      <c r="K42" s="115">
        <v>3.5</v>
      </c>
      <c r="L42" s="115">
        <v>3</v>
      </c>
      <c r="M42" s="115">
        <v>2</v>
      </c>
      <c r="N42" s="115">
        <v>4</v>
      </c>
      <c r="O42" s="115">
        <v>2</v>
      </c>
      <c r="P42" s="115">
        <f t="shared" si="3"/>
        <v>14.5</v>
      </c>
      <c r="Q42" s="115">
        <f t="shared" si="4"/>
        <v>0.72500000000000009</v>
      </c>
      <c r="R42" s="116">
        <f t="shared" si="5"/>
        <v>1.9749999999999999</v>
      </c>
      <c r="S42" s="117">
        <f t="shared" si="6"/>
        <v>1.65</v>
      </c>
      <c r="T42" s="117">
        <f t="shared" si="7"/>
        <v>1.9</v>
      </c>
      <c r="U42" s="117">
        <f t="shared" si="8"/>
        <v>2.3000000000000003</v>
      </c>
      <c r="V42" s="117">
        <f t="shared" si="9"/>
        <v>2.0499999999999998</v>
      </c>
      <c r="W42" s="28">
        <f t="shared" si="10"/>
        <v>75.5</v>
      </c>
      <c r="X42" s="118">
        <f t="shared" si="11"/>
        <v>15.100000000000001</v>
      </c>
      <c r="Y42" s="129">
        <v>71</v>
      </c>
      <c r="Z42" s="120">
        <f t="shared" si="12"/>
        <v>56.800000000000004</v>
      </c>
      <c r="AA42" s="122"/>
      <c r="AB42" s="122"/>
      <c r="AC42" s="122"/>
      <c r="AD42" s="122"/>
      <c r="AE42" s="122"/>
      <c r="AF42" s="122"/>
      <c r="AG42" s="122"/>
      <c r="AH42" s="122"/>
      <c r="AI42" s="122"/>
      <c r="AJ42" s="122"/>
      <c r="AK42" s="122"/>
      <c r="AL42" s="122"/>
      <c r="AM42" s="122"/>
      <c r="AN42" s="122"/>
      <c r="AO42" s="122"/>
      <c r="AP42" s="122"/>
      <c r="AQ42" s="122"/>
      <c r="AR42" s="121"/>
    </row>
    <row r="43" spans="1:44" s="119" customFormat="1" x14ac:dyDescent="0.3">
      <c r="A43" s="113">
        <v>37</v>
      </c>
      <c r="B43" s="126">
        <v>677594</v>
      </c>
      <c r="C43" s="127" t="s">
        <v>138</v>
      </c>
      <c r="D43" s="114">
        <v>10</v>
      </c>
      <c r="E43" s="114">
        <v>12</v>
      </c>
      <c r="F43" s="114">
        <v>10</v>
      </c>
      <c r="G43" s="114">
        <v>12</v>
      </c>
      <c r="H43" s="114">
        <v>11</v>
      </c>
      <c r="I43" s="114">
        <f t="shared" si="1"/>
        <v>55</v>
      </c>
      <c r="J43" s="114">
        <f t="shared" si="2"/>
        <v>8.25</v>
      </c>
      <c r="K43" s="115">
        <v>2</v>
      </c>
      <c r="L43" s="115">
        <v>2</v>
      </c>
      <c r="M43" s="115">
        <v>3</v>
      </c>
      <c r="N43" s="115">
        <v>2</v>
      </c>
      <c r="O43" s="115">
        <v>3</v>
      </c>
      <c r="P43" s="115">
        <f t="shared" si="3"/>
        <v>12</v>
      </c>
      <c r="Q43" s="115">
        <f t="shared" si="4"/>
        <v>0.60000000000000009</v>
      </c>
      <c r="R43" s="116">
        <f t="shared" si="5"/>
        <v>1.6</v>
      </c>
      <c r="S43" s="117">
        <f t="shared" si="6"/>
        <v>1.9</v>
      </c>
      <c r="T43" s="117">
        <f t="shared" si="7"/>
        <v>1.65</v>
      </c>
      <c r="U43" s="117">
        <f t="shared" si="8"/>
        <v>1.9</v>
      </c>
      <c r="V43" s="117">
        <f t="shared" si="9"/>
        <v>1.7999999999999998</v>
      </c>
      <c r="W43" s="28">
        <f t="shared" si="10"/>
        <v>67</v>
      </c>
      <c r="X43" s="118">
        <f t="shared" si="11"/>
        <v>13.4</v>
      </c>
      <c r="Y43" s="129">
        <v>50</v>
      </c>
      <c r="Z43" s="120">
        <f t="shared" si="12"/>
        <v>40</v>
      </c>
      <c r="AA43" s="122"/>
      <c r="AB43" s="122"/>
      <c r="AC43" s="122"/>
      <c r="AD43" s="122"/>
      <c r="AE43" s="122"/>
      <c r="AF43" s="122"/>
      <c r="AG43" s="122"/>
      <c r="AH43" s="122"/>
      <c r="AI43" s="122"/>
      <c r="AJ43" s="122"/>
      <c r="AK43" s="122"/>
      <c r="AL43" s="122"/>
      <c r="AM43" s="122"/>
      <c r="AN43" s="122"/>
      <c r="AO43" s="122"/>
      <c r="AP43" s="122"/>
      <c r="AQ43" s="122"/>
      <c r="AR43" s="121"/>
    </row>
    <row r="44" spans="1:44" s="119" customFormat="1" x14ac:dyDescent="0.3">
      <c r="A44" s="113">
        <v>38</v>
      </c>
      <c r="B44" s="126">
        <v>677595</v>
      </c>
      <c r="C44" s="127" t="s">
        <v>136</v>
      </c>
      <c r="D44" s="114">
        <v>10</v>
      </c>
      <c r="E44" s="114">
        <v>10</v>
      </c>
      <c r="F44" s="114">
        <v>14</v>
      </c>
      <c r="G44" s="114">
        <v>12</v>
      </c>
      <c r="H44" s="114">
        <v>10.5</v>
      </c>
      <c r="I44" s="114">
        <f t="shared" si="1"/>
        <v>56.5</v>
      </c>
      <c r="J44" s="114">
        <f t="shared" si="2"/>
        <v>8.4749999999999996</v>
      </c>
      <c r="K44" s="115">
        <v>3.5</v>
      </c>
      <c r="L44" s="115">
        <v>4</v>
      </c>
      <c r="M44" s="115">
        <v>3</v>
      </c>
      <c r="N44" s="115">
        <v>2</v>
      </c>
      <c r="O44" s="115">
        <v>5</v>
      </c>
      <c r="P44" s="115">
        <f t="shared" si="3"/>
        <v>17.5</v>
      </c>
      <c r="Q44" s="115">
        <f t="shared" si="4"/>
        <v>0.875</v>
      </c>
      <c r="R44" s="116">
        <f t="shared" si="5"/>
        <v>1.675</v>
      </c>
      <c r="S44" s="117">
        <f t="shared" si="6"/>
        <v>1.7</v>
      </c>
      <c r="T44" s="117">
        <f t="shared" si="7"/>
        <v>2.25</v>
      </c>
      <c r="U44" s="117">
        <f t="shared" si="8"/>
        <v>1.9</v>
      </c>
      <c r="V44" s="117">
        <f t="shared" si="9"/>
        <v>1.825</v>
      </c>
      <c r="W44" s="28">
        <f t="shared" si="10"/>
        <v>74</v>
      </c>
      <c r="X44" s="118">
        <f t="shared" si="11"/>
        <v>14.8</v>
      </c>
      <c r="Y44" s="129">
        <v>69</v>
      </c>
      <c r="Z44" s="120">
        <f t="shared" si="12"/>
        <v>55.2</v>
      </c>
      <c r="AA44" s="122"/>
      <c r="AB44" s="122"/>
      <c r="AC44" s="122"/>
      <c r="AD44" s="122"/>
      <c r="AE44" s="122"/>
      <c r="AF44" s="122"/>
      <c r="AG44" s="122"/>
      <c r="AH44" s="122"/>
      <c r="AI44" s="122"/>
      <c r="AJ44" s="122"/>
      <c r="AK44" s="122"/>
      <c r="AL44" s="122"/>
      <c r="AM44" s="122"/>
      <c r="AN44" s="122"/>
      <c r="AO44" s="122"/>
      <c r="AP44" s="122"/>
      <c r="AQ44" s="122"/>
      <c r="AR44" s="121"/>
    </row>
    <row r="45" spans="1:44" s="119" customFormat="1" x14ac:dyDescent="0.3">
      <c r="A45" s="113">
        <v>39</v>
      </c>
      <c r="B45" s="126">
        <v>677596</v>
      </c>
      <c r="C45" s="127" t="s">
        <v>139</v>
      </c>
      <c r="D45" s="114">
        <v>9</v>
      </c>
      <c r="E45" s="114">
        <v>10</v>
      </c>
      <c r="F45" s="114">
        <v>12</v>
      </c>
      <c r="G45" s="114">
        <v>11</v>
      </c>
      <c r="H45" s="114">
        <v>10</v>
      </c>
      <c r="I45" s="114">
        <f t="shared" si="1"/>
        <v>52</v>
      </c>
      <c r="J45" s="114">
        <f t="shared" si="2"/>
        <v>7.8</v>
      </c>
      <c r="K45" s="115">
        <v>2</v>
      </c>
      <c r="L45" s="115">
        <v>2</v>
      </c>
      <c r="M45" s="115">
        <v>5</v>
      </c>
      <c r="N45" s="115">
        <v>4</v>
      </c>
      <c r="O45" s="115">
        <v>3</v>
      </c>
      <c r="P45" s="115">
        <f t="shared" si="3"/>
        <v>16</v>
      </c>
      <c r="Q45" s="115">
        <f t="shared" si="4"/>
        <v>0.8</v>
      </c>
      <c r="R45" s="116">
        <f t="shared" si="5"/>
        <v>1.45</v>
      </c>
      <c r="S45" s="117">
        <f t="shared" si="6"/>
        <v>1.6</v>
      </c>
      <c r="T45" s="117">
        <f t="shared" si="7"/>
        <v>2.0499999999999998</v>
      </c>
      <c r="U45" s="117">
        <f t="shared" si="8"/>
        <v>1.8499999999999999</v>
      </c>
      <c r="V45" s="117">
        <f t="shared" si="9"/>
        <v>1.65</v>
      </c>
      <c r="W45" s="28">
        <f t="shared" si="10"/>
        <v>68</v>
      </c>
      <c r="X45" s="118">
        <f t="shared" si="11"/>
        <v>13.600000000000001</v>
      </c>
      <c r="Y45" s="129">
        <v>43</v>
      </c>
      <c r="Z45" s="120">
        <f t="shared" si="12"/>
        <v>34.4</v>
      </c>
      <c r="AA45" s="122"/>
      <c r="AB45" s="122"/>
      <c r="AC45" s="122"/>
      <c r="AD45" s="122"/>
      <c r="AE45" s="122"/>
      <c r="AF45" s="122"/>
      <c r="AG45" s="122"/>
      <c r="AH45" s="122"/>
      <c r="AI45" s="122"/>
      <c r="AJ45" s="122"/>
      <c r="AK45" s="122"/>
      <c r="AL45" s="122"/>
      <c r="AM45" s="122"/>
      <c r="AN45" s="122"/>
      <c r="AO45" s="122"/>
      <c r="AP45" s="122"/>
      <c r="AQ45" s="122"/>
      <c r="AR45" s="121"/>
    </row>
    <row r="46" spans="1:44" s="119" customFormat="1" x14ac:dyDescent="0.3">
      <c r="A46" s="113">
        <v>40</v>
      </c>
      <c r="B46" s="126">
        <v>677597</v>
      </c>
      <c r="C46" s="127" t="s">
        <v>140</v>
      </c>
      <c r="D46" s="114">
        <v>13</v>
      </c>
      <c r="E46" s="114">
        <v>10</v>
      </c>
      <c r="F46" s="114">
        <v>11</v>
      </c>
      <c r="G46" s="114">
        <v>14</v>
      </c>
      <c r="H46" s="114">
        <v>12</v>
      </c>
      <c r="I46" s="114">
        <f t="shared" si="1"/>
        <v>60</v>
      </c>
      <c r="J46" s="114">
        <f t="shared" si="2"/>
        <v>9</v>
      </c>
      <c r="K46" s="115">
        <v>4</v>
      </c>
      <c r="L46" s="115">
        <v>2</v>
      </c>
      <c r="M46" s="115">
        <v>2</v>
      </c>
      <c r="N46" s="115">
        <v>3.5</v>
      </c>
      <c r="O46" s="115">
        <v>4</v>
      </c>
      <c r="P46" s="115">
        <f t="shared" si="3"/>
        <v>15.5</v>
      </c>
      <c r="Q46" s="115">
        <f t="shared" si="4"/>
        <v>0.77500000000000002</v>
      </c>
      <c r="R46" s="116">
        <f t="shared" si="5"/>
        <v>2.15</v>
      </c>
      <c r="S46" s="117">
        <f t="shared" si="6"/>
        <v>1.6</v>
      </c>
      <c r="T46" s="117">
        <f t="shared" si="7"/>
        <v>1.75</v>
      </c>
      <c r="U46" s="117">
        <f t="shared" si="8"/>
        <v>2.2749999999999999</v>
      </c>
      <c r="V46" s="117">
        <f t="shared" si="9"/>
        <v>1.9999999999999998</v>
      </c>
      <c r="W46" s="28">
        <f t="shared" si="10"/>
        <v>75.5</v>
      </c>
      <c r="X46" s="118">
        <f t="shared" si="11"/>
        <v>15.100000000000001</v>
      </c>
      <c r="Y46" s="129">
        <v>62</v>
      </c>
      <c r="Z46" s="120">
        <f t="shared" si="12"/>
        <v>49.6</v>
      </c>
      <c r="AA46" s="122"/>
      <c r="AB46" s="122"/>
      <c r="AC46" s="122"/>
      <c r="AD46" s="122"/>
      <c r="AE46" s="122"/>
      <c r="AF46" s="122"/>
      <c r="AG46" s="122"/>
      <c r="AH46" s="122"/>
      <c r="AI46" s="122"/>
      <c r="AJ46" s="122"/>
      <c r="AK46" s="122"/>
      <c r="AL46" s="122"/>
      <c r="AM46" s="122"/>
      <c r="AN46" s="122"/>
      <c r="AO46" s="122"/>
      <c r="AP46" s="122"/>
      <c r="AQ46" s="122"/>
      <c r="AR46" s="121"/>
    </row>
    <row r="47" spans="1:44" s="119" customFormat="1" x14ac:dyDescent="0.3">
      <c r="A47" s="113">
        <v>41</v>
      </c>
      <c r="B47" s="126">
        <v>677598</v>
      </c>
      <c r="C47" s="127" t="s">
        <v>141</v>
      </c>
      <c r="D47" s="114">
        <v>12</v>
      </c>
      <c r="E47" s="114">
        <v>10</v>
      </c>
      <c r="F47" s="114">
        <v>9</v>
      </c>
      <c r="G47" s="114">
        <v>12</v>
      </c>
      <c r="H47" s="114">
        <v>10</v>
      </c>
      <c r="I47" s="114">
        <f t="shared" si="1"/>
        <v>53</v>
      </c>
      <c r="J47" s="114">
        <f t="shared" si="2"/>
        <v>7.9499999999999993</v>
      </c>
      <c r="K47" s="115">
        <v>3</v>
      </c>
      <c r="L47" s="115">
        <v>2</v>
      </c>
      <c r="M47" s="115">
        <v>2.5</v>
      </c>
      <c r="N47" s="115">
        <v>4</v>
      </c>
      <c r="O47" s="115">
        <v>3</v>
      </c>
      <c r="P47" s="115">
        <f t="shared" si="3"/>
        <v>14.5</v>
      </c>
      <c r="Q47" s="115">
        <f t="shared" si="4"/>
        <v>0.72500000000000009</v>
      </c>
      <c r="R47" s="116">
        <f t="shared" si="5"/>
        <v>1.9499999999999997</v>
      </c>
      <c r="S47" s="117">
        <f t="shared" si="6"/>
        <v>1.6</v>
      </c>
      <c r="T47" s="117">
        <f t="shared" si="7"/>
        <v>1.4749999999999999</v>
      </c>
      <c r="U47" s="117">
        <f t="shared" si="8"/>
        <v>1.9999999999999998</v>
      </c>
      <c r="V47" s="117">
        <f t="shared" si="9"/>
        <v>1.65</v>
      </c>
      <c r="W47" s="28">
        <f t="shared" si="10"/>
        <v>67.5</v>
      </c>
      <c r="X47" s="118">
        <f t="shared" si="11"/>
        <v>13.5</v>
      </c>
      <c r="Y47" s="129">
        <v>55</v>
      </c>
      <c r="Z47" s="120">
        <f t="shared" si="12"/>
        <v>44</v>
      </c>
      <c r="AA47" s="122"/>
      <c r="AB47" s="122"/>
      <c r="AC47" s="122"/>
      <c r="AD47" s="122"/>
      <c r="AE47" s="122"/>
      <c r="AF47" s="122"/>
      <c r="AG47" s="122"/>
      <c r="AH47" s="122"/>
      <c r="AI47" s="122"/>
      <c r="AJ47" s="122"/>
      <c r="AK47" s="122"/>
      <c r="AL47" s="122"/>
      <c r="AM47" s="122"/>
      <c r="AN47" s="122"/>
      <c r="AO47" s="122"/>
      <c r="AP47" s="122"/>
      <c r="AQ47" s="122"/>
      <c r="AR47" s="121"/>
    </row>
    <row r="48" spans="1:44" s="119" customFormat="1" x14ac:dyDescent="0.3">
      <c r="A48" s="113">
        <v>42</v>
      </c>
      <c r="B48" s="126">
        <v>677599</v>
      </c>
      <c r="C48" s="127" t="s">
        <v>142</v>
      </c>
      <c r="D48" s="114">
        <v>10</v>
      </c>
      <c r="E48" s="114">
        <v>14</v>
      </c>
      <c r="F48" s="114">
        <v>10</v>
      </c>
      <c r="G48" s="114">
        <v>12</v>
      </c>
      <c r="H48" s="114">
        <v>14</v>
      </c>
      <c r="I48" s="114">
        <f t="shared" si="1"/>
        <v>60</v>
      </c>
      <c r="J48" s="114">
        <f t="shared" si="2"/>
        <v>9</v>
      </c>
      <c r="K48" s="115">
        <v>3.5</v>
      </c>
      <c r="L48" s="115">
        <v>4</v>
      </c>
      <c r="M48" s="115">
        <v>2.5</v>
      </c>
      <c r="N48" s="115">
        <v>3</v>
      </c>
      <c r="O48" s="115">
        <v>4</v>
      </c>
      <c r="P48" s="115">
        <f t="shared" si="3"/>
        <v>17</v>
      </c>
      <c r="Q48" s="115">
        <f t="shared" si="4"/>
        <v>0.85000000000000009</v>
      </c>
      <c r="R48" s="116">
        <f t="shared" si="5"/>
        <v>1.675</v>
      </c>
      <c r="S48" s="117">
        <f t="shared" si="6"/>
        <v>2.3000000000000003</v>
      </c>
      <c r="T48" s="117">
        <f t="shared" si="7"/>
        <v>1.625</v>
      </c>
      <c r="U48" s="117">
        <f t="shared" si="8"/>
        <v>1.9499999999999997</v>
      </c>
      <c r="V48" s="117">
        <f t="shared" si="9"/>
        <v>2.3000000000000003</v>
      </c>
      <c r="W48" s="28">
        <f t="shared" si="10"/>
        <v>77</v>
      </c>
      <c r="X48" s="118">
        <f t="shared" si="11"/>
        <v>15.4</v>
      </c>
      <c r="Y48" s="129">
        <v>77</v>
      </c>
      <c r="Z48" s="120">
        <f t="shared" si="12"/>
        <v>61.6</v>
      </c>
      <c r="AA48" s="122"/>
      <c r="AB48" s="122"/>
      <c r="AC48" s="122"/>
      <c r="AD48" s="122"/>
      <c r="AE48" s="122"/>
      <c r="AF48" s="122"/>
      <c r="AG48" s="122"/>
      <c r="AH48" s="122"/>
      <c r="AI48" s="122"/>
      <c r="AJ48" s="122"/>
      <c r="AK48" s="122"/>
      <c r="AL48" s="122"/>
      <c r="AM48" s="122"/>
      <c r="AN48" s="122"/>
      <c r="AO48" s="122"/>
      <c r="AP48" s="122"/>
      <c r="AQ48" s="122"/>
      <c r="AR48" s="121"/>
    </row>
    <row r="49" spans="1:44" s="119" customFormat="1" x14ac:dyDescent="0.3">
      <c r="A49" s="113">
        <v>43</v>
      </c>
      <c r="B49" s="126">
        <v>677600</v>
      </c>
      <c r="C49" s="127" t="s">
        <v>143</v>
      </c>
      <c r="D49" s="114">
        <v>10.5</v>
      </c>
      <c r="E49" s="114">
        <v>12</v>
      </c>
      <c r="F49" s="114">
        <v>10</v>
      </c>
      <c r="G49" s="114">
        <v>14</v>
      </c>
      <c r="H49" s="114">
        <v>9</v>
      </c>
      <c r="I49" s="114">
        <f t="shared" si="1"/>
        <v>55.5</v>
      </c>
      <c r="J49" s="114">
        <f t="shared" si="2"/>
        <v>8.3249999999999993</v>
      </c>
      <c r="K49" s="115">
        <v>4</v>
      </c>
      <c r="L49" s="115">
        <v>2</v>
      </c>
      <c r="M49" s="115">
        <v>3</v>
      </c>
      <c r="N49" s="115">
        <v>4</v>
      </c>
      <c r="O49" s="115">
        <v>3</v>
      </c>
      <c r="P49" s="115">
        <f t="shared" si="3"/>
        <v>16</v>
      </c>
      <c r="Q49" s="115">
        <f t="shared" si="4"/>
        <v>0.8</v>
      </c>
      <c r="R49" s="116">
        <f t="shared" si="5"/>
        <v>1.7749999999999999</v>
      </c>
      <c r="S49" s="117">
        <f t="shared" si="6"/>
        <v>1.9</v>
      </c>
      <c r="T49" s="117">
        <f t="shared" si="7"/>
        <v>1.65</v>
      </c>
      <c r="U49" s="117">
        <f t="shared" si="8"/>
        <v>2.3000000000000003</v>
      </c>
      <c r="V49" s="117">
        <f t="shared" si="9"/>
        <v>1.5</v>
      </c>
      <c r="W49" s="28">
        <f t="shared" si="10"/>
        <v>71.5</v>
      </c>
      <c r="X49" s="118">
        <f t="shared" si="11"/>
        <v>14.3</v>
      </c>
      <c r="Y49" s="129">
        <v>62</v>
      </c>
      <c r="Z49" s="120">
        <f t="shared" si="12"/>
        <v>49.6</v>
      </c>
      <c r="AA49" s="122"/>
      <c r="AB49" s="122"/>
      <c r="AC49" s="122"/>
      <c r="AD49" s="122"/>
      <c r="AE49" s="122"/>
      <c r="AF49" s="122"/>
      <c r="AG49" s="122"/>
      <c r="AH49" s="122"/>
      <c r="AI49" s="122"/>
      <c r="AJ49" s="122"/>
      <c r="AK49" s="122"/>
      <c r="AL49" s="122"/>
      <c r="AM49" s="122"/>
      <c r="AN49" s="122"/>
      <c r="AO49" s="122"/>
      <c r="AP49" s="122"/>
      <c r="AQ49" s="122"/>
      <c r="AR49" s="121"/>
    </row>
    <row r="50" spans="1:44" s="119" customFormat="1" x14ac:dyDescent="0.3">
      <c r="A50" s="113">
        <v>44</v>
      </c>
      <c r="B50" s="126">
        <v>677601</v>
      </c>
      <c r="C50" s="127" t="s">
        <v>144</v>
      </c>
      <c r="D50" s="114">
        <v>9</v>
      </c>
      <c r="E50" s="114">
        <v>8.5</v>
      </c>
      <c r="F50" s="114">
        <v>7</v>
      </c>
      <c r="G50" s="114">
        <v>8</v>
      </c>
      <c r="H50" s="114">
        <v>6</v>
      </c>
      <c r="I50" s="114">
        <f t="shared" si="1"/>
        <v>38.5</v>
      </c>
      <c r="J50" s="114">
        <f t="shared" si="2"/>
        <v>5.7749999999999995</v>
      </c>
      <c r="K50" s="115">
        <v>3</v>
      </c>
      <c r="L50" s="115">
        <v>4</v>
      </c>
      <c r="M50" s="115">
        <v>5</v>
      </c>
      <c r="N50" s="115">
        <v>2</v>
      </c>
      <c r="O50" s="115">
        <v>3</v>
      </c>
      <c r="P50" s="115">
        <f t="shared" si="3"/>
        <v>17</v>
      </c>
      <c r="Q50" s="115">
        <f t="shared" si="4"/>
        <v>0.85000000000000009</v>
      </c>
      <c r="R50" s="116">
        <f t="shared" si="5"/>
        <v>1.5</v>
      </c>
      <c r="S50" s="117">
        <f t="shared" si="6"/>
        <v>1.4749999999999999</v>
      </c>
      <c r="T50" s="117">
        <f t="shared" si="7"/>
        <v>1.3</v>
      </c>
      <c r="U50" s="117">
        <f t="shared" si="8"/>
        <v>1.3</v>
      </c>
      <c r="V50" s="117">
        <f t="shared" si="9"/>
        <v>1.0499999999999998</v>
      </c>
      <c r="W50" s="28">
        <f t="shared" si="10"/>
        <v>55.5</v>
      </c>
      <c r="X50" s="118">
        <f t="shared" si="11"/>
        <v>11.100000000000001</v>
      </c>
      <c r="Y50" s="129">
        <v>60</v>
      </c>
      <c r="Z50" s="120">
        <f t="shared" si="12"/>
        <v>48</v>
      </c>
      <c r="AA50" s="122"/>
      <c r="AB50" s="122"/>
      <c r="AC50" s="122"/>
      <c r="AD50" s="122"/>
      <c r="AE50" s="122"/>
      <c r="AF50" s="122"/>
      <c r="AG50" s="122"/>
      <c r="AH50" s="122"/>
      <c r="AI50" s="122"/>
      <c r="AJ50" s="122"/>
      <c r="AK50" s="122"/>
      <c r="AL50" s="122"/>
      <c r="AM50" s="122"/>
      <c r="AN50" s="122"/>
      <c r="AO50" s="122"/>
      <c r="AP50" s="122"/>
      <c r="AQ50" s="122"/>
      <c r="AR50" s="121"/>
    </row>
    <row r="51" spans="1:44" s="119" customFormat="1" x14ac:dyDescent="0.3">
      <c r="A51" s="113">
        <v>45</v>
      </c>
      <c r="B51" s="126">
        <v>677602</v>
      </c>
      <c r="C51" s="127" t="s">
        <v>145</v>
      </c>
      <c r="D51" s="114">
        <v>10</v>
      </c>
      <c r="E51" s="114">
        <v>12</v>
      </c>
      <c r="F51" s="114">
        <v>14</v>
      </c>
      <c r="G51" s="114">
        <v>10</v>
      </c>
      <c r="H51" s="114">
        <v>12</v>
      </c>
      <c r="I51" s="114">
        <f t="shared" si="1"/>
        <v>58</v>
      </c>
      <c r="J51" s="114">
        <f t="shared" si="2"/>
        <v>8.6999999999999993</v>
      </c>
      <c r="K51" s="115">
        <v>3</v>
      </c>
      <c r="L51" s="115">
        <v>3</v>
      </c>
      <c r="M51" s="115">
        <v>3</v>
      </c>
      <c r="N51" s="115">
        <v>4</v>
      </c>
      <c r="O51" s="115">
        <v>2</v>
      </c>
      <c r="P51" s="115">
        <f t="shared" si="3"/>
        <v>15</v>
      </c>
      <c r="Q51" s="115">
        <f t="shared" si="4"/>
        <v>0.75</v>
      </c>
      <c r="R51" s="116">
        <f t="shared" si="5"/>
        <v>1.65</v>
      </c>
      <c r="S51" s="117">
        <f t="shared" si="6"/>
        <v>1.9499999999999997</v>
      </c>
      <c r="T51" s="117">
        <f t="shared" si="7"/>
        <v>2.25</v>
      </c>
      <c r="U51" s="117">
        <f t="shared" si="8"/>
        <v>1.7</v>
      </c>
      <c r="V51" s="117">
        <f t="shared" si="9"/>
        <v>1.9</v>
      </c>
      <c r="W51" s="28">
        <f t="shared" si="10"/>
        <v>73</v>
      </c>
      <c r="X51" s="118">
        <f t="shared" si="11"/>
        <v>14.600000000000001</v>
      </c>
      <c r="Y51" s="129">
        <v>63</v>
      </c>
      <c r="Z51" s="120">
        <f t="shared" si="12"/>
        <v>50.400000000000006</v>
      </c>
      <c r="AA51" s="122"/>
      <c r="AB51" s="122"/>
      <c r="AC51" s="122"/>
      <c r="AD51" s="122"/>
      <c r="AE51" s="122"/>
      <c r="AF51" s="122"/>
      <c r="AG51" s="122"/>
      <c r="AH51" s="122"/>
      <c r="AI51" s="122"/>
      <c r="AJ51" s="122"/>
      <c r="AK51" s="122"/>
      <c r="AL51" s="122"/>
      <c r="AM51" s="122"/>
      <c r="AN51" s="122"/>
      <c r="AO51" s="122"/>
      <c r="AP51" s="122"/>
      <c r="AQ51" s="122"/>
      <c r="AR51" s="121"/>
    </row>
    <row r="52" spans="1:44" s="119" customFormat="1" x14ac:dyDescent="0.3">
      <c r="A52" s="113">
        <v>46</v>
      </c>
      <c r="B52" s="126">
        <v>677603</v>
      </c>
      <c r="C52" s="127" t="s">
        <v>146</v>
      </c>
      <c r="D52" s="114">
        <v>12</v>
      </c>
      <c r="E52" s="114">
        <v>10</v>
      </c>
      <c r="F52" s="114">
        <v>11</v>
      </c>
      <c r="G52" s="114">
        <v>12</v>
      </c>
      <c r="H52" s="114">
        <v>14</v>
      </c>
      <c r="I52" s="114">
        <f t="shared" si="1"/>
        <v>59</v>
      </c>
      <c r="J52" s="114">
        <f t="shared" si="2"/>
        <v>8.85</v>
      </c>
      <c r="K52" s="115">
        <v>3</v>
      </c>
      <c r="L52" s="115">
        <v>3</v>
      </c>
      <c r="M52" s="115">
        <v>2</v>
      </c>
      <c r="N52" s="115">
        <v>5</v>
      </c>
      <c r="O52" s="115">
        <v>3</v>
      </c>
      <c r="P52" s="115">
        <f t="shared" si="3"/>
        <v>16</v>
      </c>
      <c r="Q52" s="115">
        <f t="shared" si="4"/>
        <v>0.8</v>
      </c>
      <c r="R52" s="116">
        <f t="shared" si="5"/>
        <v>1.9499999999999997</v>
      </c>
      <c r="S52" s="117">
        <f t="shared" si="6"/>
        <v>1.65</v>
      </c>
      <c r="T52" s="117">
        <f t="shared" si="7"/>
        <v>1.75</v>
      </c>
      <c r="U52" s="117">
        <f t="shared" si="8"/>
        <v>2.0499999999999998</v>
      </c>
      <c r="V52" s="117">
        <f t="shared" si="9"/>
        <v>2.25</v>
      </c>
      <c r="W52" s="28">
        <f t="shared" si="10"/>
        <v>75</v>
      </c>
      <c r="X52" s="118">
        <f t="shared" si="11"/>
        <v>15</v>
      </c>
      <c r="Y52" s="129">
        <v>61</v>
      </c>
      <c r="Z52" s="120">
        <f t="shared" si="12"/>
        <v>48.800000000000004</v>
      </c>
      <c r="AA52" s="122"/>
      <c r="AB52" s="122"/>
      <c r="AC52" s="122"/>
      <c r="AD52" s="122"/>
      <c r="AE52" s="122"/>
      <c r="AF52" s="122"/>
      <c r="AG52" s="122"/>
      <c r="AH52" s="122"/>
      <c r="AI52" s="122"/>
      <c r="AJ52" s="122"/>
      <c r="AK52" s="122"/>
      <c r="AL52" s="122"/>
      <c r="AM52" s="122"/>
      <c r="AN52" s="122"/>
      <c r="AO52" s="122"/>
      <c r="AP52" s="122"/>
      <c r="AQ52" s="122"/>
      <c r="AR52" s="121"/>
    </row>
    <row r="53" spans="1:44" s="119" customFormat="1" x14ac:dyDescent="0.3">
      <c r="A53" s="113">
        <v>47</v>
      </c>
      <c r="B53" s="126">
        <v>677604</v>
      </c>
      <c r="C53" s="127" t="s">
        <v>147</v>
      </c>
      <c r="D53" s="114">
        <v>10</v>
      </c>
      <c r="E53" s="114">
        <v>12</v>
      </c>
      <c r="F53" s="114">
        <v>14</v>
      </c>
      <c r="G53" s="114">
        <v>10</v>
      </c>
      <c r="H53" s="114">
        <v>14</v>
      </c>
      <c r="I53" s="114">
        <f t="shared" si="1"/>
        <v>60</v>
      </c>
      <c r="J53" s="114">
        <f t="shared" si="2"/>
        <v>9</v>
      </c>
      <c r="K53" s="115">
        <v>4</v>
      </c>
      <c r="L53" s="115">
        <v>3</v>
      </c>
      <c r="M53" s="115">
        <v>4</v>
      </c>
      <c r="N53" s="115">
        <v>2</v>
      </c>
      <c r="O53" s="115">
        <v>3</v>
      </c>
      <c r="P53" s="115">
        <f t="shared" si="3"/>
        <v>16</v>
      </c>
      <c r="Q53" s="115">
        <f t="shared" si="4"/>
        <v>0.8</v>
      </c>
      <c r="R53" s="116">
        <f t="shared" si="5"/>
        <v>1.7</v>
      </c>
      <c r="S53" s="117">
        <f t="shared" si="6"/>
        <v>1.9499999999999997</v>
      </c>
      <c r="T53" s="117">
        <f t="shared" si="7"/>
        <v>2.3000000000000003</v>
      </c>
      <c r="U53" s="117">
        <f t="shared" si="8"/>
        <v>1.6</v>
      </c>
      <c r="V53" s="117">
        <f t="shared" si="9"/>
        <v>2.25</v>
      </c>
      <c r="W53" s="28">
        <f t="shared" si="10"/>
        <v>76</v>
      </c>
      <c r="X53" s="118">
        <f t="shared" si="11"/>
        <v>15.200000000000001</v>
      </c>
      <c r="Y53" s="129">
        <v>68</v>
      </c>
      <c r="Z53" s="120">
        <f t="shared" si="12"/>
        <v>54.400000000000006</v>
      </c>
      <c r="AA53" s="122"/>
      <c r="AB53" s="122"/>
      <c r="AC53" s="122"/>
      <c r="AD53" s="122"/>
      <c r="AE53" s="122"/>
      <c r="AF53" s="122"/>
      <c r="AG53" s="122"/>
      <c r="AH53" s="122"/>
      <c r="AI53" s="122"/>
      <c r="AJ53" s="122"/>
      <c r="AK53" s="122"/>
      <c r="AL53" s="122"/>
      <c r="AM53" s="122"/>
      <c r="AN53" s="122"/>
      <c r="AO53" s="122"/>
      <c r="AP53" s="122"/>
      <c r="AQ53" s="122"/>
      <c r="AR53" s="121"/>
    </row>
    <row r="54" spans="1:44" s="119" customFormat="1" x14ac:dyDescent="0.3">
      <c r="A54" s="113">
        <v>48</v>
      </c>
      <c r="B54" s="126">
        <v>677605</v>
      </c>
      <c r="C54" s="127" t="s">
        <v>148</v>
      </c>
      <c r="D54" s="114">
        <v>12</v>
      </c>
      <c r="E54" s="114">
        <v>10</v>
      </c>
      <c r="F54" s="114">
        <v>12</v>
      </c>
      <c r="G54" s="114">
        <v>10</v>
      </c>
      <c r="H54" s="114">
        <v>12</v>
      </c>
      <c r="I54" s="114">
        <f t="shared" si="1"/>
        <v>56</v>
      </c>
      <c r="J54" s="114">
        <f t="shared" si="2"/>
        <v>8.4</v>
      </c>
      <c r="K54" s="115">
        <v>3</v>
      </c>
      <c r="L54" s="115">
        <v>4</v>
      </c>
      <c r="M54" s="115">
        <v>3</v>
      </c>
      <c r="N54" s="115">
        <v>4</v>
      </c>
      <c r="O54" s="115">
        <v>2</v>
      </c>
      <c r="P54" s="115">
        <f t="shared" si="3"/>
        <v>16</v>
      </c>
      <c r="Q54" s="115">
        <f t="shared" si="4"/>
        <v>0.8</v>
      </c>
      <c r="R54" s="116">
        <f t="shared" si="5"/>
        <v>1.9499999999999997</v>
      </c>
      <c r="S54" s="117">
        <f t="shared" si="6"/>
        <v>1.7</v>
      </c>
      <c r="T54" s="117">
        <f t="shared" si="7"/>
        <v>1.9499999999999997</v>
      </c>
      <c r="U54" s="117">
        <f t="shared" si="8"/>
        <v>1.7</v>
      </c>
      <c r="V54" s="117">
        <f t="shared" si="9"/>
        <v>1.9</v>
      </c>
      <c r="W54" s="28">
        <f t="shared" si="10"/>
        <v>72</v>
      </c>
      <c r="X54" s="118">
        <f t="shared" si="11"/>
        <v>14.4</v>
      </c>
      <c r="Y54" s="129">
        <v>53</v>
      </c>
      <c r="Z54" s="120">
        <f t="shared" si="12"/>
        <v>42.400000000000006</v>
      </c>
      <c r="AA54" s="122"/>
      <c r="AB54" s="122"/>
      <c r="AC54" s="122"/>
      <c r="AD54" s="122"/>
      <c r="AE54" s="122"/>
      <c r="AF54" s="122"/>
      <c r="AG54" s="122"/>
      <c r="AH54" s="122"/>
      <c r="AI54" s="122"/>
      <c r="AJ54" s="122"/>
      <c r="AK54" s="122"/>
      <c r="AL54" s="122"/>
      <c r="AM54" s="122"/>
      <c r="AN54" s="122"/>
      <c r="AO54" s="122"/>
      <c r="AP54" s="122"/>
      <c r="AQ54" s="122"/>
      <c r="AR54" s="121"/>
    </row>
    <row r="55" spans="1:44" s="119" customFormat="1" x14ac:dyDescent="0.3">
      <c r="A55" s="113">
        <v>49</v>
      </c>
      <c r="B55" s="126">
        <v>677606</v>
      </c>
      <c r="C55" s="127" t="s">
        <v>149</v>
      </c>
      <c r="D55" s="114">
        <v>11</v>
      </c>
      <c r="E55" s="114">
        <v>6</v>
      </c>
      <c r="F55" s="114">
        <v>10</v>
      </c>
      <c r="G55" s="114">
        <v>12</v>
      </c>
      <c r="H55" s="114">
        <v>10</v>
      </c>
      <c r="I55" s="114">
        <f t="shared" si="1"/>
        <v>49</v>
      </c>
      <c r="J55" s="114">
        <f t="shared" si="2"/>
        <v>7.35</v>
      </c>
      <c r="K55" s="115">
        <v>2</v>
      </c>
      <c r="L55" s="115">
        <v>3</v>
      </c>
      <c r="M55" s="115">
        <v>4</v>
      </c>
      <c r="N55" s="115">
        <v>4</v>
      </c>
      <c r="O55" s="115">
        <v>3.5</v>
      </c>
      <c r="P55" s="115">
        <f t="shared" si="3"/>
        <v>16.5</v>
      </c>
      <c r="Q55" s="115">
        <f t="shared" si="4"/>
        <v>0.82500000000000007</v>
      </c>
      <c r="R55" s="116">
        <f t="shared" si="5"/>
        <v>1.75</v>
      </c>
      <c r="S55" s="117">
        <f t="shared" si="6"/>
        <v>1.0499999999999998</v>
      </c>
      <c r="T55" s="117">
        <f t="shared" si="7"/>
        <v>1.7</v>
      </c>
      <c r="U55" s="117">
        <f t="shared" si="8"/>
        <v>1.9999999999999998</v>
      </c>
      <c r="V55" s="117">
        <f t="shared" si="9"/>
        <v>1.675</v>
      </c>
      <c r="W55" s="28">
        <f t="shared" si="10"/>
        <v>65.5</v>
      </c>
      <c r="X55" s="118">
        <f t="shared" si="11"/>
        <v>13.100000000000001</v>
      </c>
      <c r="Y55" s="129">
        <v>65</v>
      </c>
      <c r="Z55" s="120">
        <f t="shared" si="12"/>
        <v>52</v>
      </c>
      <c r="AA55" s="122"/>
      <c r="AB55" s="122"/>
      <c r="AC55" s="122"/>
      <c r="AD55" s="122"/>
      <c r="AE55" s="122"/>
      <c r="AF55" s="122"/>
      <c r="AG55" s="122"/>
      <c r="AH55" s="122"/>
      <c r="AI55" s="122"/>
      <c r="AJ55" s="122"/>
      <c r="AK55" s="122"/>
      <c r="AL55" s="122"/>
      <c r="AM55" s="122"/>
      <c r="AN55" s="122"/>
      <c r="AO55" s="122"/>
      <c r="AP55" s="122"/>
      <c r="AQ55" s="122"/>
      <c r="AR55" s="121"/>
    </row>
    <row r="56" spans="1:44" s="119" customFormat="1" x14ac:dyDescent="0.3">
      <c r="A56" s="113">
        <v>50</v>
      </c>
      <c r="B56" s="126">
        <v>677607</v>
      </c>
      <c r="C56" s="127" t="s">
        <v>150</v>
      </c>
      <c r="D56" s="114">
        <v>10</v>
      </c>
      <c r="E56" s="114">
        <v>11</v>
      </c>
      <c r="F56" s="114">
        <v>10</v>
      </c>
      <c r="G56" s="114">
        <v>12</v>
      </c>
      <c r="H56" s="114">
        <v>9</v>
      </c>
      <c r="I56" s="114">
        <f t="shared" si="1"/>
        <v>52</v>
      </c>
      <c r="J56" s="114">
        <f t="shared" si="2"/>
        <v>7.8</v>
      </c>
      <c r="K56" s="115">
        <v>3</v>
      </c>
      <c r="L56" s="115">
        <v>2</v>
      </c>
      <c r="M56" s="115">
        <v>4</v>
      </c>
      <c r="N56" s="115">
        <v>5</v>
      </c>
      <c r="O56" s="115">
        <v>3</v>
      </c>
      <c r="P56" s="115">
        <f t="shared" si="3"/>
        <v>17</v>
      </c>
      <c r="Q56" s="115">
        <f t="shared" si="4"/>
        <v>0.85000000000000009</v>
      </c>
      <c r="R56" s="116">
        <f t="shared" si="5"/>
        <v>1.65</v>
      </c>
      <c r="S56" s="117">
        <f t="shared" si="6"/>
        <v>1.75</v>
      </c>
      <c r="T56" s="117">
        <f t="shared" si="7"/>
        <v>1.7</v>
      </c>
      <c r="U56" s="117">
        <f t="shared" si="8"/>
        <v>2.0499999999999998</v>
      </c>
      <c r="V56" s="117">
        <f t="shared" si="9"/>
        <v>1.5</v>
      </c>
      <c r="W56" s="28">
        <f t="shared" si="10"/>
        <v>69</v>
      </c>
      <c r="X56" s="118">
        <f t="shared" si="11"/>
        <v>13.8</v>
      </c>
      <c r="Y56" s="129">
        <v>70</v>
      </c>
      <c r="Z56" s="120">
        <f t="shared" si="12"/>
        <v>56</v>
      </c>
      <c r="AA56" s="122"/>
      <c r="AB56" s="122"/>
      <c r="AC56" s="122"/>
      <c r="AD56" s="122"/>
      <c r="AE56" s="122"/>
      <c r="AF56" s="122"/>
      <c r="AG56" s="122"/>
      <c r="AH56" s="122"/>
      <c r="AI56" s="122"/>
      <c r="AJ56" s="122"/>
      <c r="AK56" s="122"/>
      <c r="AL56" s="122"/>
      <c r="AM56" s="122"/>
      <c r="AN56" s="122"/>
      <c r="AO56" s="122"/>
      <c r="AP56" s="122"/>
      <c r="AQ56" s="122"/>
      <c r="AR56" s="121"/>
    </row>
    <row r="57" spans="1:44" s="119" customFormat="1" x14ac:dyDescent="0.3">
      <c r="A57" s="113">
        <v>51</v>
      </c>
      <c r="B57" s="126">
        <v>677608</v>
      </c>
      <c r="C57" s="127" t="s">
        <v>151</v>
      </c>
      <c r="D57" s="114">
        <v>12</v>
      </c>
      <c r="E57" s="114">
        <v>10</v>
      </c>
      <c r="F57" s="114">
        <v>9</v>
      </c>
      <c r="G57" s="114">
        <v>6</v>
      </c>
      <c r="H57" s="114">
        <v>10</v>
      </c>
      <c r="I57" s="114">
        <f t="shared" si="1"/>
        <v>47</v>
      </c>
      <c r="J57" s="114">
        <f t="shared" si="2"/>
        <v>7.05</v>
      </c>
      <c r="K57" s="115">
        <v>3</v>
      </c>
      <c r="L57" s="115">
        <v>5</v>
      </c>
      <c r="M57" s="115">
        <v>5</v>
      </c>
      <c r="N57" s="115">
        <v>2</v>
      </c>
      <c r="O57" s="115">
        <v>5</v>
      </c>
      <c r="P57" s="115">
        <f t="shared" si="3"/>
        <v>20</v>
      </c>
      <c r="Q57" s="115">
        <f t="shared" si="4"/>
        <v>1</v>
      </c>
      <c r="R57" s="116">
        <f t="shared" si="5"/>
        <v>1.9499999999999997</v>
      </c>
      <c r="S57" s="117">
        <f t="shared" si="6"/>
        <v>1.75</v>
      </c>
      <c r="T57" s="117">
        <f t="shared" si="7"/>
        <v>1.5999999999999999</v>
      </c>
      <c r="U57" s="117">
        <f t="shared" si="8"/>
        <v>0.99999999999999989</v>
      </c>
      <c r="V57" s="117">
        <f t="shared" si="9"/>
        <v>1.75</v>
      </c>
      <c r="W57" s="28">
        <f t="shared" si="10"/>
        <v>67</v>
      </c>
      <c r="X57" s="118">
        <f t="shared" si="11"/>
        <v>13.4</v>
      </c>
      <c r="Y57" s="129">
        <v>42</v>
      </c>
      <c r="Z57" s="120">
        <f t="shared" si="12"/>
        <v>33.6</v>
      </c>
      <c r="AA57" s="122"/>
      <c r="AB57" s="122"/>
      <c r="AC57" s="122"/>
      <c r="AD57" s="122"/>
      <c r="AE57" s="122"/>
      <c r="AF57" s="122"/>
      <c r="AG57" s="122"/>
      <c r="AH57" s="122"/>
      <c r="AI57" s="122"/>
      <c r="AJ57" s="122"/>
      <c r="AK57" s="122"/>
      <c r="AL57" s="122"/>
      <c r="AM57" s="122"/>
      <c r="AN57" s="122"/>
      <c r="AO57" s="122"/>
      <c r="AP57" s="122"/>
      <c r="AQ57" s="122"/>
      <c r="AR57" s="121"/>
    </row>
    <row r="58" spans="1:44" s="119" customFormat="1" x14ac:dyDescent="0.3">
      <c r="A58" s="113">
        <v>52</v>
      </c>
      <c r="B58" s="126">
        <v>677609</v>
      </c>
      <c r="C58" s="127" t="s">
        <v>152</v>
      </c>
      <c r="D58" s="114">
        <v>10</v>
      </c>
      <c r="E58" s="114">
        <v>12</v>
      </c>
      <c r="F58" s="114">
        <v>9.5</v>
      </c>
      <c r="G58" s="114">
        <v>12</v>
      </c>
      <c r="H58" s="114">
        <v>14</v>
      </c>
      <c r="I58" s="114">
        <f t="shared" si="1"/>
        <v>57.5</v>
      </c>
      <c r="J58" s="114">
        <f t="shared" si="2"/>
        <v>8.625</v>
      </c>
      <c r="K58" s="115">
        <v>3</v>
      </c>
      <c r="L58" s="115">
        <v>2</v>
      </c>
      <c r="M58" s="115">
        <v>3.5</v>
      </c>
      <c r="N58" s="115">
        <v>4</v>
      </c>
      <c r="O58" s="115">
        <v>3</v>
      </c>
      <c r="P58" s="115">
        <f t="shared" si="3"/>
        <v>15.5</v>
      </c>
      <c r="Q58" s="115">
        <f t="shared" si="4"/>
        <v>0.77500000000000002</v>
      </c>
      <c r="R58" s="116">
        <f t="shared" si="5"/>
        <v>1.65</v>
      </c>
      <c r="S58" s="117">
        <f t="shared" si="6"/>
        <v>1.9</v>
      </c>
      <c r="T58" s="117">
        <f t="shared" si="7"/>
        <v>1.6</v>
      </c>
      <c r="U58" s="117">
        <f t="shared" si="8"/>
        <v>1.9999999999999998</v>
      </c>
      <c r="V58" s="117">
        <f t="shared" si="9"/>
        <v>2.25</v>
      </c>
      <c r="W58" s="28">
        <f t="shared" si="10"/>
        <v>73</v>
      </c>
      <c r="X58" s="118">
        <f t="shared" si="11"/>
        <v>14.600000000000001</v>
      </c>
      <c r="Y58" s="129">
        <v>40</v>
      </c>
      <c r="Z58" s="120">
        <f t="shared" si="12"/>
        <v>32</v>
      </c>
      <c r="AA58" s="122"/>
      <c r="AB58" s="122"/>
      <c r="AC58" s="122"/>
      <c r="AD58" s="122"/>
      <c r="AE58" s="122"/>
      <c r="AF58" s="122"/>
      <c r="AG58" s="122"/>
      <c r="AH58" s="122"/>
      <c r="AI58" s="122"/>
      <c r="AJ58" s="122"/>
      <c r="AK58" s="122"/>
      <c r="AL58" s="122"/>
      <c r="AM58" s="122"/>
      <c r="AN58" s="122"/>
      <c r="AO58" s="122"/>
      <c r="AP58" s="122"/>
      <c r="AQ58" s="122"/>
      <c r="AR58" s="121"/>
    </row>
    <row r="59" spans="1:44" s="119" customFormat="1" x14ac:dyDescent="0.3">
      <c r="A59" s="113">
        <v>53</v>
      </c>
      <c r="B59" s="126">
        <v>677610</v>
      </c>
      <c r="C59" s="127" t="s">
        <v>153</v>
      </c>
      <c r="D59" s="114">
        <v>10.5</v>
      </c>
      <c r="E59" s="114">
        <v>12</v>
      </c>
      <c r="F59" s="114">
        <v>10</v>
      </c>
      <c r="G59" s="114">
        <v>11</v>
      </c>
      <c r="H59" s="114">
        <v>12</v>
      </c>
      <c r="I59" s="114">
        <f t="shared" si="1"/>
        <v>55.5</v>
      </c>
      <c r="J59" s="114">
        <f t="shared" si="2"/>
        <v>8.3249999999999993</v>
      </c>
      <c r="K59" s="115">
        <v>2.5</v>
      </c>
      <c r="L59" s="115">
        <v>3</v>
      </c>
      <c r="M59" s="115">
        <v>4</v>
      </c>
      <c r="N59" s="115">
        <v>2</v>
      </c>
      <c r="O59" s="115">
        <v>3</v>
      </c>
      <c r="P59" s="115">
        <f t="shared" si="3"/>
        <v>14.5</v>
      </c>
      <c r="Q59" s="115">
        <f t="shared" si="4"/>
        <v>0.72500000000000009</v>
      </c>
      <c r="R59" s="116">
        <f t="shared" si="5"/>
        <v>1.7</v>
      </c>
      <c r="S59" s="117">
        <f t="shared" si="6"/>
        <v>1.9499999999999997</v>
      </c>
      <c r="T59" s="117">
        <f t="shared" si="7"/>
        <v>1.7</v>
      </c>
      <c r="U59" s="117">
        <f t="shared" si="8"/>
        <v>1.75</v>
      </c>
      <c r="V59" s="117">
        <f t="shared" si="9"/>
        <v>1.9499999999999997</v>
      </c>
      <c r="W59" s="28">
        <f t="shared" si="10"/>
        <v>70</v>
      </c>
      <c r="X59" s="118">
        <f t="shared" si="11"/>
        <v>14</v>
      </c>
      <c r="Y59" s="129">
        <v>53</v>
      </c>
      <c r="Z59" s="120">
        <f t="shared" si="12"/>
        <v>42.400000000000006</v>
      </c>
      <c r="AA59" s="122"/>
      <c r="AB59" s="122"/>
      <c r="AC59" s="122"/>
      <c r="AD59" s="122"/>
      <c r="AE59" s="122"/>
      <c r="AF59" s="122"/>
      <c r="AG59" s="122"/>
      <c r="AH59" s="122"/>
      <c r="AI59" s="122"/>
      <c r="AJ59" s="122"/>
      <c r="AK59" s="122"/>
      <c r="AL59" s="122"/>
      <c r="AM59" s="122"/>
      <c r="AN59" s="122"/>
      <c r="AO59" s="122"/>
      <c r="AP59" s="122"/>
      <c r="AQ59" s="122"/>
      <c r="AR59" s="121"/>
    </row>
    <row r="60" spans="1:44" s="119" customFormat="1" x14ac:dyDescent="0.3">
      <c r="A60" s="113">
        <v>54</v>
      </c>
      <c r="B60" s="126">
        <v>677611</v>
      </c>
      <c r="C60" s="127" t="s">
        <v>154</v>
      </c>
      <c r="D60" s="114">
        <v>10</v>
      </c>
      <c r="E60" s="114">
        <v>12</v>
      </c>
      <c r="F60" s="114">
        <v>14</v>
      </c>
      <c r="G60" s="114">
        <v>11</v>
      </c>
      <c r="H60" s="114">
        <v>12</v>
      </c>
      <c r="I60" s="114">
        <f t="shared" si="1"/>
        <v>59</v>
      </c>
      <c r="J60" s="114">
        <f t="shared" si="2"/>
        <v>8.85</v>
      </c>
      <c r="K60" s="115">
        <v>3</v>
      </c>
      <c r="L60" s="115">
        <v>4.5</v>
      </c>
      <c r="M60" s="115">
        <v>3</v>
      </c>
      <c r="N60" s="115">
        <v>2.5</v>
      </c>
      <c r="O60" s="115">
        <v>3</v>
      </c>
      <c r="P60" s="115">
        <f t="shared" si="3"/>
        <v>16</v>
      </c>
      <c r="Q60" s="115">
        <f t="shared" si="4"/>
        <v>0.8</v>
      </c>
      <c r="R60" s="116">
        <f t="shared" si="5"/>
        <v>1.65</v>
      </c>
      <c r="S60" s="117">
        <f t="shared" si="6"/>
        <v>2.0249999999999999</v>
      </c>
      <c r="T60" s="117">
        <f t="shared" si="7"/>
        <v>2.25</v>
      </c>
      <c r="U60" s="117">
        <f t="shared" si="8"/>
        <v>1.7749999999999999</v>
      </c>
      <c r="V60" s="117">
        <f t="shared" si="9"/>
        <v>1.9499999999999997</v>
      </c>
      <c r="W60" s="28">
        <f t="shared" si="10"/>
        <v>75</v>
      </c>
      <c r="X60" s="118">
        <f t="shared" si="11"/>
        <v>15</v>
      </c>
      <c r="Y60" s="129">
        <v>63</v>
      </c>
      <c r="Z60" s="120">
        <f t="shared" si="12"/>
        <v>50.400000000000006</v>
      </c>
      <c r="AA60" s="122"/>
      <c r="AB60" s="122"/>
      <c r="AC60" s="122"/>
      <c r="AD60" s="122"/>
      <c r="AE60" s="122"/>
      <c r="AF60" s="122"/>
      <c r="AG60" s="122"/>
      <c r="AH60" s="122"/>
      <c r="AI60" s="122"/>
      <c r="AJ60" s="122"/>
      <c r="AK60" s="122"/>
      <c r="AL60" s="122"/>
      <c r="AM60" s="122"/>
      <c r="AN60" s="122"/>
      <c r="AO60" s="122"/>
      <c r="AP60" s="122"/>
      <c r="AQ60" s="122"/>
      <c r="AR60" s="121"/>
    </row>
    <row r="61" spans="1:44" s="119" customFormat="1" x14ac:dyDescent="0.3">
      <c r="A61" s="113">
        <v>55</v>
      </c>
      <c r="B61" s="126">
        <v>677612</v>
      </c>
      <c r="C61" s="127" t="s">
        <v>155</v>
      </c>
      <c r="D61" s="114">
        <v>9</v>
      </c>
      <c r="E61" s="114">
        <v>9</v>
      </c>
      <c r="F61" s="114">
        <v>10</v>
      </c>
      <c r="G61" s="114">
        <v>10.5</v>
      </c>
      <c r="H61" s="114">
        <v>13</v>
      </c>
      <c r="I61" s="114">
        <f t="shared" si="1"/>
        <v>51.5</v>
      </c>
      <c r="J61" s="114">
        <f t="shared" si="2"/>
        <v>7.7249999999999996</v>
      </c>
      <c r="K61" s="115">
        <v>3</v>
      </c>
      <c r="L61" s="115">
        <v>2.5</v>
      </c>
      <c r="M61" s="115">
        <v>4</v>
      </c>
      <c r="N61" s="115">
        <v>3</v>
      </c>
      <c r="O61" s="115">
        <v>2</v>
      </c>
      <c r="P61" s="115">
        <f t="shared" si="3"/>
        <v>14.5</v>
      </c>
      <c r="Q61" s="115">
        <f t="shared" si="4"/>
        <v>0.72500000000000009</v>
      </c>
      <c r="R61" s="116">
        <f t="shared" si="5"/>
        <v>1.5</v>
      </c>
      <c r="S61" s="117">
        <f t="shared" si="6"/>
        <v>1.4749999999999999</v>
      </c>
      <c r="T61" s="117">
        <f t="shared" si="7"/>
        <v>1.7</v>
      </c>
      <c r="U61" s="117">
        <f t="shared" si="8"/>
        <v>1.7250000000000001</v>
      </c>
      <c r="V61" s="117">
        <f t="shared" si="9"/>
        <v>2.0499999999999998</v>
      </c>
      <c r="W61" s="28">
        <f t="shared" si="10"/>
        <v>66</v>
      </c>
      <c r="X61" s="118">
        <f t="shared" si="11"/>
        <v>13.200000000000001</v>
      </c>
      <c r="Y61" s="129">
        <v>26</v>
      </c>
      <c r="Z61" s="120">
        <f t="shared" si="12"/>
        <v>20.8</v>
      </c>
      <c r="AA61" s="122"/>
      <c r="AB61" s="122"/>
      <c r="AC61" s="122"/>
      <c r="AD61" s="122"/>
      <c r="AE61" s="122"/>
      <c r="AF61" s="122"/>
      <c r="AG61" s="122"/>
      <c r="AH61" s="122"/>
      <c r="AI61" s="122"/>
      <c r="AJ61" s="122"/>
      <c r="AK61" s="122"/>
      <c r="AL61" s="122"/>
      <c r="AM61" s="122"/>
      <c r="AN61" s="122"/>
      <c r="AO61" s="122"/>
      <c r="AP61" s="122"/>
      <c r="AQ61" s="122"/>
      <c r="AR61" s="121"/>
    </row>
    <row r="62" spans="1:44" s="119" customFormat="1" x14ac:dyDescent="0.3">
      <c r="A62" s="113">
        <v>56</v>
      </c>
      <c r="B62" s="126">
        <v>677613</v>
      </c>
      <c r="C62" s="127" t="s">
        <v>156</v>
      </c>
      <c r="D62" s="114">
        <v>10</v>
      </c>
      <c r="E62" s="114">
        <v>14</v>
      </c>
      <c r="F62" s="114">
        <v>12</v>
      </c>
      <c r="G62" s="114">
        <v>10</v>
      </c>
      <c r="H62" s="114">
        <v>11</v>
      </c>
      <c r="I62" s="114">
        <f t="shared" si="1"/>
        <v>57</v>
      </c>
      <c r="J62" s="114">
        <f t="shared" si="2"/>
        <v>8.5499999999999989</v>
      </c>
      <c r="K62" s="115">
        <v>4</v>
      </c>
      <c r="L62" s="115">
        <v>5</v>
      </c>
      <c r="M62" s="115">
        <v>3</v>
      </c>
      <c r="N62" s="115">
        <v>2.5</v>
      </c>
      <c r="O62" s="115">
        <v>3</v>
      </c>
      <c r="P62" s="115">
        <f t="shared" si="3"/>
        <v>17.5</v>
      </c>
      <c r="Q62" s="115">
        <f t="shared" si="4"/>
        <v>0.875</v>
      </c>
      <c r="R62" s="116">
        <f t="shared" si="5"/>
        <v>1.7</v>
      </c>
      <c r="S62" s="117">
        <f t="shared" si="6"/>
        <v>2.35</v>
      </c>
      <c r="T62" s="117">
        <f t="shared" si="7"/>
        <v>1.9499999999999997</v>
      </c>
      <c r="U62" s="117">
        <f t="shared" si="8"/>
        <v>1.625</v>
      </c>
      <c r="V62" s="117">
        <f t="shared" si="9"/>
        <v>1.7999999999999998</v>
      </c>
      <c r="W62" s="28">
        <f t="shared" si="10"/>
        <v>74.5</v>
      </c>
      <c r="X62" s="118">
        <f t="shared" si="11"/>
        <v>14.9</v>
      </c>
      <c r="Y62" s="129">
        <v>40</v>
      </c>
      <c r="Z62" s="120">
        <f t="shared" si="12"/>
        <v>32</v>
      </c>
      <c r="AA62" s="122"/>
      <c r="AB62" s="122"/>
      <c r="AC62" s="122"/>
      <c r="AD62" s="122"/>
      <c r="AE62" s="122"/>
      <c r="AF62" s="122"/>
      <c r="AG62" s="122"/>
      <c r="AH62" s="122"/>
      <c r="AI62" s="122"/>
      <c r="AJ62" s="122"/>
      <c r="AK62" s="122"/>
      <c r="AL62" s="122"/>
      <c r="AM62" s="122"/>
      <c r="AN62" s="122"/>
      <c r="AO62" s="122"/>
      <c r="AP62" s="122"/>
      <c r="AQ62" s="122"/>
      <c r="AR62" s="121"/>
    </row>
    <row r="63" spans="1:44" s="119" customFormat="1" x14ac:dyDescent="0.3">
      <c r="A63" s="113">
        <v>57</v>
      </c>
      <c r="B63" s="126">
        <v>677614</v>
      </c>
      <c r="C63" s="127" t="s">
        <v>157</v>
      </c>
      <c r="D63" s="114">
        <v>11</v>
      </c>
      <c r="E63" s="114">
        <v>10</v>
      </c>
      <c r="F63" s="114">
        <v>12</v>
      </c>
      <c r="G63" s="114">
        <v>13</v>
      </c>
      <c r="H63" s="114">
        <v>12</v>
      </c>
      <c r="I63" s="114">
        <f t="shared" si="1"/>
        <v>58</v>
      </c>
      <c r="J63" s="114">
        <f t="shared" si="2"/>
        <v>8.6999999999999993</v>
      </c>
      <c r="K63" s="115">
        <v>4</v>
      </c>
      <c r="L63" s="115">
        <v>2</v>
      </c>
      <c r="M63" s="115">
        <v>3</v>
      </c>
      <c r="N63" s="115">
        <v>5</v>
      </c>
      <c r="O63" s="115">
        <v>3</v>
      </c>
      <c r="P63" s="115">
        <f t="shared" si="3"/>
        <v>17</v>
      </c>
      <c r="Q63" s="115">
        <f t="shared" si="4"/>
        <v>0.85000000000000009</v>
      </c>
      <c r="R63" s="116">
        <f t="shared" si="5"/>
        <v>1.8499999999999999</v>
      </c>
      <c r="S63" s="117">
        <f t="shared" si="6"/>
        <v>1.6</v>
      </c>
      <c r="T63" s="117">
        <f t="shared" si="7"/>
        <v>1.9499999999999997</v>
      </c>
      <c r="U63" s="117">
        <f t="shared" si="8"/>
        <v>2.2000000000000002</v>
      </c>
      <c r="V63" s="117">
        <f t="shared" si="9"/>
        <v>1.9499999999999997</v>
      </c>
      <c r="W63" s="28">
        <f t="shared" si="10"/>
        <v>75</v>
      </c>
      <c r="X63" s="118">
        <f t="shared" si="11"/>
        <v>15</v>
      </c>
      <c r="Y63" s="129">
        <v>39</v>
      </c>
      <c r="Z63" s="120">
        <f t="shared" si="12"/>
        <v>31.200000000000003</v>
      </c>
      <c r="AA63" s="122"/>
      <c r="AB63" s="122"/>
      <c r="AC63" s="122"/>
      <c r="AD63" s="122"/>
      <c r="AE63" s="122"/>
      <c r="AF63" s="122"/>
      <c r="AG63" s="122"/>
      <c r="AH63" s="122"/>
      <c r="AI63" s="122"/>
      <c r="AJ63" s="122"/>
      <c r="AK63" s="122"/>
      <c r="AL63" s="122"/>
      <c r="AM63" s="122"/>
      <c r="AN63" s="122"/>
      <c r="AO63" s="122"/>
      <c r="AP63" s="122"/>
      <c r="AQ63" s="122"/>
      <c r="AR63" s="121"/>
    </row>
    <row r="64" spans="1:44" s="119" customFormat="1" x14ac:dyDescent="0.3">
      <c r="A64" s="113">
        <v>58</v>
      </c>
      <c r="B64" s="126">
        <v>677615</v>
      </c>
      <c r="C64" s="127" t="s">
        <v>158</v>
      </c>
      <c r="D64" s="114">
        <v>9</v>
      </c>
      <c r="E64" s="114">
        <v>10</v>
      </c>
      <c r="F64" s="114">
        <v>12</v>
      </c>
      <c r="G64" s="114">
        <v>11</v>
      </c>
      <c r="H64" s="114">
        <v>10</v>
      </c>
      <c r="I64" s="114">
        <f t="shared" si="1"/>
        <v>52</v>
      </c>
      <c r="J64" s="114">
        <f t="shared" si="2"/>
        <v>7.8</v>
      </c>
      <c r="K64" s="115">
        <v>3</v>
      </c>
      <c r="L64" s="115">
        <v>4</v>
      </c>
      <c r="M64" s="115">
        <v>3</v>
      </c>
      <c r="N64" s="115">
        <v>5</v>
      </c>
      <c r="O64" s="115">
        <v>3</v>
      </c>
      <c r="P64" s="115">
        <f t="shared" si="3"/>
        <v>18</v>
      </c>
      <c r="Q64" s="115">
        <f t="shared" si="4"/>
        <v>0.9</v>
      </c>
      <c r="R64" s="116">
        <f t="shared" si="5"/>
        <v>1.5</v>
      </c>
      <c r="S64" s="117">
        <f t="shared" si="6"/>
        <v>1.7</v>
      </c>
      <c r="T64" s="117">
        <f t="shared" si="7"/>
        <v>1.9499999999999997</v>
      </c>
      <c r="U64" s="117">
        <f t="shared" si="8"/>
        <v>1.9</v>
      </c>
      <c r="V64" s="117">
        <f t="shared" si="9"/>
        <v>1.65</v>
      </c>
      <c r="W64" s="28">
        <f t="shared" si="10"/>
        <v>70</v>
      </c>
      <c r="X64" s="118">
        <f t="shared" si="11"/>
        <v>14</v>
      </c>
      <c r="Y64" s="129">
        <v>32</v>
      </c>
      <c r="Z64" s="120">
        <f t="shared" si="12"/>
        <v>25.6</v>
      </c>
      <c r="AA64" s="122"/>
      <c r="AB64" s="122"/>
      <c r="AC64" s="122"/>
      <c r="AD64" s="122"/>
      <c r="AE64" s="122"/>
      <c r="AF64" s="122"/>
      <c r="AG64" s="122"/>
      <c r="AH64" s="122"/>
      <c r="AI64" s="122"/>
      <c r="AJ64" s="122"/>
      <c r="AK64" s="122"/>
      <c r="AL64" s="122"/>
      <c r="AM64" s="122"/>
      <c r="AN64" s="122"/>
      <c r="AO64" s="122"/>
      <c r="AP64" s="122"/>
      <c r="AQ64" s="122"/>
      <c r="AR64" s="121"/>
    </row>
    <row r="65" spans="1:44" s="119" customFormat="1" x14ac:dyDescent="0.3">
      <c r="A65" s="113">
        <v>59</v>
      </c>
      <c r="B65" s="126">
        <v>677616</v>
      </c>
      <c r="C65" s="127" t="s">
        <v>159</v>
      </c>
      <c r="D65" s="114">
        <v>11</v>
      </c>
      <c r="E65" s="114">
        <v>9</v>
      </c>
      <c r="F65" s="114">
        <v>10</v>
      </c>
      <c r="G65" s="114">
        <v>12</v>
      </c>
      <c r="H65" s="114">
        <v>10</v>
      </c>
      <c r="I65" s="114">
        <f t="shared" si="1"/>
        <v>52</v>
      </c>
      <c r="J65" s="114">
        <f t="shared" si="2"/>
        <v>7.8</v>
      </c>
      <c r="K65" s="115">
        <v>3</v>
      </c>
      <c r="L65" s="115">
        <v>4</v>
      </c>
      <c r="M65" s="115">
        <v>4.5</v>
      </c>
      <c r="N65" s="115">
        <v>3</v>
      </c>
      <c r="O65" s="115">
        <v>2.5</v>
      </c>
      <c r="P65" s="115">
        <f t="shared" si="3"/>
        <v>17</v>
      </c>
      <c r="Q65" s="115">
        <f t="shared" si="4"/>
        <v>0.85000000000000009</v>
      </c>
      <c r="R65" s="116">
        <f t="shared" si="5"/>
        <v>1.7999999999999998</v>
      </c>
      <c r="S65" s="117">
        <f t="shared" si="6"/>
        <v>1.5499999999999998</v>
      </c>
      <c r="T65" s="117">
        <f t="shared" si="7"/>
        <v>1.7250000000000001</v>
      </c>
      <c r="U65" s="117">
        <f t="shared" si="8"/>
        <v>1.9499999999999997</v>
      </c>
      <c r="V65" s="117">
        <f t="shared" si="9"/>
        <v>1.625</v>
      </c>
      <c r="W65" s="28">
        <f t="shared" si="10"/>
        <v>69</v>
      </c>
      <c r="X65" s="118">
        <f t="shared" si="11"/>
        <v>13.8</v>
      </c>
      <c r="Y65" s="129">
        <v>51</v>
      </c>
      <c r="Z65" s="120">
        <f t="shared" si="12"/>
        <v>40.800000000000004</v>
      </c>
      <c r="AA65" s="122"/>
      <c r="AB65" s="122"/>
      <c r="AC65" s="122"/>
      <c r="AD65" s="122"/>
      <c r="AE65" s="122"/>
      <c r="AF65" s="122"/>
      <c r="AG65" s="122"/>
      <c r="AH65" s="122"/>
      <c r="AI65" s="122"/>
      <c r="AJ65" s="122"/>
      <c r="AK65" s="122"/>
      <c r="AL65" s="122"/>
      <c r="AM65" s="122"/>
      <c r="AN65" s="122"/>
      <c r="AO65" s="122"/>
      <c r="AP65" s="122"/>
      <c r="AQ65" s="122"/>
      <c r="AR65" s="121"/>
    </row>
    <row r="66" spans="1:44" s="119" customFormat="1" x14ac:dyDescent="0.3">
      <c r="A66" s="113">
        <v>60</v>
      </c>
      <c r="B66" s="126">
        <v>677617</v>
      </c>
      <c r="C66" s="127" t="s">
        <v>160</v>
      </c>
      <c r="D66" s="114">
        <v>9</v>
      </c>
      <c r="E66" s="114">
        <v>12</v>
      </c>
      <c r="F66" s="114">
        <v>9</v>
      </c>
      <c r="G66" s="114">
        <v>10</v>
      </c>
      <c r="H66" s="114">
        <v>10</v>
      </c>
      <c r="I66" s="114">
        <f t="shared" si="1"/>
        <v>50</v>
      </c>
      <c r="J66" s="114">
        <f t="shared" si="2"/>
        <v>7.5</v>
      </c>
      <c r="K66" s="115">
        <v>4</v>
      </c>
      <c r="L66" s="115">
        <v>2.5</v>
      </c>
      <c r="M66" s="115">
        <v>3</v>
      </c>
      <c r="N66" s="115">
        <v>4</v>
      </c>
      <c r="O66" s="115">
        <v>4</v>
      </c>
      <c r="P66" s="115">
        <f t="shared" si="3"/>
        <v>17.5</v>
      </c>
      <c r="Q66" s="115">
        <f t="shared" si="4"/>
        <v>0.875</v>
      </c>
      <c r="R66" s="116">
        <f t="shared" si="5"/>
        <v>1.5499999999999998</v>
      </c>
      <c r="S66" s="117">
        <f t="shared" si="6"/>
        <v>1.9249999999999998</v>
      </c>
      <c r="T66" s="117">
        <f t="shared" si="7"/>
        <v>1.5</v>
      </c>
      <c r="U66" s="117">
        <f t="shared" si="8"/>
        <v>1.7</v>
      </c>
      <c r="V66" s="117">
        <f t="shared" si="9"/>
        <v>1.7</v>
      </c>
      <c r="W66" s="28">
        <f t="shared" si="10"/>
        <v>67.5</v>
      </c>
      <c r="X66" s="118">
        <f t="shared" si="11"/>
        <v>13.5</v>
      </c>
      <c r="Y66" s="129">
        <v>46</v>
      </c>
      <c r="Z66" s="120">
        <f t="shared" si="12"/>
        <v>36.800000000000004</v>
      </c>
      <c r="AA66" s="122"/>
      <c r="AB66" s="122"/>
      <c r="AC66" s="122"/>
      <c r="AD66" s="122"/>
      <c r="AE66" s="122"/>
      <c r="AF66" s="122"/>
      <c r="AG66" s="122"/>
      <c r="AH66" s="122"/>
      <c r="AI66" s="122"/>
      <c r="AJ66" s="122"/>
      <c r="AK66" s="122"/>
      <c r="AL66" s="122"/>
      <c r="AM66" s="122"/>
      <c r="AN66" s="122"/>
      <c r="AO66" s="122"/>
      <c r="AP66" s="122"/>
      <c r="AQ66" s="122"/>
      <c r="AR66" s="121"/>
    </row>
    <row r="67" spans="1:44" s="119" customFormat="1" x14ac:dyDescent="0.3">
      <c r="A67" s="113">
        <v>61</v>
      </c>
      <c r="B67" s="126">
        <v>677618</v>
      </c>
      <c r="C67" s="127" t="s">
        <v>199</v>
      </c>
      <c r="D67" s="114">
        <v>11</v>
      </c>
      <c r="E67" s="114">
        <v>9</v>
      </c>
      <c r="F67" s="114">
        <v>12</v>
      </c>
      <c r="G67" s="114">
        <v>10</v>
      </c>
      <c r="H67" s="114">
        <v>10.5</v>
      </c>
      <c r="I67" s="114">
        <f t="shared" si="1"/>
        <v>52.5</v>
      </c>
      <c r="J67" s="114">
        <f t="shared" si="2"/>
        <v>7.875</v>
      </c>
      <c r="K67" s="115">
        <v>3</v>
      </c>
      <c r="L67" s="115">
        <v>2.5</v>
      </c>
      <c r="M67" s="115">
        <v>3</v>
      </c>
      <c r="N67" s="115">
        <v>4</v>
      </c>
      <c r="O67" s="115">
        <v>2</v>
      </c>
      <c r="P67" s="115">
        <f t="shared" si="3"/>
        <v>14.5</v>
      </c>
      <c r="Q67" s="115">
        <f t="shared" si="4"/>
        <v>0.72500000000000009</v>
      </c>
      <c r="R67" s="116">
        <f t="shared" si="5"/>
        <v>1.7999999999999998</v>
      </c>
      <c r="S67" s="117">
        <f t="shared" si="6"/>
        <v>1.4749999999999999</v>
      </c>
      <c r="T67" s="117">
        <f t="shared" si="7"/>
        <v>1.9499999999999997</v>
      </c>
      <c r="U67" s="117">
        <f t="shared" si="8"/>
        <v>1.7</v>
      </c>
      <c r="V67" s="117">
        <f t="shared" si="9"/>
        <v>1.675</v>
      </c>
      <c r="W67" s="28">
        <f t="shared" si="10"/>
        <v>67</v>
      </c>
      <c r="X67" s="118">
        <f t="shared" si="11"/>
        <v>13.4</v>
      </c>
      <c r="Y67" s="129">
        <v>24</v>
      </c>
      <c r="Z67" s="120">
        <f t="shared" si="12"/>
        <v>19.200000000000003</v>
      </c>
      <c r="AA67" s="122"/>
      <c r="AB67" s="122"/>
      <c r="AC67" s="122"/>
      <c r="AD67" s="122"/>
      <c r="AE67" s="122"/>
      <c r="AF67" s="122"/>
      <c r="AG67" s="122"/>
      <c r="AH67" s="122"/>
      <c r="AI67" s="122"/>
      <c r="AJ67" s="122"/>
      <c r="AK67" s="122"/>
      <c r="AL67" s="122"/>
      <c r="AM67" s="122"/>
      <c r="AN67" s="122"/>
      <c r="AO67" s="122"/>
      <c r="AP67" s="122"/>
      <c r="AQ67" s="122"/>
      <c r="AR67" s="121"/>
    </row>
    <row r="68" spans="1:44" s="119" customFormat="1" x14ac:dyDescent="0.3">
      <c r="A68" s="113">
        <v>62</v>
      </c>
      <c r="B68" s="126">
        <v>677619</v>
      </c>
      <c r="C68" s="127" t="s">
        <v>161</v>
      </c>
      <c r="D68" s="114">
        <v>12</v>
      </c>
      <c r="E68" s="114">
        <v>10</v>
      </c>
      <c r="F68" s="114">
        <v>11</v>
      </c>
      <c r="G68" s="114">
        <v>10</v>
      </c>
      <c r="H68" s="114">
        <v>10</v>
      </c>
      <c r="I68" s="114">
        <f t="shared" si="1"/>
        <v>53</v>
      </c>
      <c r="J68" s="114">
        <f t="shared" si="2"/>
        <v>7.9499999999999993</v>
      </c>
      <c r="K68" s="115">
        <v>2.5</v>
      </c>
      <c r="L68" s="115">
        <v>4</v>
      </c>
      <c r="M68" s="115">
        <v>5</v>
      </c>
      <c r="N68" s="115">
        <v>6</v>
      </c>
      <c r="O68" s="115">
        <v>3</v>
      </c>
      <c r="P68" s="115">
        <f t="shared" si="3"/>
        <v>20.5</v>
      </c>
      <c r="Q68" s="115">
        <f t="shared" si="4"/>
        <v>1.0250000000000001</v>
      </c>
      <c r="R68" s="116">
        <f t="shared" si="5"/>
        <v>1.9249999999999998</v>
      </c>
      <c r="S68" s="117">
        <f t="shared" si="6"/>
        <v>1.7</v>
      </c>
      <c r="T68" s="117">
        <f t="shared" si="7"/>
        <v>1.9</v>
      </c>
      <c r="U68" s="117">
        <f t="shared" si="8"/>
        <v>1.8</v>
      </c>
      <c r="V68" s="117">
        <f t="shared" si="9"/>
        <v>1.65</v>
      </c>
      <c r="W68" s="28">
        <f t="shared" si="10"/>
        <v>73.5</v>
      </c>
      <c r="X68" s="118">
        <f t="shared" si="11"/>
        <v>14.700000000000001</v>
      </c>
      <c r="Y68" s="129">
        <v>12</v>
      </c>
      <c r="Z68" s="120">
        <f t="shared" si="12"/>
        <v>9.6000000000000014</v>
      </c>
      <c r="AA68" s="122"/>
      <c r="AB68" s="122"/>
      <c r="AC68" s="122"/>
      <c r="AD68" s="122"/>
      <c r="AE68" s="122"/>
      <c r="AF68" s="122"/>
      <c r="AG68" s="122"/>
      <c r="AH68" s="122"/>
      <c r="AI68" s="122"/>
      <c r="AJ68" s="122"/>
      <c r="AK68" s="122"/>
      <c r="AL68" s="122"/>
      <c r="AM68" s="122"/>
      <c r="AN68" s="122"/>
      <c r="AO68" s="122"/>
      <c r="AP68" s="122"/>
      <c r="AQ68" s="122"/>
      <c r="AR68" s="121"/>
    </row>
    <row r="69" spans="1:44" s="119" customFormat="1" x14ac:dyDescent="0.3">
      <c r="A69" s="113">
        <v>63</v>
      </c>
      <c r="B69" s="126">
        <v>677620</v>
      </c>
      <c r="C69" s="127" t="s">
        <v>162</v>
      </c>
      <c r="D69" s="114">
        <v>10</v>
      </c>
      <c r="E69" s="114">
        <v>11</v>
      </c>
      <c r="F69" s="114">
        <v>12</v>
      </c>
      <c r="G69" s="114">
        <v>13</v>
      </c>
      <c r="H69" s="114">
        <v>10</v>
      </c>
      <c r="I69" s="114">
        <f t="shared" si="1"/>
        <v>56</v>
      </c>
      <c r="J69" s="114">
        <f t="shared" si="2"/>
        <v>8.4</v>
      </c>
      <c r="K69" s="115">
        <v>3</v>
      </c>
      <c r="L69" s="115">
        <v>4</v>
      </c>
      <c r="M69" s="115">
        <v>3</v>
      </c>
      <c r="N69" s="115">
        <v>5</v>
      </c>
      <c r="O69" s="115">
        <v>2</v>
      </c>
      <c r="P69" s="115">
        <f t="shared" si="3"/>
        <v>17</v>
      </c>
      <c r="Q69" s="115">
        <f t="shared" si="4"/>
        <v>0.85000000000000009</v>
      </c>
      <c r="R69" s="116">
        <f t="shared" si="5"/>
        <v>1.65</v>
      </c>
      <c r="S69" s="117">
        <f t="shared" si="6"/>
        <v>1.8499999999999999</v>
      </c>
      <c r="T69" s="117">
        <f t="shared" si="7"/>
        <v>1.9499999999999997</v>
      </c>
      <c r="U69" s="117">
        <f t="shared" si="8"/>
        <v>2.2000000000000002</v>
      </c>
      <c r="V69" s="117">
        <f t="shared" si="9"/>
        <v>1.6</v>
      </c>
      <c r="W69" s="28">
        <f t="shared" si="10"/>
        <v>73</v>
      </c>
      <c r="X69" s="118">
        <f t="shared" si="11"/>
        <v>14.600000000000001</v>
      </c>
      <c r="Y69" s="129">
        <v>36</v>
      </c>
      <c r="Z69" s="120">
        <f t="shared" si="12"/>
        <v>28.8</v>
      </c>
      <c r="AA69" s="122"/>
      <c r="AB69" s="122"/>
      <c r="AC69" s="122"/>
      <c r="AD69" s="122"/>
      <c r="AE69" s="122"/>
      <c r="AF69" s="122"/>
      <c r="AG69" s="122"/>
      <c r="AH69" s="122"/>
      <c r="AI69" s="122"/>
      <c r="AJ69" s="122"/>
      <c r="AK69" s="122"/>
      <c r="AL69" s="122"/>
      <c r="AM69" s="122"/>
      <c r="AN69" s="122"/>
      <c r="AO69" s="122"/>
      <c r="AP69" s="122"/>
      <c r="AQ69" s="122"/>
      <c r="AR69" s="121"/>
    </row>
    <row r="70" spans="1:44" s="119" customFormat="1" x14ac:dyDescent="0.3">
      <c r="A70" s="113">
        <v>64</v>
      </c>
      <c r="B70" s="126">
        <v>677621</v>
      </c>
      <c r="C70" s="127" t="s">
        <v>163</v>
      </c>
      <c r="D70" s="114">
        <v>11</v>
      </c>
      <c r="E70" s="114">
        <v>12</v>
      </c>
      <c r="F70" s="114">
        <v>10</v>
      </c>
      <c r="G70" s="114">
        <v>10.5</v>
      </c>
      <c r="H70" s="114">
        <v>11</v>
      </c>
      <c r="I70" s="114">
        <f t="shared" si="1"/>
        <v>54.5</v>
      </c>
      <c r="J70" s="114">
        <f t="shared" si="2"/>
        <v>8.1749999999999989</v>
      </c>
      <c r="K70" s="115">
        <v>4.5</v>
      </c>
      <c r="L70" s="115">
        <v>2.5</v>
      </c>
      <c r="M70" s="115">
        <v>4</v>
      </c>
      <c r="N70" s="115">
        <v>6</v>
      </c>
      <c r="O70" s="115">
        <v>5</v>
      </c>
      <c r="P70" s="115">
        <f t="shared" si="3"/>
        <v>22</v>
      </c>
      <c r="Q70" s="115">
        <f t="shared" si="4"/>
        <v>1.1000000000000001</v>
      </c>
      <c r="R70" s="116">
        <f t="shared" si="5"/>
        <v>1.875</v>
      </c>
      <c r="S70" s="117">
        <f t="shared" si="6"/>
        <v>1.9249999999999998</v>
      </c>
      <c r="T70" s="117">
        <f t="shared" si="7"/>
        <v>1.7</v>
      </c>
      <c r="U70" s="117">
        <f t="shared" si="8"/>
        <v>1.875</v>
      </c>
      <c r="V70" s="117">
        <f t="shared" si="9"/>
        <v>1.9</v>
      </c>
      <c r="W70" s="28">
        <f t="shared" si="10"/>
        <v>76.5</v>
      </c>
      <c r="X70" s="118">
        <f t="shared" si="11"/>
        <v>15.3</v>
      </c>
      <c r="Y70" s="129">
        <v>52</v>
      </c>
      <c r="Z70" s="120">
        <f t="shared" si="12"/>
        <v>41.6</v>
      </c>
      <c r="AA70" s="122"/>
      <c r="AB70" s="122"/>
      <c r="AC70" s="122"/>
      <c r="AD70" s="122"/>
      <c r="AE70" s="122"/>
      <c r="AF70" s="122"/>
      <c r="AG70" s="122"/>
      <c r="AH70" s="122"/>
      <c r="AI70" s="122"/>
      <c r="AJ70" s="122"/>
      <c r="AK70" s="122"/>
      <c r="AL70" s="122"/>
      <c r="AM70" s="122"/>
      <c r="AN70" s="122"/>
      <c r="AO70" s="122"/>
      <c r="AP70" s="122"/>
      <c r="AQ70" s="122"/>
      <c r="AR70" s="121"/>
    </row>
    <row r="71" spans="1:44" s="119" customFormat="1" x14ac:dyDescent="0.3">
      <c r="A71" s="113">
        <v>65</v>
      </c>
      <c r="B71" s="126">
        <v>677622</v>
      </c>
      <c r="C71" s="127" t="s">
        <v>164</v>
      </c>
      <c r="D71" s="114">
        <v>10</v>
      </c>
      <c r="E71" s="114">
        <v>12</v>
      </c>
      <c r="F71" s="114">
        <v>14</v>
      </c>
      <c r="G71" s="114">
        <v>13</v>
      </c>
      <c r="H71" s="114">
        <v>10</v>
      </c>
      <c r="I71" s="114">
        <f t="shared" si="1"/>
        <v>59</v>
      </c>
      <c r="J71" s="114">
        <f t="shared" si="2"/>
        <v>8.85</v>
      </c>
      <c r="K71" s="115">
        <v>3</v>
      </c>
      <c r="L71" s="115">
        <v>2</v>
      </c>
      <c r="M71" s="115">
        <v>4</v>
      </c>
      <c r="N71" s="115">
        <v>4</v>
      </c>
      <c r="O71" s="115">
        <v>3</v>
      </c>
      <c r="P71" s="115">
        <f t="shared" si="3"/>
        <v>16</v>
      </c>
      <c r="Q71" s="115">
        <f t="shared" si="4"/>
        <v>0.8</v>
      </c>
      <c r="R71" s="116">
        <f t="shared" si="5"/>
        <v>1.65</v>
      </c>
      <c r="S71" s="117">
        <f t="shared" si="6"/>
        <v>1.9</v>
      </c>
      <c r="T71" s="117">
        <f t="shared" si="7"/>
        <v>2.3000000000000003</v>
      </c>
      <c r="U71" s="117">
        <f t="shared" si="8"/>
        <v>2.15</v>
      </c>
      <c r="V71" s="117">
        <f t="shared" si="9"/>
        <v>1.65</v>
      </c>
      <c r="W71" s="28">
        <f t="shared" si="10"/>
        <v>75</v>
      </c>
      <c r="X71" s="118">
        <f t="shared" si="11"/>
        <v>15</v>
      </c>
      <c r="Y71" s="129">
        <v>50</v>
      </c>
      <c r="Z71" s="120">
        <f t="shared" si="12"/>
        <v>40</v>
      </c>
      <c r="AA71" s="122"/>
      <c r="AB71" s="122"/>
      <c r="AC71" s="122"/>
      <c r="AD71" s="122"/>
      <c r="AE71" s="122"/>
      <c r="AF71" s="122"/>
      <c r="AG71" s="122"/>
      <c r="AH71" s="122"/>
      <c r="AI71" s="122"/>
      <c r="AJ71" s="122"/>
      <c r="AK71" s="122"/>
      <c r="AL71" s="122"/>
      <c r="AM71" s="122"/>
      <c r="AN71" s="122"/>
      <c r="AO71" s="122"/>
      <c r="AP71" s="122"/>
      <c r="AQ71" s="122"/>
      <c r="AR71" s="121"/>
    </row>
    <row r="72" spans="1:44" s="119" customFormat="1" x14ac:dyDescent="0.3">
      <c r="A72" s="113">
        <v>66</v>
      </c>
      <c r="B72" s="126">
        <v>677623</v>
      </c>
      <c r="C72" s="127" t="s">
        <v>165</v>
      </c>
      <c r="D72" s="114">
        <v>12</v>
      </c>
      <c r="E72" s="114">
        <v>10</v>
      </c>
      <c r="F72" s="114">
        <v>15</v>
      </c>
      <c r="G72" s="114">
        <v>12</v>
      </c>
      <c r="H72" s="114">
        <v>13</v>
      </c>
      <c r="I72" s="114">
        <f t="shared" ref="I72:I101" si="13">SUM(D72:H72)</f>
        <v>62</v>
      </c>
      <c r="J72" s="114">
        <f t="shared" ref="J72:J101" si="14">I72*0.15</f>
        <v>9.2999999999999989</v>
      </c>
      <c r="K72" s="115">
        <v>4</v>
      </c>
      <c r="L72" s="115">
        <v>5</v>
      </c>
      <c r="M72" s="115">
        <v>3</v>
      </c>
      <c r="N72" s="115">
        <v>2.5</v>
      </c>
      <c r="O72" s="115">
        <v>4</v>
      </c>
      <c r="P72" s="115">
        <f t="shared" ref="P72:P101" si="15">SUM(K72:O72)</f>
        <v>18.5</v>
      </c>
      <c r="Q72" s="115">
        <f t="shared" ref="Q72:Q101" si="16">P72*0.05</f>
        <v>0.92500000000000004</v>
      </c>
      <c r="R72" s="116">
        <f t="shared" ref="R72:R101" si="17">(D72*0.15+K72*0.05)</f>
        <v>1.9999999999999998</v>
      </c>
      <c r="S72" s="117">
        <f t="shared" ref="S72:S101" si="18">(E72*0.15+L72*0.05)</f>
        <v>1.75</v>
      </c>
      <c r="T72" s="117">
        <f t="shared" ref="T72:T101" si="19">(F72*0.15+M72*0.05)</f>
        <v>2.4</v>
      </c>
      <c r="U72" s="117">
        <f t="shared" ref="U72:U101" si="20">(G72*0.15+N72*0.05)</f>
        <v>1.9249999999999998</v>
      </c>
      <c r="V72" s="117">
        <f t="shared" ref="V72:V101" si="21">(H72*0.15+O72*0.05)</f>
        <v>2.15</v>
      </c>
      <c r="W72" s="28">
        <f t="shared" ref="W72:W101" si="22">I72+P72</f>
        <v>80.5</v>
      </c>
      <c r="X72" s="118">
        <f t="shared" ref="X72:X101" si="23">W72*0.2</f>
        <v>16.100000000000001</v>
      </c>
      <c r="Y72" s="129">
        <v>71</v>
      </c>
      <c r="Z72" s="120">
        <f t="shared" ref="Z72:Z101" si="24">Y72*0.8</f>
        <v>56.800000000000004</v>
      </c>
      <c r="AA72" s="122"/>
      <c r="AB72" s="122"/>
      <c r="AC72" s="122"/>
      <c r="AD72" s="122"/>
      <c r="AE72" s="122"/>
      <c r="AF72" s="122"/>
      <c r="AG72" s="122"/>
      <c r="AH72" s="122"/>
      <c r="AI72" s="122"/>
      <c r="AJ72" s="122"/>
      <c r="AK72" s="122"/>
      <c r="AL72" s="122"/>
      <c r="AM72" s="122"/>
      <c r="AN72" s="122"/>
      <c r="AO72" s="122"/>
      <c r="AP72" s="122"/>
      <c r="AQ72" s="122"/>
      <c r="AR72" s="121"/>
    </row>
    <row r="73" spans="1:44" s="119" customFormat="1" x14ac:dyDescent="0.3">
      <c r="A73" s="113">
        <v>67</v>
      </c>
      <c r="B73" s="126">
        <v>677624</v>
      </c>
      <c r="C73" s="127" t="s">
        <v>166</v>
      </c>
      <c r="D73" s="114">
        <v>10</v>
      </c>
      <c r="E73" s="114">
        <v>12</v>
      </c>
      <c r="F73" s="114">
        <v>14</v>
      </c>
      <c r="G73" s="114">
        <v>10</v>
      </c>
      <c r="H73" s="114">
        <v>14</v>
      </c>
      <c r="I73" s="114">
        <f t="shared" si="13"/>
        <v>60</v>
      </c>
      <c r="J73" s="114">
        <f t="shared" si="14"/>
        <v>9</v>
      </c>
      <c r="K73" s="115">
        <v>4.5</v>
      </c>
      <c r="L73" s="115">
        <v>4</v>
      </c>
      <c r="M73" s="115">
        <v>2</v>
      </c>
      <c r="N73" s="115">
        <v>3</v>
      </c>
      <c r="O73" s="115">
        <v>4</v>
      </c>
      <c r="P73" s="115">
        <f t="shared" si="15"/>
        <v>17.5</v>
      </c>
      <c r="Q73" s="115">
        <f t="shared" si="16"/>
        <v>0.875</v>
      </c>
      <c r="R73" s="116">
        <f t="shared" si="17"/>
        <v>1.7250000000000001</v>
      </c>
      <c r="S73" s="117">
        <f t="shared" si="18"/>
        <v>1.9999999999999998</v>
      </c>
      <c r="T73" s="117">
        <f t="shared" si="19"/>
        <v>2.2000000000000002</v>
      </c>
      <c r="U73" s="117">
        <f t="shared" si="20"/>
        <v>1.65</v>
      </c>
      <c r="V73" s="117">
        <f t="shared" si="21"/>
        <v>2.3000000000000003</v>
      </c>
      <c r="W73" s="28">
        <f t="shared" si="22"/>
        <v>77.5</v>
      </c>
      <c r="X73" s="118">
        <f t="shared" si="23"/>
        <v>15.5</v>
      </c>
      <c r="Y73" s="129">
        <v>37</v>
      </c>
      <c r="Z73" s="120">
        <f t="shared" si="24"/>
        <v>29.6</v>
      </c>
      <c r="AA73" s="122"/>
      <c r="AB73" s="122"/>
      <c r="AC73" s="122"/>
      <c r="AD73" s="122"/>
      <c r="AE73" s="122"/>
      <c r="AF73" s="122"/>
      <c r="AG73" s="122"/>
      <c r="AH73" s="122"/>
      <c r="AI73" s="122"/>
      <c r="AJ73" s="122"/>
      <c r="AK73" s="122"/>
      <c r="AL73" s="122"/>
      <c r="AM73" s="122"/>
      <c r="AN73" s="122"/>
      <c r="AO73" s="122"/>
      <c r="AP73" s="122"/>
      <c r="AQ73" s="122"/>
      <c r="AR73" s="121"/>
    </row>
    <row r="74" spans="1:44" s="119" customFormat="1" x14ac:dyDescent="0.3">
      <c r="A74" s="113">
        <v>68</v>
      </c>
      <c r="B74" s="126">
        <v>677625</v>
      </c>
      <c r="C74" s="127" t="s">
        <v>167</v>
      </c>
      <c r="D74" s="114">
        <v>12</v>
      </c>
      <c r="E74" s="114">
        <v>13</v>
      </c>
      <c r="F74" s="114">
        <v>12</v>
      </c>
      <c r="G74" s="114">
        <v>13</v>
      </c>
      <c r="H74" s="114">
        <v>12</v>
      </c>
      <c r="I74" s="114">
        <f t="shared" si="13"/>
        <v>62</v>
      </c>
      <c r="J74" s="114">
        <f t="shared" si="14"/>
        <v>9.2999999999999989</v>
      </c>
      <c r="K74" s="115">
        <v>3</v>
      </c>
      <c r="L74" s="115">
        <v>2</v>
      </c>
      <c r="M74" s="115">
        <v>5</v>
      </c>
      <c r="N74" s="115">
        <v>4</v>
      </c>
      <c r="O74" s="115">
        <v>3</v>
      </c>
      <c r="P74" s="115">
        <f t="shared" si="15"/>
        <v>17</v>
      </c>
      <c r="Q74" s="115">
        <f t="shared" si="16"/>
        <v>0.85000000000000009</v>
      </c>
      <c r="R74" s="116">
        <f t="shared" si="17"/>
        <v>1.9499999999999997</v>
      </c>
      <c r="S74" s="117">
        <f t="shared" si="18"/>
        <v>2.0499999999999998</v>
      </c>
      <c r="T74" s="117">
        <f t="shared" si="19"/>
        <v>2.0499999999999998</v>
      </c>
      <c r="U74" s="117">
        <f t="shared" si="20"/>
        <v>2.15</v>
      </c>
      <c r="V74" s="117">
        <f t="shared" si="21"/>
        <v>1.9499999999999997</v>
      </c>
      <c r="W74" s="28">
        <f t="shared" si="22"/>
        <v>79</v>
      </c>
      <c r="X74" s="118">
        <f t="shared" si="23"/>
        <v>15.8</v>
      </c>
      <c r="Y74" s="129">
        <v>40</v>
      </c>
      <c r="Z74" s="120">
        <f t="shared" si="24"/>
        <v>32</v>
      </c>
      <c r="AA74" s="122"/>
      <c r="AB74" s="122"/>
      <c r="AC74" s="122"/>
      <c r="AD74" s="122"/>
      <c r="AE74" s="122"/>
      <c r="AF74" s="122"/>
      <c r="AG74" s="122"/>
      <c r="AH74" s="122"/>
      <c r="AI74" s="122"/>
      <c r="AJ74" s="122"/>
      <c r="AK74" s="122"/>
      <c r="AL74" s="122"/>
      <c r="AM74" s="122"/>
      <c r="AN74" s="122"/>
      <c r="AO74" s="122"/>
      <c r="AP74" s="122"/>
      <c r="AQ74" s="122"/>
      <c r="AR74" s="121"/>
    </row>
    <row r="75" spans="1:44" s="119" customFormat="1" x14ac:dyDescent="0.3">
      <c r="A75" s="113">
        <v>69</v>
      </c>
      <c r="B75" s="126">
        <v>677626</v>
      </c>
      <c r="C75" s="127" t="s">
        <v>168</v>
      </c>
      <c r="D75" s="114">
        <v>10</v>
      </c>
      <c r="E75" s="114">
        <v>12</v>
      </c>
      <c r="F75" s="114">
        <v>14</v>
      </c>
      <c r="G75" s="114">
        <v>10</v>
      </c>
      <c r="H75" s="114">
        <v>10</v>
      </c>
      <c r="I75" s="114">
        <f t="shared" si="13"/>
        <v>56</v>
      </c>
      <c r="J75" s="114">
        <f t="shared" si="14"/>
        <v>8.4</v>
      </c>
      <c r="K75" s="115">
        <v>4</v>
      </c>
      <c r="L75" s="115">
        <v>2</v>
      </c>
      <c r="M75" s="115">
        <v>2.5</v>
      </c>
      <c r="N75" s="115">
        <v>3</v>
      </c>
      <c r="O75" s="115">
        <v>4</v>
      </c>
      <c r="P75" s="115">
        <f t="shared" si="15"/>
        <v>15.5</v>
      </c>
      <c r="Q75" s="115">
        <f t="shared" si="16"/>
        <v>0.77500000000000002</v>
      </c>
      <c r="R75" s="116">
        <f t="shared" si="17"/>
        <v>1.7</v>
      </c>
      <c r="S75" s="117">
        <f t="shared" si="18"/>
        <v>1.9</v>
      </c>
      <c r="T75" s="117">
        <f t="shared" si="19"/>
        <v>2.2250000000000001</v>
      </c>
      <c r="U75" s="117">
        <f t="shared" si="20"/>
        <v>1.65</v>
      </c>
      <c r="V75" s="117">
        <f t="shared" si="21"/>
        <v>1.7</v>
      </c>
      <c r="W75" s="28">
        <f t="shared" si="22"/>
        <v>71.5</v>
      </c>
      <c r="X75" s="118">
        <f t="shared" si="23"/>
        <v>14.3</v>
      </c>
      <c r="Y75" s="129">
        <v>40</v>
      </c>
      <c r="Z75" s="120">
        <f t="shared" si="24"/>
        <v>32</v>
      </c>
      <c r="AA75" s="122"/>
      <c r="AB75" s="122"/>
      <c r="AC75" s="122"/>
      <c r="AD75" s="122"/>
      <c r="AE75" s="122"/>
      <c r="AF75" s="122"/>
      <c r="AG75" s="122"/>
      <c r="AH75" s="122"/>
      <c r="AI75" s="122"/>
      <c r="AJ75" s="122"/>
      <c r="AK75" s="122"/>
      <c r="AL75" s="122"/>
      <c r="AM75" s="122"/>
      <c r="AN75" s="122"/>
      <c r="AO75" s="122"/>
      <c r="AP75" s="122"/>
      <c r="AQ75" s="122"/>
      <c r="AR75" s="121"/>
    </row>
    <row r="76" spans="1:44" s="119" customFormat="1" x14ac:dyDescent="0.3">
      <c r="A76" s="113">
        <v>70</v>
      </c>
      <c r="B76" s="126">
        <v>677627</v>
      </c>
      <c r="C76" s="127" t="s">
        <v>169</v>
      </c>
      <c r="D76" s="114">
        <v>12</v>
      </c>
      <c r="E76" s="114">
        <v>10</v>
      </c>
      <c r="F76" s="114">
        <v>12</v>
      </c>
      <c r="G76" s="114">
        <v>14</v>
      </c>
      <c r="H76" s="114">
        <v>12</v>
      </c>
      <c r="I76" s="114">
        <f t="shared" si="13"/>
        <v>60</v>
      </c>
      <c r="J76" s="114">
        <f t="shared" si="14"/>
        <v>9</v>
      </c>
      <c r="K76" s="115">
        <v>3</v>
      </c>
      <c r="L76" s="115">
        <v>2</v>
      </c>
      <c r="M76" s="115">
        <v>2</v>
      </c>
      <c r="N76" s="115">
        <v>3.5</v>
      </c>
      <c r="O76" s="115">
        <v>5</v>
      </c>
      <c r="P76" s="115">
        <f t="shared" si="15"/>
        <v>15.5</v>
      </c>
      <c r="Q76" s="115">
        <f t="shared" si="16"/>
        <v>0.77500000000000002</v>
      </c>
      <c r="R76" s="116">
        <f t="shared" si="17"/>
        <v>1.9499999999999997</v>
      </c>
      <c r="S76" s="117">
        <f t="shared" si="18"/>
        <v>1.6</v>
      </c>
      <c r="T76" s="117">
        <f t="shared" si="19"/>
        <v>1.9</v>
      </c>
      <c r="U76" s="117">
        <f t="shared" si="20"/>
        <v>2.2749999999999999</v>
      </c>
      <c r="V76" s="117">
        <f t="shared" si="21"/>
        <v>2.0499999999999998</v>
      </c>
      <c r="W76" s="28">
        <f t="shared" si="22"/>
        <v>75.5</v>
      </c>
      <c r="X76" s="118">
        <f t="shared" si="23"/>
        <v>15.100000000000001</v>
      </c>
      <c r="Y76" s="129">
        <v>36</v>
      </c>
      <c r="Z76" s="120">
        <f t="shared" si="24"/>
        <v>28.8</v>
      </c>
      <c r="AA76" s="122"/>
      <c r="AB76" s="122"/>
      <c r="AC76" s="122"/>
      <c r="AD76" s="122"/>
      <c r="AE76" s="122"/>
      <c r="AF76" s="122"/>
      <c r="AG76" s="122"/>
      <c r="AH76" s="122"/>
      <c r="AI76" s="122"/>
      <c r="AJ76" s="122"/>
      <c r="AK76" s="122"/>
      <c r="AL76" s="122"/>
      <c r="AM76" s="122"/>
      <c r="AN76" s="122"/>
      <c r="AO76" s="122"/>
      <c r="AP76" s="122"/>
      <c r="AQ76" s="122"/>
      <c r="AR76" s="121"/>
    </row>
    <row r="77" spans="1:44" s="119" customFormat="1" x14ac:dyDescent="0.3">
      <c r="A77" s="113">
        <v>71</v>
      </c>
      <c r="B77" s="126">
        <v>677628</v>
      </c>
      <c r="C77" s="127" t="s">
        <v>170</v>
      </c>
      <c r="D77" s="114">
        <v>11</v>
      </c>
      <c r="E77" s="114">
        <v>12</v>
      </c>
      <c r="F77" s="114">
        <v>14</v>
      </c>
      <c r="G77" s="114">
        <v>12</v>
      </c>
      <c r="H77" s="114">
        <v>10</v>
      </c>
      <c r="I77" s="114">
        <f t="shared" si="13"/>
        <v>59</v>
      </c>
      <c r="J77" s="114">
        <f t="shared" si="14"/>
        <v>8.85</v>
      </c>
      <c r="K77" s="115">
        <v>2</v>
      </c>
      <c r="L77" s="115">
        <v>2</v>
      </c>
      <c r="M77" s="115">
        <v>4</v>
      </c>
      <c r="N77" s="115">
        <v>3</v>
      </c>
      <c r="O77" s="115">
        <v>2.5</v>
      </c>
      <c r="P77" s="115">
        <f t="shared" si="15"/>
        <v>13.5</v>
      </c>
      <c r="Q77" s="115">
        <f t="shared" si="16"/>
        <v>0.67500000000000004</v>
      </c>
      <c r="R77" s="116">
        <f t="shared" si="17"/>
        <v>1.75</v>
      </c>
      <c r="S77" s="117">
        <f t="shared" si="18"/>
        <v>1.9</v>
      </c>
      <c r="T77" s="117">
        <f t="shared" si="19"/>
        <v>2.3000000000000003</v>
      </c>
      <c r="U77" s="117">
        <f t="shared" si="20"/>
        <v>1.9499999999999997</v>
      </c>
      <c r="V77" s="117">
        <f t="shared" si="21"/>
        <v>1.625</v>
      </c>
      <c r="W77" s="28">
        <f t="shared" si="22"/>
        <v>72.5</v>
      </c>
      <c r="X77" s="118">
        <f t="shared" si="23"/>
        <v>14.5</v>
      </c>
      <c r="Y77" s="129">
        <v>43</v>
      </c>
      <c r="Z77" s="120">
        <f t="shared" si="24"/>
        <v>34.4</v>
      </c>
      <c r="AA77" s="122"/>
      <c r="AB77" s="122"/>
      <c r="AC77" s="122"/>
      <c r="AD77" s="122"/>
      <c r="AE77" s="122"/>
      <c r="AF77" s="122"/>
      <c r="AG77" s="122"/>
      <c r="AH77" s="122"/>
      <c r="AI77" s="122"/>
      <c r="AJ77" s="122"/>
      <c r="AK77" s="122"/>
      <c r="AL77" s="122"/>
      <c r="AM77" s="122"/>
      <c r="AN77" s="122"/>
      <c r="AO77" s="122"/>
      <c r="AP77" s="122"/>
      <c r="AQ77" s="122"/>
      <c r="AR77" s="121"/>
    </row>
    <row r="78" spans="1:44" s="119" customFormat="1" x14ac:dyDescent="0.3">
      <c r="A78" s="113">
        <v>72</v>
      </c>
      <c r="B78" s="126">
        <v>677629</v>
      </c>
      <c r="C78" s="127" t="s">
        <v>171</v>
      </c>
      <c r="D78" s="114">
        <v>10</v>
      </c>
      <c r="E78" s="114">
        <v>12</v>
      </c>
      <c r="F78" s="114">
        <v>11</v>
      </c>
      <c r="G78" s="114">
        <v>14</v>
      </c>
      <c r="H78" s="114">
        <v>10</v>
      </c>
      <c r="I78" s="114">
        <f t="shared" si="13"/>
        <v>57</v>
      </c>
      <c r="J78" s="114">
        <f t="shared" si="14"/>
        <v>8.5499999999999989</v>
      </c>
      <c r="K78" s="115">
        <v>3</v>
      </c>
      <c r="L78" s="115">
        <v>2.5</v>
      </c>
      <c r="M78" s="115">
        <v>3</v>
      </c>
      <c r="N78" s="115">
        <v>4</v>
      </c>
      <c r="O78" s="115">
        <v>3</v>
      </c>
      <c r="P78" s="115">
        <f t="shared" si="15"/>
        <v>15.5</v>
      </c>
      <c r="Q78" s="115">
        <f t="shared" si="16"/>
        <v>0.77500000000000002</v>
      </c>
      <c r="R78" s="116">
        <f t="shared" si="17"/>
        <v>1.65</v>
      </c>
      <c r="S78" s="117">
        <f t="shared" si="18"/>
        <v>1.9249999999999998</v>
      </c>
      <c r="T78" s="117">
        <f t="shared" si="19"/>
        <v>1.7999999999999998</v>
      </c>
      <c r="U78" s="117">
        <f t="shared" si="20"/>
        <v>2.3000000000000003</v>
      </c>
      <c r="V78" s="117">
        <f t="shared" si="21"/>
        <v>1.65</v>
      </c>
      <c r="W78" s="28">
        <f t="shared" si="22"/>
        <v>72.5</v>
      </c>
      <c r="X78" s="118">
        <f t="shared" si="23"/>
        <v>14.5</v>
      </c>
      <c r="Y78" s="129">
        <v>51</v>
      </c>
      <c r="Z78" s="120">
        <f t="shared" si="24"/>
        <v>40.800000000000004</v>
      </c>
      <c r="AA78" s="122"/>
      <c r="AB78" s="122"/>
      <c r="AC78" s="122"/>
      <c r="AD78" s="122"/>
      <c r="AE78" s="122"/>
      <c r="AF78" s="122"/>
      <c r="AG78" s="122"/>
      <c r="AH78" s="122"/>
      <c r="AI78" s="122"/>
      <c r="AJ78" s="122"/>
      <c r="AK78" s="122"/>
      <c r="AL78" s="122"/>
      <c r="AM78" s="122"/>
      <c r="AN78" s="122"/>
      <c r="AO78" s="122"/>
      <c r="AP78" s="122"/>
      <c r="AQ78" s="122"/>
      <c r="AR78" s="121"/>
    </row>
    <row r="79" spans="1:44" s="119" customFormat="1" x14ac:dyDescent="0.3">
      <c r="A79" s="113">
        <v>73</v>
      </c>
      <c r="B79" s="126">
        <v>677630</v>
      </c>
      <c r="C79" s="127" t="s">
        <v>172</v>
      </c>
      <c r="D79" s="114">
        <v>11</v>
      </c>
      <c r="E79" s="114">
        <v>10</v>
      </c>
      <c r="F79" s="114">
        <v>12</v>
      </c>
      <c r="G79" s="114">
        <v>18</v>
      </c>
      <c r="H79" s="114">
        <v>14</v>
      </c>
      <c r="I79" s="114">
        <f t="shared" si="13"/>
        <v>65</v>
      </c>
      <c r="J79" s="114">
        <f t="shared" si="14"/>
        <v>9.75</v>
      </c>
      <c r="K79" s="115">
        <v>3</v>
      </c>
      <c r="L79" s="115">
        <v>4</v>
      </c>
      <c r="M79" s="115">
        <v>3</v>
      </c>
      <c r="N79" s="115">
        <v>2</v>
      </c>
      <c r="O79" s="115">
        <v>3</v>
      </c>
      <c r="P79" s="115">
        <f t="shared" si="15"/>
        <v>15</v>
      </c>
      <c r="Q79" s="115">
        <f t="shared" si="16"/>
        <v>0.75</v>
      </c>
      <c r="R79" s="116">
        <f t="shared" si="17"/>
        <v>1.7999999999999998</v>
      </c>
      <c r="S79" s="117">
        <f t="shared" si="18"/>
        <v>1.7</v>
      </c>
      <c r="T79" s="117">
        <f t="shared" si="19"/>
        <v>1.9499999999999997</v>
      </c>
      <c r="U79" s="117">
        <f t="shared" si="20"/>
        <v>2.8</v>
      </c>
      <c r="V79" s="117">
        <f t="shared" si="21"/>
        <v>2.25</v>
      </c>
      <c r="W79" s="28">
        <f t="shared" si="22"/>
        <v>80</v>
      </c>
      <c r="X79" s="118">
        <f t="shared" si="23"/>
        <v>16</v>
      </c>
      <c r="Y79" s="129">
        <v>42</v>
      </c>
      <c r="Z79" s="120">
        <f t="shared" si="24"/>
        <v>33.6</v>
      </c>
      <c r="AA79" s="122"/>
      <c r="AB79" s="122"/>
      <c r="AC79" s="122"/>
      <c r="AD79" s="122"/>
      <c r="AE79" s="122"/>
      <c r="AF79" s="122"/>
      <c r="AG79" s="122"/>
      <c r="AH79" s="122"/>
      <c r="AI79" s="122"/>
      <c r="AJ79" s="122"/>
      <c r="AK79" s="122"/>
      <c r="AL79" s="122"/>
      <c r="AM79" s="122"/>
      <c r="AN79" s="122"/>
      <c r="AO79" s="122"/>
      <c r="AP79" s="122"/>
      <c r="AQ79" s="122"/>
      <c r="AR79" s="121"/>
    </row>
    <row r="80" spans="1:44" s="119" customFormat="1" x14ac:dyDescent="0.3">
      <c r="A80" s="113">
        <v>74</v>
      </c>
      <c r="B80" s="126">
        <v>677631</v>
      </c>
      <c r="C80" s="127" t="s">
        <v>173</v>
      </c>
      <c r="D80" s="114">
        <v>10</v>
      </c>
      <c r="E80" s="114">
        <v>12</v>
      </c>
      <c r="F80" s="114">
        <v>13</v>
      </c>
      <c r="G80" s="114">
        <v>14</v>
      </c>
      <c r="H80" s="114">
        <v>10</v>
      </c>
      <c r="I80" s="114">
        <f t="shared" si="13"/>
        <v>59</v>
      </c>
      <c r="J80" s="114">
        <f t="shared" si="14"/>
        <v>8.85</v>
      </c>
      <c r="K80" s="115">
        <v>2</v>
      </c>
      <c r="L80" s="115">
        <v>3</v>
      </c>
      <c r="M80" s="115">
        <v>4</v>
      </c>
      <c r="N80" s="115">
        <v>3</v>
      </c>
      <c r="O80" s="115">
        <v>4</v>
      </c>
      <c r="P80" s="115">
        <f t="shared" si="15"/>
        <v>16</v>
      </c>
      <c r="Q80" s="115">
        <f t="shared" si="16"/>
        <v>0.8</v>
      </c>
      <c r="R80" s="116">
        <f t="shared" si="17"/>
        <v>1.6</v>
      </c>
      <c r="S80" s="117">
        <f t="shared" si="18"/>
        <v>1.9499999999999997</v>
      </c>
      <c r="T80" s="117">
        <f t="shared" si="19"/>
        <v>2.15</v>
      </c>
      <c r="U80" s="117">
        <f t="shared" si="20"/>
        <v>2.25</v>
      </c>
      <c r="V80" s="117">
        <f t="shared" si="21"/>
        <v>1.7</v>
      </c>
      <c r="W80" s="28">
        <f t="shared" si="22"/>
        <v>75</v>
      </c>
      <c r="X80" s="118">
        <f t="shared" si="23"/>
        <v>15</v>
      </c>
      <c r="Y80" s="129">
        <v>18</v>
      </c>
      <c r="Z80" s="120">
        <f t="shared" si="24"/>
        <v>14.4</v>
      </c>
      <c r="AA80" s="122"/>
      <c r="AB80" s="122"/>
      <c r="AC80" s="122"/>
      <c r="AD80" s="122"/>
      <c r="AE80" s="122"/>
      <c r="AF80" s="122"/>
      <c r="AG80" s="122"/>
      <c r="AH80" s="122"/>
      <c r="AI80" s="122"/>
      <c r="AJ80" s="122"/>
      <c r="AK80" s="122"/>
      <c r="AL80" s="122"/>
      <c r="AM80" s="122"/>
      <c r="AN80" s="122"/>
      <c r="AO80" s="122"/>
      <c r="AP80" s="122"/>
      <c r="AQ80" s="122"/>
      <c r="AR80" s="121"/>
    </row>
    <row r="81" spans="1:44" s="119" customFormat="1" x14ac:dyDescent="0.3">
      <c r="A81" s="113">
        <v>75</v>
      </c>
      <c r="B81" s="126">
        <v>677632</v>
      </c>
      <c r="C81" s="127" t="s">
        <v>174</v>
      </c>
      <c r="D81" s="114">
        <v>10</v>
      </c>
      <c r="E81" s="114">
        <v>14</v>
      </c>
      <c r="F81" s="114">
        <v>12</v>
      </c>
      <c r="G81" s="114">
        <v>10</v>
      </c>
      <c r="H81" s="114">
        <v>14</v>
      </c>
      <c r="I81" s="114">
        <f t="shared" si="13"/>
        <v>60</v>
      </c>
      <c r="J81" s="114">
        <f t="shared" si="14"/>
        <v>9</v>
      </c>
      <c r="K81" s="115">
        <v>3.5</v>
      </c>
      <c r="L81" s="115">
        <v>4</v>
      </c>
      <c r="M81" s="115">
        <v>2</v>
      </c>
      <c r="N81" s="115">
        <v>3.5</v>
      </c>
      <c r="O81" s="115">
        <v>4</v>
      </c>
      <c r="P81" s="115">
        <f t="shared" si="15"/>
        <v>17</v>
      </c>
      <c r="Q81" s="115">
        <f t="shared" si="16"/>
        <v>0.85000000000000009</v>
      </c>
      <c r="R81" s="116">
        <f t="shared" si="17"/>
        <v>1.675</v>
      </c>
      <c r="S81" s="117">
        <f t="shared" si="18"/>
        <v>2.3000000000000003</v>
      </c>
      <c r="T81" s="117">
        <f t="shared" si="19"/>
        <v>1.9</v>
      </c>
      <c r="U81" s="117">
        <f t="shared" si="20"/>
        <v>1.675</v>
      </c>
      <c r="V81" s="117">
        <f t="shared" si="21"/>
        <v>2.3000000000000003</v>
      </c>
      <c r="W81" s="28">
        <f t="shared" si="22"/>
        <v>77</v>
      </c>
      <c r="X81" s="118">
        <f t="shared" si="23"/>
        <v>15.4</v>
      </c>
      <c r="Y81" s="129">
        <v>54</v>
      </c>
      <c r="Z81" s="120">
        <f t="shared" si="24"/>
        <v>43.2</v>
      </c>
      <c r="AA81" s="122"/>
      <c r="AB81" s="122"/>
      <c r="AC81" s="122"/>
      <c r="AD81" s="122"/>
      <c r="AE81" s="122"/>
      <c r="AF81" s="122"/>
      <c r="AG81" s="122"/>
      <c r="AH81" s="122"/>
      <c r="AI81" s="122"/>
      <c r="AJ81" s="122"/>
      <c r="AK81" s="122"/>
      <c r="AL81" s="122"/>
      <c r="AM81" s="122"/>
      <c r="AN81" s="122"/>
      <c r="AO81" s="122"/>
      <c r="AP81" s="122"/>
      <c r="AQ81" s="122"/>
      <c r="AR81" s="121"/>
    </row>
    <row r="82" spans="1:44" s="119" customFormat="1" x14ac:dyDescent="0.3">
      <c r="A82" s="113">
        <v>76</v>
      </c>
      <c r="B82" s="126">
        <v>677633</v>
      </c>
      <c r="C82" s="127" t="s">
        <v>175</v>
      </c>
      <c r="D82" s="114">
        <v>10.5</v>
      </c>
      <c r="E82" s="114">
        <v>14</v>
      </c>
      <c r="F82" s="114">
        <v>12</v>
      </c>
      <c r="G82" s="114">
        <v>10</v>
      </c>
      <c r="H82" s="114">
        <v>12</v>
      </c>
      <c r="I82" s="114">
        <f t="shared" si="13"/>
        <v>58.5</v>
      </c>
      <c r="J82" s="114">
        <f t="shared" si="14"/>
        <v>8.7750000000000004</v>
      </c>
      <c r="K82" s="115">
        <v>3</v>
      </c>
      <c r="L82" s="115">
        <v>2</v>
      </c>
      <c r="M82" s="115">
        <v>3</v>
      </c>
      <c r="N82" s="115">
        <v>2.5</v>
      </c>
      <c r="O82" s="115">
        <v>3</v>
      </c>
      <c r="P82" s="115">
        <f t="shared" si="15"/>
        <v>13.5</v>
      </c>
      <c r="Q82" s="115">
        <f t="shared" si="16"/>
        <v>0.67500000000000004</v>
      </c>
      <c r="R82" s="116">
        <f t="shared" si="17"/>
        <v>1.7250000000000001</v>
      </c>
      <c r="S82" s="117">
        <f t="shared" si="18"/>
        <v>2.2000000000000002</v>
      </c>
      <c r="T82" s="117">
        <f t="shared" si="19"/>
        <v>1.9499999999999997</v>
      </c>
      <c r="U82" s="117">
        <f t="shared" si="20"/>
        <v>1.625</v>
      </c>
      <c r="V82" s="117">
        <f t="shared" si="21"/>
        <v>1.9499999999999997</v>
      </c>
      <c r="W82" s="28">
        <f t="shared" si="22"/>
        <v>72</v>
      </c>
      <c r="X82" s="118">
        <f t="shared" si="23"/>
        <v>14.4</v>
      </c>
      <c r="Y82" s="129">
        <v>43</v>
      </c>
      <c r="Z82" s="120">
        <f t="shared" si="24"/>
        <v>34.4</v>
      </c>
      <c r="AA82" s="122"/>
      <c r="AB82" s="122"/>
      <c r="AC82" s="122"/>
      <c r="AD82" s="122"/>
      <c r="AE82" s="122"/>
      <c r="AF82" s="122"/>
      <c r="AG82" s="122"/>
      <c r="AH82" s="122"/>
      <c r="AI82" s="122"/>
      <c r="AJ82" s="122"/>
      <c r="AK82" s="122"/>
      <c r="AL82" s="122"/>
      <c r="AM82" s="122"/>
      <c r="AN82" s="122"/>
      <c r="AO82" s="122"/>
      <c r="AP82" s="122"/>
      <c r="AQ82" s="122"/>
      <c r="AR82" s="121"/>
    </row>
    <row r="83" spans="1:44" s="119" customFormat="1" x14ac:dyDescent="0.3">
      <c r="A83" s="113">
        <v>77</v>
      </c>
      <c r="B83" s="126">
        <v>677634</v>
      </c>
      <c r="C83" s="127" t="s">
        <v>176</v>
      </c>
      <c r="D83" s="114">
        <v>10</v>
      </c>
      <c r="E83" s="114">
        <v>12</v>
      </c>
      <c r="F83" s="114">
        <v>14</v>
      </c>
      <c r="G83" s="114">
        <v>10</v>
      </c>
      <c r="H83" s="114">
        <v>13</v>
      </c>
      <c r="I83" s="114">
        <f t="shared" si="13"/>
        <v>59</v>
      </c>
      <c r="J83" s="114">
        <f t="shared" si="14"/>
        <v>8.85</v>
      </c>
      <c r="K83" s="115">
        <v>2.5</v>
      </c>
      <c r="L83" s="115">
        <v>3</v>
      </c>
      <c r="M83" s="115">
        <v>2</v>
      </c>
      <c r="N83" s="115">
        <v>5</v>
      </c>
      <c r="O83" s="115">
        <v>3</v>
      </c>
      <c r="P83" s="115">
        <f t="shared" si="15"/>
        <v>15.5</v>
      </c>
      <c r="Q83" s="115">
        <f t="shared" si="16"/>
        <v>0.77500000000000002</v>
      </c>
      <c r="R83" s="116">
        <f t="shared" si="17"/>
        <v>1.625</v>
      </c>
      <c r="S83" s="117">
        <f t="shared" si="18"/>
        <v>1.9499999999999997</v>
      </c>
      <c r="T83" s="117">
        <f t="shared" si="19"/>
        <v>2.2000000000000002</v>
      </c>
      <c r="U83" s="117">
        <f t="shared" si="20"/>
        <v>1.75</v>
      </c>
      <c r="V83" s="117">
        <f t="shared" si="21"/>
        <v>2.1</v>
      </c>
      <c r="W83" s="28">
        <f t="shared" si="22"/>
        <v>74.5</v>
      </c>
      <c r="X83" s="118">
        <f t="shared" si="23"/>
        <v>14.9</v>
      </c>
      <c r="Y83" s="129">
        <v>59</v>
      </c>
      <c r="Z83" s="120">
        <f t="shared" si="24"/>
        <v>47.2</v>
      </c>
      <c r="AA83" s="122"/>
      <c r="AB83" s="122"/>
      <c r="AC83" s="122"/>
      <c r="AD83" s="122"/>
      <c r="AE83" s="122"/>
      <c r="AF83" s="122"/>
      <c r="AG83" s="122"/>
      <c r="AH83" s="122"/>
      <c r="AI83" s="122"/>
      <c r="AJ83" s="122"/>
      <c r="AK83" s="122"/>
      <c r="AL83" s="122"/>
      <c r="AM83" s="122"/>
      <c r="AN83" s="122"/>
      <c r="AO83" s="122"/>
      <c r="AP83" s="122"/>
      <c r="AQ83" s="122"/>
      <c r="AR83" s="121"/>
    </row>
    <row r="84" spans="1:44" s="119" customFormat="1" x14ac:dyDescent="0.3">
      <c r="A84" s="113">
        <v>78</v>
      </c>
      <c r="B84" s="126">
        <v>677635</v>
      </c>
      <c r="C84" s="127" t="s">
        <v>177</v>
      </c>
      <c r="D84" s="114">
        <v>12</v>
      </c>
      <c r="E84" s="114">
        <v>10</v>
      </c>
      <c r="F84" s="114">
        <v>13</v>
      </c>
      <c r="G84" s="114">
        <v>14</v>
      </c>
      <c r="H84" s="114">
        <v>15</v>
      </c>
      <c r="I84" s="114">
        <f t="shared" si="13"/>
        <v>64</v>
      </c>
      <c r="J84" s="114">
        <f t="shared" si="14"/>
        <v>9.6</v>
      </c>
      <c r="K84" s="115">
        <v>3</v>
      </c>
      <c r="L84" s="115">
        <v>2.5</v>
      </c>
      <c r="M84" s="115">
        <v>3</v>
      </c>
      <c r="N84" s="115">
        <v>3</v>
      </c>
      <c r="O84" s="115">
        <v>3</v>
      </c>
      <c r="P84" s="115">
        <f t="shared" si="15"/>
        <v>14.5</v>
      </c>
      <c r="Q84" s="115">
        <f t="shared" si="16"/>
        <v>0.72500000000000009</v>
      </c>
      <c r="R84" s="116">
        <f t="shared" si="17"/>
        <v>1.9499999999999997</v>
      </c>
      <c r="S84" s="117">
        <f t="shared" si="18"/>
        <v>1.625</v>
      </c>
      <c r="T84" s="117">
        <f t="shared" si="19"/>
        <v>2.1</v>
      </c>
      <c r="U84" s="117">
        <f t="shared" si="20"/>
        <v>2.25</v>
      </c>
      <c r="V84" s="117">
        <f t="shared" si="21"/>
        <v>2.4</v>
      </c>
      <c r="W84" s="28">
        <f t="shared" si="22"/>
        <v>78.5</v>
      </c>
      <c r="X84" s="118">
        <f t="shared" si="23"/>
        <v>15.700000000000001</v>
      </c>
      <c r="Y84" s="129">
        <v>65</v>
      </c>
      <c r="Z84" s="120">
        <f t="shared" si="24"/>
        <v>52</v>
      </c>
      <c r="AA84" s="122"/>
      <c r="AB84" s="122"/>
      <c r="AC84" s="122"/>
      <c r="AD84" s="122"/>
      <c r="AE84" s="122"/>
      <c r="AF84" s="122"/>
      <c r="AG84" s="122"/>
      <c r="AH84" s="122"/>
      <c r="AI84" s="122"/>
      <c r="AJ84" s="122"/>
      <c r="AK84" s="122"/>
      <c r="AL84" s="122"/>
      <c r="AM84" s="122"/>
      <c r="AN84" s="122"/>
      <c r="AO84" s="122"/>
      <c r="AP84" s="122"/>
      <c r="AQ84" s="122"/>
      <c r="AR84" s="121"/>
    </row>
    <row r="85" spans="1:44" s="119" customFormat="1" x14ac:dyDescent="0.3">
      <c r="A85" s="113">
        <v>79</v>
      </c>
      <c r="B85" s="126">
        <v>677636</v>
      </c>
      <c r="C85" s="127" t="s">
        <v>178</v>
      </c>
      <c r="D85" s="114">
        <v>10</v>
      </c>
      <c r="E85" s="114">
        <v>12</v>
      </c>
      <c r="F85" s="114">
        <v>10</v>
      </c>
      <c r="G85" s="114">
        <v>13</v>
      </c>
      <c r="H85" s="114">
        <v>10</v>
      </c>
      <c r="I85" s="114">
        <f t="shared" si="13"/>
        <v>55</v>
      </c>
      <c r="J85" s="114">
        <f t="shared" si="14"/>
        <v>8.25</v>
      </c>
      <c r="K85" s="115">
        <v>2.5</v>
      </c>
      <c r="L85" s="115">
        <v>3</v>
      </c>
      <c r="M85" s="115">
        <v>4</v>
      </c>
      <c r="N85" s="115">
        <v>4</v>
      </c>
      <c r="O85" s="115">
        <v>4.5</v>
      </c>
      <c r="P85" s="115">
        <f t="shared" si="15"/>
        <v>18</v>
      </c>
      <c r="Q85" s="115">
        <f t="shared" si="16"/>
        <v>0.9</v>
      </c>
      <c r="R85" s="116">
        <f t="shared" si="17"/>
        <v>1.625</v>
      </c>
      <c r="S85" s="117">
        <f t="shared" si="18"/>
        <v>1.9499999999999997</v>
      </c>
      <c r="T85" s="117">
        <f t="shared" si="19"/>
        <v>1.7</v>
      </c>
      <c r="U85" s="117">
        <f t="shared" si="20"/>
        <v>2.15</v>
      </c>
      <c r="V85" s="117">
        <f t="shared" si="21"/>
        <v>1.7250000000000001</v>
      </c>
      <c r="W85" s="28">
        <f t="shared" si="22"/>
        <v>73</v>
      </c>
      <c r="X85" s="118">
        <f t="shared" si="23"/>
        <v>14.600000000000001</v>
      </c>
      <c r="Y85" s="129">
        <v>73</v>
      </c>
      <c r="Z85" s="120">
        <f t="shared" si="24"/>
        <v>58.400000000000006</v>
      </c>
      <c r="AA85" s="122"/>
      <c r="AB85" s="122"/>
      <c r="AC85" s="122"/>
      <c r="AD85" s="122"/>
      <c r="AE85" s="122"/>
      <c r="AF85" s="122"/>
      <c r="AG85" s="122"/>
      <c r="AH85" s="122"/>
      <c r="AI85" s="122"/>
      <c r="AJ85" s="122"/>
      <c r="AK85" s="122"/>
      <c r="AL85" s="122"/>
      <c r="AM85" s="122"/>
      <c r="AN85" s="122"/>
      <c r="AO85" s="122"/>
      <c r="AP85" s="122"/>
      <c r="AQ85" s="122"/>
      <c r="AR85" s="121"/>
    </row>
    <row r="86" spans="1:44" s="119" customFormat="1" x14ac:dyDescent="0.3">
      <c r="A86" s="113">
        <v>80</v>
      </c>
      <c r="B86" s="126">
        <v>677637</v>
      </c>
      <c r="C86" s="127" t="s">
        <v>179</v>
      </c>
      <c r="D86" s="114">
        <v>12</v>
      </c>
      <c r="E86" s="114">
        <v>10</v>
      </c>
      <c r="F86" s="114">
        <v>14</v>
      </c>
      <c r="G86" s="114">
        <v>10</v>
      </c>
      <c r="H86" s="114">
        <v>12</v>
      </c>
      <c r="I86" s="114">
        <f t="shared" si="13"/>
        <v>58</v>
      </c>
      <c r="J86" s="114">
        <f t="shared" si="14"/>
        <v>8.6999999999999993</v>
      </c>
      <c r="K86" s="115">
        <v>3</v>
      </c>
      <c r="L86" s="115">
        <v>2</v>
      </c>
      <c r="M86" s="115">
        <v>3</v>
      </c>
      <c r="N86" s="115">
        <v>2</v>
      </c>
      <c r="O86" s="115">
        <v>4</v>
      </c>
      <c r="P86" s="115">
        <f t="shared" si="15"/>
        <v>14</v>
      </c>
      <c r="Q86" s="115">
        <f t="shared" si="16"/>
        <v>0.70000000000000007</v>
      </c>
      <c r="R86" s="116">
        <f t="shared" si="17"/>
        <v>1.9499999999999997</v>
      </c>
      <c r="S86" s="117">
        <f t="shared" si="18"/>
        <v>1.6</v>
      </c>
      <c r="T86" s="117">
        <f t="shared" si="19"/>
        <v>2.25</v>
      </c>
      <c r="U86" s="117">
        <f t="shared" si="20"/>
        <v>1.6</v>
      </c>
      <c r="V86" s="117">
        <f t="shared" si="21"/>
        <v>1.9999999999999998</v>
      </c>
      <c r="W86" s="28">
        <f t="shared" si="22"/>
        <v>72</v>
      </c>
      <c r="X86" s="118">
        <f t="shared" si="23"/>
        <v>14.4</v>
      </c>
      <c r="Y86" s="129">
        <v>50</v>
      </c>
      <c r="Z86" s="120">
        <f t="shared" si="24"/>
        <v>40</v>
      </c>
      <c r="AA86" s="122"/>
      <c r="AB86" s="122"/>
      <c r="AC86" s="122"/>
      <c r="AD86" s="122"/>
      <c r="AE86" s="122"/>
      <c r="AF86" s="122"/>
      <c r="AG86" s="122"/>
      <c r="AH86" s="122"/>
      <c r="AI86" s="122"/>
      <c r="AJ86" s="122"/>
      <c r="AK86" s="122"/>
      <c r="AL86" s="122"/>
      <c r="AM86" s="122"/>
      <c r="AN86" s="122"/>
      <c r="AO86" s="122"/>
      <c r="AP86" s="122"/>
      <c r="AQ86" s="122"/>
      <c r="AR86" s="121"/>
    </row>
    <row r="87" spans="1:44" s="119" customFormat="1" x14ac:dyDescent="0.3">
      <c r="A87" s="113">
        <v>81</v>
      </c>
      <c r="B87" s="126">
        <v>677638</v>
      </c>
      <c r="C87" s="127" t="s">
        <v>180</v>
      </c>
      <c r="D87" s="114">
        <v>10</v>
      </c>
      <c r="E87" s="114">
        <v>12</v>
      </c>
      <c r="F87" s="114">
        <v>13</v>
      </c>
      <c r="G87" s="114">
        <v>14</v>
      </c>
      <c r="H87" s="114">
        <v>10</v>
      </c>
      <c r="I87" s="114">
        <f t="shared" si="13"/>
        <v>59</v>
      </c>
      <c r="J87" s="114">
        <f t="shared" si="14"/>
        <v>8.85</v>
      </c>
      <c r="K87" s="115">
        <v>3.5</v>
      </c>
      <c r="L87" s="115">
        <v>2</v>
      </c>
      <c r="M87" s="115">
        <v>3</v>
      </c>
      <c r="N87" s="115">
        <v>2</v>
      </c>
      <c r="O87" s="115">
        <v>2.5</v>
      </c>
      <c r="P87" s="115">
        <f t="shared" si="15"/>
        <v>13</v>
      </c>
      <c r="Q87" s="115">
        <f t="shared" si="16"/>
        <v>0.65</v>
      </c>
      <c r="R87" s="116">
        <f t="shared" si="17"/>
        <v>1.675</v>
      </c>
      <c r="S87" s="117">
        <f t="shared" si="18"/>
        <v>1.9</v>
      </c>
      <c r="T87" s="117">
        <f t="shared" si="19"/>
        <v>2.1</v>
      </c>
      <c r="U87" s="117">
        <f t="shared" si="20"/>
        <v>2.2000000000000002</v>
      </c>
      <c r="V87" s="117">
        <f t="shared" si="21"/>
        <v>1.625</v>
      </c>
      <c r="W87" s="28">
        <f t="shared" si="22"/>
        <v>72</v>
      </c>
      <c r="X87" s="118">
        <f t="shared" si="23"/>
        <v>14.4</v>
      </c>
      <c r="Y87" s="129">
        <v>68</v>
      </c>
      <c r="Z87" s="120">
        <f t="shared" si="24"/>
        <v>54.400000000000006</v>
      </c>
      <c r="AA87" s="122"/>
      <c r="AB87" s="122"/>
      <c r="AC87" s="122"/>
      <c r="AD87" s="122"/>
      <c r="AE87" s="122"/>
      <c r="AF87" s="122"/>
      <c r="AG87" s="122"/>
      <c r="AH87" s="122"/>
      <c r="AI87" s="122"/>
      <c r="AJ87" s="122"/>
      <c r="AK87" s="122"/>
      <c r="AL87" s="122"/>
      <c r="AM87" s="122"/>
      <c r="AN87" s="122"/>
      <c r="AO87" s="122"/>
      <c r="AP87" s="122"/>
      <c r="AQ87" s="122"/>
      <c r="AR87" s="121"/>
    </row>
    <row r="88" spans="1:44" s="119" customFormat="1" x14ac:dyDescent="0.3">
      <c r="A88" s="113">
        <v>82</v>
      </c>
      <c r="B88" s="126">
        <v>677639</v>
      </c>
      <c r="C88" s="127" t="s">
        <v>181</v>
      </c>
      <c r="D88" s="114">
        <v>9</v>
      </c>
      <c r="E88" s="114">
        <v>8</v>
      </c>
      <c r="F88" s="114">
        <v>7</v>
      </c>
      <c r="G88" s="114">
        <v>10</v>
      </c>
      <c r="H88" s="114">
        <v>12</v>
      </c>
      <c r="I88" s="114">
        <f t="shared" si="13"/>
        <v>46</v>
      </c>
      <c r="J88" s="114">
        <f t="shared" si="14"/>
        <v>6.8999999999999995</v>
      </c>
      <c r="K88" s="115">
        <v>4</v>
      </c>
      <c r="L88" s="115">
        <v>3</v>
      </c>
      <c r="M88" s="115">
        <v>5</v>
      </c>
      <c r="N88" s="115">
        <v>3</v>
      </c>
      <c r="O88" s="115">
        <v>2.5</v>
      </c>
      <c r="P88" s="115">
        <f t="shared" si="15"/>
        <v>17.5</v>
      </c>
      <c r="Q88" s="115">
        <f t="shared" si="16"/>
        <v>0.875</v>
      </c>
      <c r="R88" s="116">
        <f t="shared" si="17"/>
        <v>1.5499999999999998</v>
      </c>
      <c r="S88" s="117">
        <f t="shared" si="18"/>
        <v>1.35</v>
      </c>
      <c r="T88" s="117">
        <f t="shared" si="19"/>
        <v>1.3</v>
      </c>
      <c r="U88" s="117">
        <f t="shared" si="20"/>
        <v>1.65</v>
      </c>
      <c r="V88" s="117">
        <f t="shared" si="21"/>
        <v>1.9249999999999998</v>
      </c>
      <c r="W88" s="28">
        <f t="shared" si="22"/>
        <v>63.5</v>
      </c>
      <c r="X88" s="118">
        <f t="shared" si="23"/>
        <v>12.700000000000001</v>
      </c>
      <c r="Y88" s="129">
        <v>55</v>
      </c>
      <c r="Z88" s="120">
        <f t="shared" si="24"/>
        <v>44</v>
      </c>
      <c r="AA88" s="122"/>
      <c r="AB88" s="122"/>
      <c r="AC88" s="122"/>
      <c r="AD88" s="122"/>
      <c r="AE88" s="122"/>
      <c r="AF88" s="122"/>
      <c r="AG88" s="122"/>
      <c r="AH88" s="122"/>
      <c r="AI88" s="122"/>
      <c r="AJ88" s="122"/>
      <c r="AK88" s="122"/>
      <c r="AL88" s="122"/>
      <c r="AM88" s="122"/>
      <c r="AN88" s="122"/>
      <c r="AO88" s="122"/>
      <c r="AP88" s="122"/>
      <c r="AQ88" s="122"/>
      <c r="AR88" s="121"/>
    </row>
    <row r="89" spans="1:44" s="119" customFormat="1" x14ac:dyDescent="0.3">
      <c r="A89" s="113">
        <v>83</v>
      </c>
      <c r="B89" s="126">
        <v>677640</v>
      </c>
      <c r="C89" s="127" t="s">
        <v>182</v>
      </c>
      <c r="D89" s="114">
        <v>10</v>
      </c>
      <c r="E89" s="114">
        <v>12</v>
      </c>
      <c r="F89" s="114">
        <v>11</v>
      </c>
      <c r="G89" s="114">
        <v>10</v>
      </c>
      <c r="H89" s="114">
        <v>10</v>
      </c>
      <c r="I89" s="114">
        <f t="shared" si="13"/>
        <v>53</v>
      </c>
      <c r="J89" s="114">
        <f t="shared" si="14"/>
        <v>7.9499999999999993</v>
      </c>
      <c r="K89" s="115">
        <v>2.5</v>
      </c>
      <c r="L89" s="115">
        <v>3</v>
      </c>
      <c r="M89" s="115">
        <v>4</v>
      </c>
      <c r="N89" s="115">
        <v>2.5</v>
      </c>
      <c r="O89" s="115">
        <v>3</v>
      </c>
      <c r="P89" s="115">
        <f t="shared" si="15"/>
        <v>15</v>
      </c>
      <c r="Q89" s="115">
        <f t="shared" si="16"/>
        <v>0.75</v>
      </c>
      <c r="R89" s="116">
        <f t="shared" si="17"/>
        <v>1.625</v>
      </c>
      <c r="S89" s="117">
        <f t="shared" si="18"/>
        <v>1.9499999999999997</v>
      </c>
      <c r="T89" s="117">
        <f t="shared" si="19"/>
        <v>1.8499999999999999</v>
      </c>
      <c r="U89" s="117">
        <f t="shared" si="20"/>
        <v>1.625</v>
      </c>
      <c r="V89" s="117">
        <f t="shared" si="21"/>
        <v>1.65</v>
      </c>
      <c r="W89" s="28">
        <f t="shared" si="22"/>
        <v>68</v>
      </c>
      <c r="X89" s="118">
        <f t="shared" si="23"/>
        <v>13.600000000000001</v>
      </c>
      <c r="Y89" s="129">
        <v>62</v>
      </c>
      <c r="Z89" s="120">
        <f t="shared" si="24"/>
        <v>49.6</v>
      </c>
      <c r="AA89" s="122"/>
      <c r="AB89" s="122"/>
      <c r="AC89" s="122"/>
      <c r="AD89" s="122"/>
      <c r="AE89" s="122"/>
      <c r="AF89" s="122"/>
      <c r="AG89" s="122"/>
      <c r="AH89" s="122"/>
      <c r="AI89" s="122"/>
      <c r="AJ89" s="122"/>
      <c r="AK89" s="122"/>
      <c r="AL89" s="122"/>
      <c r="AM89" s="122"/>
      <c r="AN89" s="122"/>
      <c r="AO89" s="122"/>
      <c r="AP89" s="122"/>
      <c r="AQ89" s="122"/>
      <c r="AR89" s="121"/>
    </row>
    <row r="90" spans="1:44" s="119" customFormat="1" x14ac:dyDescent="0.3">
      <c r="A90" s="113">
        <v>84</v>
      </c>
      <c r="B90" s="126">
        <v>677641</v>
      </c>
      <c r="C90" s="127" t="s">
        <v>183</v>
      </c>
      <c r="D90" s="114">
        <v>12</v>
      </c>
      <c r="E90" s="114">
        <v>11</v>
      </c>
      <c r="F90" s="114">
        <v>10</v>
      </c>
      <c r="G90" s="114">
        <v>9.5</v>
      </c>
      <c r="H90" s="114">
        <v>4.5</v>
      </c>
      <c r="I90" s="114">
        <f t="shared" si="13"/>
        <v>47</v>
      </c>
      <c r="J90" s="114">
        <f t="shared" si="14"/>
        <v>7.05</v>
      </c>
      <c r="K90" s="115">
        <v>3</v>
      </c>
      <c r="L90" s="115">
        <v>4</v>
      </c>
      <c r="M90" s="115">
        <v>2</v>
      </c>
      <c r="N90" s="115">
        <v>4</v>
      </c>
      <c r="O90" s="115">
        <v>3</v>
      </c>
      <c r="P90" s="115">
        <f t="shared" si="15"/>
        <v>16</v>
      </c>
      <c r="Q90" s="115">
        <f t="shared" si="16"/>
        <v>0.8</v>
      </c>
      <c r="R90" s="116">
        <f t="shared" si="17"/>
        <v>1.9499999999999997</v>
      </c>
      <c r="S90" s="117">
        <f t="shared" si="18"/>
        <v>1.8499999999999999</v>
      </c>
      <c r="T90" s="117">
        <f t="shared" si="19"/>
        <v>1.6</v>
      </c>
      <c r="U90" s="117">
        <f t="shared" si="20"/>
        <v>1.625</v>
      </c>
      <c r="V90" s="117">
        <f t="shared" si="21"/>
        <v>0.82499999999999996</v>
      </c>
      <c r="W90" s="28">
        <f t="shared" si="22"/>
        <v>63</v>
      </c>
      <c r="X90" s="118">
        <f t="shared" si="23"/>
        <v>12.600000000000001</v>
      </c>
      <c r="Y90" s="129">
        <v>68</v>
      </c>
      <c r="Z90" s="120">
        <f t="shared" si="24"/>
        <v>54.400000000000006</v>
      </c>
      <c r="AA90" s="122"/>
      <c r="AB90" s="122"/>
      <c r="AC90" s="122"/>
      <c r="AD90" s="122"/>
      <c r="AE90" s="122"/>
      <c r="AF90" s="122"/>
      <c r="AG90" s="122"/>
      <c r="AH90" s="122"/>
      <c r="AI90" s="122"/>
      <c r="AJ90" s="122"/>
      <c r="AK90" s="122"/>
      <c r="AL90" s="122"/>
      <c r="AM90" s="122"/>
      <c r="AN90" s="122"/>
      <c r="AO90" s="122"/>
      <c r="AP90" s="122"/>
      <c r="AQ90" s="122"/>
      <c r="AR90" s="121"/>
    </row>
    <row r="91" spans="1:44" s="119" customFormat="1" x14ac:dyDescent="0.3">
      <c r="A91" s="113">
        <v>85</v>
      </c>
      <c r="B91" s="126">
        <v>677642</v>
      </c>
      <c r="C91" s="127" t="s">
        <v>184</v>
      </c>
      <c r="D91" s="114">
        <v>10</v>
      </c>
      <c r="E91" s="114">
        <v>12</v>
      </c>
      <c r="F91" s="114">
        <v>14</v>
      </c>
      <c r="G91" s="114">
        <v>10</v>
      </c>
      <c r="H91" s="114">
        <v>13</v>
      </c>
      <c r="I91" s="114">
        <f t="shared" si="13"/>
        <v>59</v>
      </c>
      <c r="J91" s="114">
        <f t="shared" si="14"/>
        <v>8.85</v>
      </c>
      <c r="K91" s="115">
        <v>2.5</v>
      </c>
      <c r="L91" s="115">
        <v>3</v>
      </c>
      <c r="M91" s="115">
        <v>4</v>
      </c>
      <c r="N91" s="115">
        <v>2</v>
      </c>
      <c r="O91" s="115">
        <v>4</v>
      </c>
      <c r="P91" s="115">
        <f t="shared" si="15"/>
        <v>15.5</v>
      </c>
      <c r="Q91" s="115">
        <f t="shared" si="16"/>
        <v>0.77500000000000002</v>
      </c>
      <c r="R91" s="116">
        <f t="shared" si="17"/>
        <v>1.625</v>
      </c>
      <c r="S91" s="117">
        <f t="shared" si="18"/>
        <v>1.9499999999999997</v>
      </c>
      <c r="T91" s="117">
        <f t="shared" si="19"/>
        <v>2.3000000000000003</v>
      </c>
      <c r="U91" s="117">
        <f t="shared" si="20"/>
        <v>1.6</v>
      </c>
      <c r="V91" s="117">
        <f t="shared" si="21"/>
        <v>2.15</v>
      </c>
      <c r="W91" s="28">
        <f t="shared" si="22"/>
        <v>74.5</v>
      </c>
      <c r="X91" s="118">
        <f t="shared" si="23"/>
        <v>14.9</v>
      </c>
      <c r="Y91" s="129">
        <v>46</v>
      </c>
      <c r="Z91" s="120">
        <f t="shared" si="24"/>
        <v>36.800000000000004</v>
      </c>
      <c r="AA91" s="122"/>
      <c r="AB91" s="122"/>
      <c r="AC91" s="122"/>
      <c r="AD91" s="122"/>
      <c r="AE91" s="122"/>
      <c r="AF91" s="122"/>
      <c r="AG91" s="122"/>
      <c r="AH91" s="122"/>
      <c r="AI91" s="122"/>
      <c r="AJ91" s="122"/>
      <c r="AK91" s="122"/>
      <c r="AL91" s="122"/>
      <c r="AM91" s="122"/>
      <c r="AN91" s="122"/>
      <c r="AO91" s="122"/>
      <c r="AP91" s="122"/>
      <c r="AQ91" s="122"/>
      <c r="AR91" s="121"/>
    </row>
    <row r="92" spans="1:44" s="119" customFormat="1" x14ac:dyDescent="0.3">
      <c r="A92" s="113">
        <v>86</v>
      </c>
      <c r="B92" s="126">
        <v>677643</v>
      </c>
      <c r="C92" s="127" t="s">
        <v>185</v>
      </c>
      <c r="D92" s="114">
        <v>15</v>
      </c>
      <c r="E92" s="114">
        <v>10</v>
      </c>
      <c r="F92" s="114">
        <v>11</v>
      </c>
      <c r="G92" s="114">
        <v>13</v>
      </c>
      <c r="H92" s="114">
        <v>14</v>
      </c>
      <c r="I92" s="114">
        <f t="shared" si="13"/>
        <v>63</v>
      </c>
      <c r="J92" s="114">
        <f t="shared" si="14"/>
        <v>9.4499999999999993</v>
      </c>
      <c r="K92" s="115">
        <v>3</v>
      </c>
      <c r="L92" s="115">
        <v>2.5</v>
      </c>
      <c r="M92" s="115">
        <v>4</v>
      </c>
      <c r="N92" s="115">
        <v>3.5</v>
      </c>
      <c r="O92" s="115">
        <v>2</v>
      </c>
      <c r="P92" s="115">
        <f t="shared" si="15"/>
        <v>15</v>
      </c>
      <c r="Q92" s="115">
        <f t="shared" si="16"/>
        <v>0.75</v>
      </c>
      <c r="R92" s="116">
        <f t="shared" si="17"/>
        <v>2.4</v>
      </c>
      <c r="S92" s="117">
        <f t="shared" si="18"/>
        <v>1.625</v>
      </c>
      <c r="T92" s="117">
        <f t="shared" si="19"/>
        <v>1.8499999999999999</v>
      </c>
      <c r="U92" s="117">
        <f t="shared" si="20"/>
        <v>2.125</v>
      </c>
      <c r="V92" s="117">
        <f t="shared" si="21"/>
        <v>2.2000000000000002</v>
      </c>
      <c r="W92" s="28">
        <f t="shared" si="22"/>
        <v>78</v>
      </c>
      <c r="X92" s="118">
        <f t="shared" si="23"/>
        <v>15.600000000000001</v>
      </c>
      <c r="Y92" s="129">
        <v>44</v>
      </c>
      <c r="Z92" s="120">
        <f t="shared" si="24"/>
        <v>35.200000000000003</v>
      </c>
      <c r="AA92" s="122"/>
      <c r="AB92" s="122"/>
      <c r="AC92" s="122"/>
      <c r="AD92" s="122"/>
      <c r="AE92" s="122"/>
      <c r="AF92" s="122"/>
      <c r="AG92" s="122"/>
      <c r="AH92" s="122"/>
      <c r="AI92" s="122"/>
      <c r="AJ92" s="122"/>
      <c r="AK92" s="122"/>
      <c r="AL92" s="122"/>
      <c r="AM92" s="122"/>
      <c r="AN92" s="122"/>
      <c r="AO92" s="122"/>
      <c r="AP92" s="122"/>
      <c r="AQ92" s="122"/>
      <c r="AR92" s="121"/>
    </row>
    <row r="93" spans="1:44" s="119" customFormat="1" x14ac:dyDescent="0.3">
      <c r="A93" s="113">
        <v>87</v>
      </c>
      <c r="B93" s="126">
        <v>677644</v>
      </c>
      <c r="C93" s="127" t="s">
        <v>186</v>
      </c>
      <c r="D93" s="114">
        <v>10</v>
      </c>
      <c r="E93" s="114">
        <v>14</v>
      </c>
      <c r="F93" s="114">
        <v>12</v>
      </c>
      <c r="G93" s="114">
        <v>11</v>
      </c>
      <c r="H93" s="114">
        <v>10</v>
      </c>
      <c r="I93" s="114">
        <f t="shared" si="13"/>
        <v>57</v>
      </c>
      <c r="J93" s="114">
        <f t="shared" si="14"/>
        <v>8.5499999999999989</v>
      </c>
      <c r="K93" s="115">
        <v>3</v>
      </c>
      <c r="L93" s="115">
        <v>2</v>
      </c>
      <c r="M93" s="115">
        <v>1.5</v>
      </c>
      <c r="N93" s="115">
        <v>4</v>
      </c>
      <c r="O93" s="115">
        <v>2</v>
      </c>
      <c r="P93" s="115">
        <f t="shared" si="15"/>
        <v>12.5</v>
      </c>
      <c r="Q93" s="115">
        <f t="shared" si="16"/>
        <v>0.625</v>
      </c>
      <c r="R93" s="116">
        <f t="shared" si="17"/>
        <v>1.65</v>
      </c>
      <c r="S93" s="117">
        <f t="shared" si="18"/>
        <v>2.2000000000000002</v>
      </c>
      <c r="T93" s="117">
        <f t="shared" si="19"/>
        <v>1.8749999999999998</v>
      </c>
      <c r="U93" s="117">
        <f t="shared" si="20"/>
        <v>1.8499999999999999</v>
      </c>
      <c r="V93" s="117">
        <f t="shared" si="21"/>
        <v>1.6</v>
      </c>
      <c r="W93" s="28">
        <f t="shared" si="22"/>
        <v>69.5</v>
      </c>
      <c r="X93" s="118">
        <f t="shared" si="23"/>
        <v>13.9</v>
      </c>
      <c r="Y93" s="129">
        <v>39</v>
      </c>
      <c r="Z93" s="120">
        <f t="shared" si="24"/>
        <v>31.200000000000003</v>
      </c>
      <c r="AA93" s="122"/>
      <c r="AB93" s="122"/>
      <c r="AC93" s="122"/>
      <c r="AD93" s="122"/>
      <c r="AE93" s="122"/>
      <c r="AF93" s="122"/>
      <c r="AG93" s="122"/>
      <c r="AH93" s="122"/>
      <c r="AI93" s="122"/>
      <c r="AJ93" s="122"/>
      <c r="AK93" s="122"/>
      <c r="AL93" s="122"/>
      <c r="AM93" s="122"/>
      <c r="AN93" s="122"/>
      <c r="AO93" s="122"/>
      <c r="AP93" s="122"/>
      <c r="AQ93" s="122"/>
      <c r="AR93" s="121"/>
    </row>
    <row r="94" spans="1:44" s="119" customFormat="1" x14ac:dyDescent="0.3">
      <c r="A94" s="113">
        <v>88</v>
      </c>
      <c r="B94" s="126">
        <v>677645</v>
      </c>
      <c r="C94" s="127" t="s">
        <v>187</v>
      </c>
      <c r="D94" s="114">
        <v>12</v>
      </c>
      <c r="E94" s="114">
        <v>11</v>
      </c>
      <c r="F94" s="114">
        <v>10</v>
      </c>
      <c r="G94" s="114">
        <v>12</v>
      </c>
      <c r="H94" s="114">
        <v>13</v>
      </c>
      <c r="I94" s="114">
        <f t="shared" si="13"/>
        <v>58</v>
      </c>
      <c r="J94" s="114">
        <f t="shared" si="14"/>
        <v>8.6999999999999993</v>
      </c>
      <c r="K94" s="115">
        <v>2</v>
      </c>
      <c r="L94" s="115">
        <v>2.5</v>
      </c>
      <c r="M94" s="115">
        <v>3</v>
      </c>
      <c r="N94" s="115">
        <v>4</v>
      </c>
      <c r="O94" s="115">
        <v>2.5</v>
      </c>
      <c r="P94" s="115">
        <f t="shared" si="15"/>
        <v>14</v>
      </c>
      <c r="Q94" s="115">
        <f t="shared" si="16"/>
        <v>0.70000000000000007</v>
      </c>
      <c r="R94" s="116">
        <f t="shared" si="17"/>
        <v>1.9</v>
      </c>
      <c r="S94" s="117">
        <f t="shared" si="18"/>
        <v>1.7749999999999999</v>
      </c>
      <c r="T94" s="117">
        <f t="shared" si="19"/>
        <v>1.65</v>
      </c>
      <c r="U94" s="117">
        <f t="shared" si="20"/>
        <v>1.9999999999999998</v>
      </c>
      <c r="V94" s="117">
        <f t="shared" si="21"/>
        <v>2.0750000000000002</v>
      </c>
      <c r="W94" s="28">
        <f t="shared" si="22"/>
        <v>72</v>
      </c>
      <c r="X94" s="118">
        <f t="shared" si="23"/>
        <v>14.4</v>
      </c>
      <c r="Y94" s="129">
        <v>28</v>
      </c>
      <c r="Z94" s="120">
        <f t="shared" si="24"/>
        <v>22.400000000000002</v>
      </c>
      <c r="AA94" s="122"/>
      <c r="AB94" s="122"/>
      <c r="AC94" s="122"/>
      <c r="AD94" s="122"/>
      <c r="AE94" s="122"/>
      <c r="AF94" s="122"/>
      <c r="AG94" s="122"/>
      <c r="AH94" s="122"/>
      <c r="AI94" s="122"/>
      <c r="AJ94" s="122"/>
      <c r="AK94" s="122"/>
      <c r="AL94" s="122"/>
      <c r="AM94" s="122"/>
      <c r="AN94" s="122"/>
      <c r="AO94" s="122"/>
      <c r="AP94" s="122"/>
      <c r="AQ94" s="122"/>
      <c r="AR94" s="121"/>
    </row>
    <row r="95" spans="1:44" s="119" customFormat="1" x14ac:dyDescent="0.3">
      <c r="A95" s="113">
        <v>89</v>
      </c>
      <c r="B95" s="126">
        <v>677646</v>
      </c>
      <c r="C95" s="127" t="s">
        <v>188</v>
      </c>
      <c r="D95" s="114">
        <v>10</v>
      </c>
      <c r="E95" s="114">
        <v>12</v>
      </c>
      <c r="F95" s="114">
        <v>10</v>
      </c>
      <c r="G95" s="114">
        <v>13</v>
      </c>
      <c r="H95" s="114">
        <v>14</v>
      </c>
      <c r="I95" s="114">
        <f t="shared" si="13"/>
        <v>59</v>
      </c>
      <c r="J95" s="114">
        <f t="shared" si="14"/>
        <v>8.85</v>
      </c>
      <c r="K95" s="115">
        <v>3.5</v>
      </c>
      <c r="L95" s="115">
        <v>4</v>
      </c>
      <c r="M95" s="115">
        <v>2</v>
      </c>
      <c r="N95" s="115">
        <v>1.5</v>
      </c>
      <c r="O95" s="115">
        <v>3</v>
      </c>
      <c r="P95" s="115">
        <f t="shared" si="15"/>
        <v>14</v>
      </c>
      <c r="Q95" s="115">
        <f t="shared" si="16"/>
        <v>0.70000000000000007</v>
      </c>
      <c r="R95" s="116">
        <f t="shared" si="17"/>
        <v>1.675</v>
      </c>
      <c r="S95" s="117">
        <f t="shared" si="18"/>
        <v>1.9999999999999998</v>
      </c>
      <c r="T95" s="117">
        <f t="shared" si="19"/>
        <v>1.6</v>
      </c>
      <c r="U95" s="117">
        <f t="shared" si="20"/>
        <v>2.0249999999999999</v>
      </c>
      <c r="V95" s="117">
        <f t="shared" si="21"/>
        <v>2.25</v>
      </c>
      <c r="W95" s="28">
        <f t="shared" si="22"/>
        <v>73</v>
      </c>
      <c r="X95" s="118">
        <f t="shared" si="23"/>
        <v>14.600000000000001</v>
      </c>
      <c r="Y95" s="129">
        <v>46</v>
      </c>
      <c r="Z95" s="120">
        <f t="shared" si="24"/>
        <v>36.800000000000004</v>
      </c>
      <c r="AA95" s="122"/>
      <c r="AB95" s="122"/>
      <c r="AC95" s="122"/>
      <c r="AD95" s="122"/>
      <c r="AE95" s="122"/>
      <c r="AF95" s="122"/>
      <c r="AG95" s="122"/>
      <c r="AH95" s="122"/>
      <c r="AI95" s="122"/>
      <c r="AJ95" s="122"/>
      <c r="AK95" s="122"/>
      <c r="AL95" s="122"/>
      <c r="AM95" s="122"/>
      <c r="AN95" s="122"/>
      <c r="AO95" s="122"/>
      <c r="AP95" s="122"/>
      <c r="AQ95" s="122"/>
      <c r="AR95" s="121"/>
    </row>
    <row r="96" spans="1:44" s="119" customFormat="1" x14ac:dyDescent="0.3">
      <c r="A96" s="113">
        <v>90</v>
      </c>
      <c r="B96" s="126">
        <v>677647</v>
      </c>
      <c r="C96" s="127" t="s">
        <v>189</v>
      </c>
      <c r="D96" s="114">
        <v>9</v>
      </c>
      <c r="E96" s="114">
        <v>11</v>
      </c>
      <c r="F96" s="114">
        <v>11</v>
      </c>
      <c r="G96" s="114">
        <v>14</v>
      </c>
      <c r="H96" s="114">
        <v>10</v>
      </c>
      <c r="I96" s="114"/>
      <c r="J96" s="114">
        <f t="shared" si="14"/>
        <v>0</v>
      </c>
      <c r="K96" s="115">
        <v>4</v>
      </c>
      <c r="L96" s="115">
        <v>4</v>
      </c>
      <c r="M96" s="115">
        <v>3</v>
      </c>
      <c r="N96" s="115">
        <v>1.5</v>
      </c>
      <c r="O96" s="115">
        <v>2</v>
      </c>
      <c r="P96" s="115">
        <f t="shared" si="15"/>
        <v>14.5</v>
      </c>
      <c r="Q96" s="115">
        <f t="shared" si="16"/>
        <v>0.72500000000000009</v>
      </c>
      <c r="R96" s="116">
        <f t="shared" si="17"/>
        <v>1.5499999999999998</v>
      </c>
      <c r="S96" s="117">
        <f t="shared" si="18"/>
        <v>1.8499999999999999</v>
      </c>
      <c r="T96" s="117">
        <f t="shared" si="19"/>
        <v>1.7999999999999998</v>
      </c>
      <c r="U96" s="117">
        <f t="shared" si="20"/>
        <v>2.1750000000000003</v>
      </c>
      <c r="V96" s="117">
        <f t="shared" si="21"/>
        <v>1.6</v>
      </c>
      <c r="W96" s="28">
        <f t="shared" si="22"/>
        <v>14.5</v>
      </c>
      <c r="X96" s="118">
        <f t="shared" si="23"/>
        <v>2.9000000000000004</v>
      </c>
      <c r="Y96" s="129">
        <v>55</v>
      </c>
      <c r="Z96" s="120">
        <f t="shared" si="24"/>
        <v>44</v>
      </c>
      <c r="AA96" s="122"/>
      <c r="AB96" s="122"/>
      <c r="AC96" s="122"/>
      <c r="AD96" s="122"/>
      <c r="AE96" s="122"/>
      <c r="AF96" s="122"/>
      <c r="AG96" s="122"/>
      <c r="AH96" s="122"/>
      <c r="AI96" s="122"/>
      <c r="AJ96" s="122"/>
      <c r="AK96" s="122"/>
      <c r="AL96" s="122"/>
      <c r="AM96" s="122"/>
      <c r="AN96" s="122"/>
      <c r="AO96" s="122"/>
      <c r="AP96" s="122"/>
      <c r="AQ96" s="122"/>
      <c r="AR96" s="121"/>
    </row>
    <row r="97" spans="1:44" s="119" customFormat="1" x14ac:dyDescent="0.3">
      <c r="A97" s="113">
        <v>91</v>
      </c>
      <c r="B97" s="126">
        <v>677648</v>
      </c>
      <c r="C97" s="127" t="s">
        <v>190</v>
      </c>
      <c r="D97" s="114">
        <v>10</v>
      </c>
      <c r="E97" s="114">
        <v>12</v>
      </c>
      <c r="F97" s="114">
        <v>14</v>
      </c>
      <c r="G97" s="114">
        <v>12</v>
      </c>
      <c r="H97" s="114">
        <v>10</v>
      </c>
      <c r="I97" s="114">
        <f t="shared" si="13"/>
        <v>58</v>
      </c>
      <c r="J97" s="114">
        <f t="shared" si="14"/>
        <v>8.6999999999999993</v>
      </c>
      <c r="K97" s="115">
        <v>3</v>
      </c>
      <c r="L97" s="115">
        <v>4</v>
      </c>
      <c r="M97" s="115">
        <v>5</v>
      </c>
      <c r="N97" s="115">
        <v>2</v>
      </c>
      <c r="O97" s="115">
        <v>3</v>
      </c>
      <c r="P97" s="115">
        <f t="shared" si="15"/>
        <v>17</v>
      </c>
      <c r="Q97" s="115">
        <f t="shared" si="16"/>
        <v>0.85000000000000009</v>
      </c>
      <c r="R97" s="116">
        <f t="shared" si="17"/>
        <v>1.65</v>
      </c>
      <c r="S97" s="117">
        <f t="shared" si="18"/>
        <v>1.9999999999999998</v>
      </c>
      <c r="T97" s="117">
        <f t="shared" si="19"/>
        <v>2.35</v>
      </c>
      <c r="U97" s="117">
        <f t="shared" si="20"/>
        <v>1.9</v>
      </c>
      <c r="V97" s="117">
        <f t="shared" si="21"/>
        <v>1.65</v>
      </c>
      <c r="W97" s="28">
        <f t="shared" si="22"/>
        <v>75</v>
      </c>
      <c r="X97" s="118">
        <f t="shared" si="23"/>
        <v>15</v>
      </c>
      <c r="Y97" s="129">
        <v>66</v>
      </c>
      <c r="Z97" s="120">
        <f t="shared" si="24"/>
        <v>52.800000000000004</v>
      </c>
      <c r="AA97" s="122"/>
      <c r="AB97" s="122"/>
      <c r="AC97" s="122"/>
      <c r="AD97" s="122"/>
      <c r="AE97" s="122"/>
      <c r="AF97" s="122"/>
      <c r="AG97" s="122"/>
      <c r="AH97" s="122"/>
      <c r="AI97" s="122"/>
      <c r="AJ97" s="122"/>
      <c r="AK97" s="122"/>
      <c r="AL97" s="122"/>
      <c r="AM97" s="122"/>
      <c r="AN97" s="122"/>
      <c r="AO97" s="122"/>
      <c r="AP97" s="122"/>
      <c r="AQ97" s="122"/>
      <c r="AR97" s="121"/>
    </row>
    <row r="98" spans="1:44" s="119" customFormat="1" x14ac:dyDescent="0.3">
      <c r="A98" s="113">
        <v>92</v>
      </c>
      <c r="B98" s="126">
        <v>677649</v>
      </c>
      <c r="C98" s="127" t="s">
        <v>191</v>
      </c>
      <c r="D98" s="114">
        <v>9</v>
      </c>
      <c r="E98" s="114">
        <v>9</v>
      </c>
      <c r="F98" s="114">
        <v>10</v>
      </c>
      <c r="G98" s="114">
        <v>11</v>
      </c>
      <c r="H98" s="114">
        <v>12</v>
      </c>
      <c r="I98" s="114">
        <f t="shared" si="13"/>
        <v>51</v>
      </c>
      <c r="J98" s="114">
        <f t="shared" si="14"/>
        <v>7.6499999999999995</v>
      </c>
      <c r="K98" s="115">
        <v>4</v>
      </c>
      <c r="L98" s="115">
        <v>3</v>
      </c>
      <c r="M98" s="115">
        <v>4</v>
      </c>
      <c r="N98" s="115">
        <v>4</v>
      </c>
      <c r="O98" s="115">
        <v>2</v>
      </c>
      <c r="P98" s="115">
        <f t="shared" si="15"/>
        <v>17</v>
      </c>
      <c r="Q98" s="115">
        <f t="shared" si="16"/>
        <v>0.85000000000000009</v>
      </c>
      <c r="R98" s="116">
        <f t="shared" si="17"/>
        <v>1.5499999999999998</v>
      </c>
      <c r="S98" s="117">
        <f t="shared" si="18"/>
        <v>1.5</v>
      </c>
      <c r="T98" s="117">
        <f t="shared" si="19"/>
        <v>1.7</v>
      </c>
      <c r="U98" s="117">
        <f t="shared" si="20"/>
        <v>1.8499999999999999</v>
      </c>
      <c r="V98" s="117">
        <f t="shared" si="21"/>
        <v>1.9</v>
      </c>
      <c r="W98" s="28">
        <f t="shared" si="22"/>
        <v>68</v>
      </c>
      <c r="X98" s="118">
        <f t="shared" si="23"/>
        <v>13.600000000000001</v>
      </c>
      <c r="Y98" s="129">
        <v>39</v>
      </c>
      <c r="Z98" s="120">
        <f t="shared" si="24"/>
        <v>31.200000000000003</v>
      </c>
      <c r="AA98" s="122"/>
      <c r="AB98" s="122"/>
      <c r="AC98" s="122"/>
      <c r="AD98" s="122"/>
      <c r="AE98" s="122"/>
      <c r="AF98" s="122"/>
      <c r="AG98" s="122"/>
      <c r="AH98" s="122"/>
      <c r="AI98" s="122"/>
      <c r="AJ98" s="122"/>
      <c r="AK98" s="122"/>
      <c r="AL98" s="122"/>
      <c r="AM98" s="122"/>
      <c r="AN98" s="122"/>
      <c r="AO98" s="122"/>
      <c r="AP98" s="122"/>
      <c r="AQ98" s="122"/>
      <c r="AR98" s="121"/>
    </row>
    <row r="99" spans="1:44" s="119" customFormat="1" x14ac:dyDescent="0.3">
      <c r="A99" s="113">
        <v>93</v>
      </c>
      <c r="B99" s="126">
        <v>677650</v>
      </c>
      <c r="C99" s="127" t="s">
        <v>192</v>
      </c>
      <c r="D99" s="114">
        <v>13</v>
      </c>
      <c r="E99" s="114">
        <v>14</v>
      </c>
      <c r="F99" s="114">
        <v>15</v>
      </c>
      <c r="G99" s="114">
        <v>10</v>
      </c>
      <c r="H99" s="114">
        <v>16</v>
      </c>
      <c r="I99" s="114">
        <f t="shared" si="13"/>
        <v>68</v>
      </c>
      <c r="J99" s="114">
        <f t="shared" si="14"/>
        <v>10.199999999999999</v>
      </c>
      <c r="K99" s="115">
        <v>3</v>
      </c>
      <c r="L99" s="115">
        <v>2</v>
      </c>
      <c r="M99" s="115">
        <v>4</v>
      </c>
      <c r="N99" s="115">
        <v>3</v>
      </c>
      <c r="O99" s="115">
        <v>4</v>
      </c>
      <c r="P99" s="115">
        <f t="shared" si="15"/>
        <v>16</v>
      </c>
      <c r="Q99" s="115">
        <f t="shared" si="16"/>
        <v>0.8</v>
      </c>
      <c r="R99" s="116">
        <f t="shared" si="17"/>
        <v>2.1</v>
      </c>
      <c r="S99" s="117">
        <f t="shared" si="18"/>
        <v>2.2000000000000002</v>
      </c>
      <c r="T99" s="117">
        <f t="shared" si="19"/>
        <v>2.4500000000000002</v>
      </c>
      <c r="U99" s="117">
        <f t="shared" si="20"/>
        <v>1.65</v>
      </c>
      <c r="V99" s="117">
        <f t="shared" si="21"/>
        <v>2.6</v>
      </c>
      <c r="W99" s="28">
        <f t="shared" si="22"/>
        <v>84</v>
      </c>
      <c r="X99" s="118">
        <f t="shared" si="23"/>
        <v>16.8</v>
      </c>
      <c r="Y99" s="129">
        <v>48</v>
      </c>
      <c r="Z99" s="120">
        <f t="shared" si="24"/>
        <v>38.400000000000006</v>
      </c>
      <c r="AA99" s="122"/>
      <c r="AB99" s="122"/>
      <c r="AC99" s="122"/>
      <c r="AD99" s="122"/>
      <c r="AE99" s="122"/>
      <c r="AF99" s="122"/>
      <c r="AG99" s="122"/>
      <c r="AH99" s="122"/>
      <c r="AI99" s="122"/>
      <c r="AJ99" s="122"/>
      <c r="AK99" s="122"/>
      <c r="AL99" s="122"/>
      <c r="AM99" s="122"/>
      <c r="AN99" s="122"/>
      <c r="AO99" s="122"/>
      <c r="AP99" s="122"/>
      <c r="AQ99" s="122"/>
      <c r="AR99" s="121"/>
    </row>
    <row r="100" spans="1:44" s="119" customFormat="1" x14ac:dyDescent="0.3">
      <c r="A100" s="113">
        <v>94</v>
      </c>
      <c r="B100" s="126">
        <v>677651</v>
      </c>
      <c r="C100" s="127" t="s">
        <v>193</v>
      </c>
      <c r="D100" s="114">
        <v>10</v>
      </c>
      <c r="E100" s="114">
        <v>14</v>
      </c>
      <c r="F100" s="114">
        <v>13</v>
      </c>
      <c r="G100" s="114">
        <v>14</v>
      </c>
      <c r="H100" s="114">
        <v>12</v>
      </c>
      <c r="I100" s="114">
        <f t="shared" si="13"/>
        <v>63</v>
      </c>
      <c r="J100" s="114">
        <f t="shared" si="14"/>
        <v>9.4499999999999993</v>
      </c>
      <c r="K100" s="115">
        <v>3</v>
      </c>
      <c r="L100" s="115">
        <v>4</v>
      </c>
      <c r="M100" s="115">
        <v>3</v>
      </c>
      <c r="N100" s="115">
        <v>2</v>
      </c>
      <c r="O100" s="115">
        <v>3</v>
      </c>
      <c r="P100" s="115">
        <f t="shared" si="15"/>
        <v>15</v>
      </c>
      <c r="Q100" s="115">
        <f t="shared" si="16"/>
        <v>0.75</v>
      </c>
      <c r="R100" s="116">
        <f t="shared" si="17"/>
        <v>1.65</v>
      </c>
      <c r="S100" s="117">
        <f t="shared" si="18"/>
        <v>2.3000000000000003</v>
      </c>
      <c r="T100" s="117">
        <f t="shared" si="19"/>
        <v>2.1</v>
      </c>
      <c r="U100" s="117">
        <f t="shared" si="20"/>
        <v>2.2000000000000002</v>
      </c>
      <c r="V100" s="117">
        <f t="shared" si="21"/>
        <v>1.9499999999999997</v>
      </c>
      <c r="W100" s="28">
        <f t="shared" si="22"/>
        <v>78</v>
      </c>
      <c r="X100" s="118">
        <f t="shared" si="23"/>
        <v>15.600000000000001</v>
      </c>
      <c r="Y100" s="129">
        <v>30</v>
      </c>
      <c r="Z100" s="120">
        <f t="shared" si="24"/>
        <v>24</v>
      </c>
      <c r="AA100" s="122"/>
      <c r="AB100" s="122"/>
      <c r="AC100" s="122"/>
      <c r="AD100" s="122"/>
      <c r="AE100" s="122"/>
      <c r="AF100" s="122"/>
      <c r="AG100" s="122"/>
      <c r="AH100" s="122"/>
      <c r="AI100" s="122"/>
      <c r="AJ100" s="122"/>
      <c r="AK100" s="122"/>
      <c r="AL100" s="122"/>
      <c r="AM100" s="122"/>
      <c r="AN100" s="122"/>
      <c r="AO100" s="122"/>
      <c r="AP100" s="122"/>
      <c r="AQ100" s="122"/>
      <c r="AR100" s="121"/>
    </row>
    <row r="101" spans="1:44" s="119" customFormat="1" x14ac:dyDescent="0.3">
      <c r="A101" s="113">
        <v>95</v>
      </c>
      <c r="B101" s="126">
        <v>677652</v>
      </c>
      <c r="C101" s="127" t="s">
        <v>194</v>
      </c>
      <c r="D101" s="114">
        <v>15</v>
      </c>
      <c r="E101" s="114">
        <v>10</v>
      </c>
      <c r="F101" s="114">
        <v>12</v>
      </c>
      <c r="G101" s="114">
        <v>10</v>
      </c>
      <c r="H101" s="114">
        <v>12</v>
      </c>
      <c r="I101" s="114">
        <f t="shared" si="13"/>
        <v>59</v>
      </c>
      <c r="J101" s="114">
        <f t="shared" si="14"/>
        <v>8.85</v>
      </c>
      <c r="K101" s="115">
        <v>2</v>
      </c>
      <c r="L101" s="115">
        <v>3</v>
      </c>
      <c r="M101" s="115">
        <v>4</v>
      </c>
      <c r="N101" s="115">
        <v>5</v>
      </c>
      <c r="O101" s="115">
        <v>1</v>
      </c>
      <c r="P101" s="115">
        <f t="shared" si="15"/>
        <v>15</v>
      </c>
      <c r="Q101" s="115">
        <f t="shared" si="16"/>
        <v>0.75</v>
      </c>
      <c r="R101" s="116">
        <f t="shared" si="17"/>
        <v>2.35</v>
      </c>
      <c r="S101" s="117">
        <f t="shared" si="18"/>
        <v>1.65</v>
      </c>
      <c r="T101" s="117">
        <f t="shared" si="19"/>
        <v>1.9999999999999998</v>
      </c>
      <c r="U101" s="117">
        <f t="shared" si="20"/>
        <v>1.75</v>
      </c>
      <c r="V101" s="117">
        <f t="shared" si="21"/>
        <v>1.8499999999999999</v>
      </c>
      <c r="W101" s="28">
        <f t="shared" si="22"/>
        <v>74</v>
      </c>
      <c r="X101" s="118">
        <f t="shared" si="23"/>
        <v>14.8</v>
      </c>
      <c r="Y101" s="129">
        <v>29</v>
      </c>
      <c r="Z101" s="120">
        <f t="shared" si="24"/>
        <v>23.200000000000003</v>
      </c>
      <c r="AA101" s="122"/>
      <c r="AB101" s="122"/>
      <c r="AC101" s="122"/>
      <c r="AD101" s="122"/>
      <c r="AE101" s="122"/>
      <c r="AF101" s="122"/>
      <c r="AG101" s="122"/>
      <c r="AH101" s="122"/>
      <c r="AI101" s="122"/>
      <c r="AJ101" s="122"/>
      <c r="AK101" s="122"/>
      <c r="AL101" s="122"/>
      <c r="AM101" s="122"/>
      <c r="AN101" s="122"/>
      <c r="AO101" s="122"/>
      <c r="AP101" s="122"/>
      <c r="AQ101" s="122"/>
      <c r="AR101" s="121"/>
    </row>
    <row r="102" spans="1:44" ht="21" thickBot="1" x14ac:dyDescent="0.35"/>
    <row r="103" spans="1:44" x14ac:dyDescent="0.3">
      <c r="A103" s="132" t="s">
        <v>16</v>
      </c>
      <c r="B103" s="133"/>
      <c r="C103" s="134"/>
      <c r="D103" s="6">
        <f t="shared" ref="D103:V103" si="25">COUNT(D7:D101)</f>
        <v>95</v>
      </c>
      <c r="E103" s="6">
        <f t="shared" si="25"/>
        <v>95</v>
      </c>
      <c r="F103" s="6">
        <f t="shared" si="25"/>
        <v>95</v>
      </c>
      <c r="G103" s="6">
        <f t="shared" si="25"/>
        <v>95</v>
      </c>
      <c r="H103" s="6">
        <f t="shared" si="25"/>
        <v>95</v>
      </c>
      <c r="I103" s="7">
        <f t="shared" si="25"/>
        <v>92</v>
      </c>
      <c r="J103" s="7">
        <f t="shared" si="25"/>
        <v>95</v>
      </c>
      <c r="K103" s="78">
        <f t="shared" si="25"/>
        <v>95</v>
      </c>
      <c r="L103" s="78">
        <f t="shared" si="25"/>
        <v>95</v>
      </c>
      <c r="M103" s="78">
        <f t="shared" si="25"/>
        <v>95</v>
      </c>
      <c r="N103" s="78">
        <f t="shared" si="25"/>
        <v>95</v>
      </c>
      <c r="O103" s="78">
        <f t="shared" si="25"/>
        <v>95</v>
      </c>
      <c r="P103" s="75">
        <f t="shared" si="25"/>
        <v>95</v>
      </c>
      <c r="Q103" s="75">
        <f t="shared" si="25"/>
        <v>95</v>
      </c>
      <c r="R103" s="89">
        <f t="shared" si="25"/>
        <v>95</v>
      </c>
      <c r="S103" s="89">
        <f t="shared" si="25"/>
        <v>95</v>
      </c>
      <c r="T103" s="89">
        <f t="shared" si="25"/>
        <v>95</v>
      </c>
      <c r="U103" s="89">
        <f t="shared" si="25"/>
        <v>95</v>
      </c>
      <c r="V103" s="89">
        <f t="shared" si="25"/>
        <v>95</v>
      </c>
      <c r="W103" s="93">
        <f>COUNT(W6:W101)</f>
        <v>95</v>
      </c>
      <c r="X103" s="93">
        <f>COUNT(X6:X101)</f>
        <v>95</v>
      </c>
      <c r="Y103" s="93">
        <f>COUNT(Y6:Y101)</f>
        <v>95</v>
      </c>
      <c r="Z103" s="93">
        <f>COUNT(Z6:Z101)</f>
        <v>95</v>
      </c>
    </row>
    <row r="104" spans="1:44" ht="21" customHeight="1" x14ac:dyDescent="0.3">
      <c r="A104" s="135" t="s">
        <v>17</v>
      </c>
      <c r="B104" s="136"/>
      <c r="C104" s="137"/>
      <c r="D104" s="8">
        <v>20</v>
      </c>
      <c r="E104" s="9">
        <v>20</v>
      </c>
      <c r="F104" s="9">
        <v>20</v>
      </c>
      <c r="G104" s="9">
        <v>20</v>
      </c>
      <c r="H104" s="82">
        <v>20</v>
      </c>
      <c r="I104" s="10">
        <f>SUM(D104:H104)</f>
        <v>100</v>
      </c>
      <c r="J104" s="83">
        <f>I104*0.15</f>
        <v>15</v>
      </c>
      <c r="K104" s="79">
        <v>6</v>
      </c>
      <c r="L104" s="13">
        <v>6</v>
      </c>
      <c r="M104" s="13">
        <v>6</v>
      </c>
      <c r="N104" s="13">
        <v>6</v>
      </c>
      <c r="O104" s="80">
        <v>6</v>
      </c>
      <c r="P104" s="76">
        <f>SUM(K104:O104)</f>
        <v>30</v>
      </c>
      <c r="Q104" s="88">
        <f>P104*0.05</f>
        <v>1.5</v>
      </c>
      <c r="R104" s="90">
        <f>(D104*0.15+K104*0.05)</f>
        <v>3.3</v>
      </c>
      <c r="S104" s="15">
        <f>((E104*0.15+L104*0.05))</f>
        <v>3.3</v>
      </c>
      <c r="T104" s="15">
        <f t="shared" ref="T104:U104" si="26">((F104*0.15+M104*0.05))</f>
        <v>3.3</v>
      </c>
      <c r="U104" s="15">
        <f t="shared" si="26"/>
        <v>3.3</v>
      </c>
      <c r="V104" s="16">
        <f>((H104*0.15+O104*0.05))</f>
        <v>3.3</v>
      </c>
      <c r="W104" s="94">
        <v>130</v>
      </c>
      <c r="X104" s="92">
        <f>W104*0.2</f>
        <v>26</v>
      </c>
      <c r="Y104" s="14">
        <v>100</v>
      </c>
      <c r="Z104" s="76">
        <f>Y104*0.8</f>
        <v>80</v>
      </c>
    </row>
    <row r="105" spans="1:44" x14ac:dyDescent="0.3">
      <c r="A105" s="135" t="s">
        <v>78</v>
      </c>
      <c r="B105" s="136"/>
      <c r="C105" s="137"/>
      <c r="D105" s="8">
        <f>D104*0.4</f>
        <v>8</v>
      </c>
      <c r="E105" s="9">
        <f>E104*0.4</f>
        <v>8</v>
      </c>
      <c r="F105" s="9">
        <f t="shared" ref="F105:J105" si="27">F104*0.4</f>
        <v>8</v>
      </c>
      <c r="G105" s="9">
        <f t="shared" si="27"/>
        <v>8</v>
      </c>
      <c r="H105" s="82">
        <f t="shared" si="27"/>
        <v>8</v>
      </c>
      <c r="I105" s="10">
        <f t="shared" si="27"/>
        <v>40</v>
      </c>
      <c r="J105" s="83">
        <f t="shared" si="27"/>
        <v>6</v>
      </c>
      <c r="K105" s="79">
        <f>K104*0.4</f>
        <v>2.4000000000000004</v>
      </c>
      <c r="L105" s="13">
        <f>L104*0.4</f>
        <v>2.4000000000000004</v>
      </c>
      <c r="M105" s="13">
        <f t="shared" ref="M105:Q105" si="28">M104*0.4</f>
        <v>2.4000000000000004</v>
      </c>
      <c r="N105" s="13">
        <f t="shared" si="28"/>
        <v>2.4000000000000004</v>
      </c>
      <c r="O105" s="80">
        <f t="shared" si="28"/>
        <v>2.4000000000000004</v>
      </c>
      <c r="P105" s="76">
        <f t="shared" si="28"/>
        <v>12</v>
      </c>
      <c r="Q105" s="88">
        <f t="shared" si="28"/>
        <v>0.60000000000000009</v>
      </c>
      <c r="R105" s="90">
        <f t="shared" ref="R105:Z105" si="29">R104*0.4</f>
        <v>1.32</v>
      </c>
      <c r="S105" s="15">
        <f t="shared" si="29"/>
        <v>1.32</v>
      </c>
      <c r="T105" s="15">
        <f t="shared" si="29"/>
        <v>1.32</v>
      </c>
      <c r="U105" s="15">
        <f t="shared" si="29"/>
        <v>1.32</v>
      </c>
      <c r="V105" s="16">
        <f t="shared" si="29"/>
        <v>1.32</v>
      </c>
      <c r="W105" s="94">
        <f t="shared" si="29"/>
        <v>52</v>
      </c>
      <c r="X105" s="92">
        <f t="shared" si="29"/>
        <v>10.4</v>
      </c>
      <c r="Y105" s="14">
        <f t="shared" si="29"/>
        <v>40</v>
      </c>
      <c r="Z105" s="76">
        <f t="shared" si="29"/>
        <v>32</v>
      </c>
    </row>
    <row r="106" spans="1:44" ht="21" customHeight="1" x14ac:dyDescent="0.3">
      <c r="A106" s="135" t="s">
        <v>18</v>
      </c>
      <c r="B106" s="136"/>
      <c r="C106" s="137"/>
      <c r="D106" s="8">
        <f>COUNTIF(D7:D101, "&gt;=8")</f>
        <v>94</v>
      </c>
      <c r="E106" s="8">
        <f>COUNTIF(E7:E101, "&gt;=8")</f>
        <v>94</v>
      </c>
      <c r="F106" s="8">
        <f>COUNTIF(F7:F101, "&gt;=8")</f>
        <v>92</v>
      </c>
      <c r="G106" s="8">
        <f>COUNTIF(G7:G101, "&gt;=8")</f>
        <v>92</v>
      </c>
      <c r="H106" s="8">
        <f>COUNTIF(H7:H101, "&gt;=8")</f>
        <v>92</v>
      </c>
      <c r="I106" s="8">
        <f>COUNTIF(I7:I101, "&gt;=40")</f>
        <v>90</v>
      </c>
      <c r="J106" s="8">
        <f>COUNTIF(J7:J101, "&gt;=6")</f>
        <v>90</v>
      </c>
      <c r="K106" s="8">
        <f>COUNTIF(K7:K101, "&gt;=2.4")</f>
        <v>79</v>
      </c>
      <c r="L106" s="8">
        <f>COUNTIF(L7:L101, "&gt;=2.4")</f>
        <v>67</v>
      </c>
      <c r="M106" s="8">
        <f>COUNTIF(M7:M101, "&gt;=2.4")</f>
        <v>75</v>
      </c>
      <c r="N106" s="8">
        <f>COUNTIF(N7:N101, "&gt;=2.4")</f>
        <v>74</v>
      </c>
      <c r="O106" s="8">
        <f>COUNTIF(O7:O101, "&gt;=2.4")</f>
        <v>74</v>
      </c>
      <c r="P106" s="8">
        <f>COUNTIF(P7:P101, "&gt;=12")</f>
        <v>95</v>
      </c>
      <c r="Q106" s="8">
        <f>COUNTIF(Q7:Q101, "&gt;=.6")</f>
        <v>95</v>
      </c>
      <c r="R106" s="8">
        <f>COUNTIF(R7:R101, "&gt;=1.32")</f>
        <v>94</v>
      </c>
      <c r="S106" s="8">
        <f>COUNTIF(S7:S101, "&gt;=1.32")</f>
        <v>94</v>
      </c>
      <c r="T106" s="8">
        <f>COUNTIF(T7:T101, "&gt;=1.32")</f>
        <v>92</v>
      </c>
      <c r="U106" s="8">
        <f>COUNTIF(U7:U101, "&gt;=1.32")</f>
        <v>91</v>
      </c>
      <c r="V106" s="8">
        <f>COUNTIF(V7:V101, "&gt;=1.32")</f>
        <v>92</v>
      </c>
      <c r="W106" s="8">
        <f>COUNTIF(W7:W101, "&gt;=52")</f>
        <v>91</v>
      </c>
      <c r="X106" s="8">
        <f>COUNTIF(X7:X101, "&gt;=10.4")</f>
        <v>91</v>
      </c>
      <c r="Y106" s="8">
        <f>COUNTIF(Y7:Y101, "&gt;=40")</f>
        <v>80</v>
      </c>
      <c r="Z106" s="8">
        <f>COUNTIF(Z7:Z101, "&gt;=32")</f>
        <v>80</v>
      </c>
      <c r="AA106" s="8"/>
      <c r="AB106" s="8"/>
    </row>
    <row r="107" spans="1:44" x14ac:dyDescent="0.3">
      <c r="A107" s="135" t="s">
        <v>19</v>
      </c>
      <c r="B107" s="136"/>
      <c r="C107" s="137"/>
      <c r="D107" s="84" t="str">
        <f t="shared" ref="D107:Z107" si="30" xml:space="preserve"> IF(((D106/COUNT(D7:D101))*100)&gt;=60,"3", IF(AND(((D106/COUNT(D7:D101))*100)&lt;60, ((D106/COUNT(D7:D101))*100)&gt;=50),"2", IF( AND(((D106/COUNT(D7:D101))*100)&lt;50, ((D106/COUNT(D7:D101))*100)&gt;=40),"1","0")))</f>
        <v>3</v>
      </c>
      <c r="E107" s="84" t="str">
        <f t="shared" si="30"/>
        <v>3</v>
      </c>
      <c r="F107" s="84" t="str">
        <f t="shared" si="30"/>
        <v>3</v>
      </c>
      <c r="G107" s="84" t="str">
        <f t="shared" si="30"/>
        <v>3</v>
      </c>
      <c r="H107" s="84" t="str">
        <f t="shared" si="30"/>
        <v>3</v>
      </c>
      <c r="I107" s="84" t="str">
        <f t="shared" si="30"/>
        <v>3</v>
      </c>
      <c r="J107" s="84" t="str">
        <f t="shared" si="30"/>
        <v>3</v>
      </c>
      <c r="K107" s="84" t="str">
        <f t="shared" si="30"/>
        <v>3</v>
      </c>
      <c r="L107" s="84" t="str">
        <f t="shared" si="30"/>
        <v>3</v>
      </c>
      <c r="M107" s="84" t="str">
        <f t="shared" si="30"/>
        <v>3</v>
      </c>
      <c r="N107" s="84" t="str">
        <f t="shared" si="30"/>
        <v>3</v>
      </c>
      <c r="O107" s="84" t="str">
        <f t="shared" si="30"/>
        <v>3</v>
      </c>
      <c r="P107" s="84" t="str">
        <f t="shared" si="30"/>
        <v>3</v>
      </c>
      <c r="Q107" s="84" t="str">
        <f t="shared" si="30"/>
        <v>3</v>
      </c>
      <c r="R107" s="84" t="str">
        <f t="shared" si="30"/>
        <v>3</v>
      </c>
      <c r="S107" s="84" t="str">
        <f t="shared" si="30"/>
        <v>3</v>
      </c>
      <c r="T107" s="84" t="str">
        <f t="shared" si="30"/>
        <v>3</v>
      </c>
      <c r="U107" s="84" t="str">
        <f t="shared" si="30"/>
        <v>3</v>
      </c>
      <c r="V107" s="84" t="str">
        <f t="shared" si="30"/>
        <v>3</v>
      </c>
      <c r="W107" s="84" t="str">
        <f t="shared" si="30"/>
        <v>3</v>
      </c>
      <c r="X107" s="84" t="str">
        <f t="shared" si="30"/>
        <v>3</v>
      </c>
      <c r="Y107" s="84" t="str">
        <f t="shared" si="30"/>
        <v>3</v>
      </c>
      <c r="Z107" s="84" t="str">
        <f t="shared" si="30"/>
        <v>3</v>
      </c>
    </row>
    <row r="108" spans="1:44" ht="21" thickBot="1" x14ac:dyDescent="0.35">
      <c r="A108" s="180" t="s">
        <v>20</v>
      </c>
      <c r="B108" s="181"/>
      <c r="C108" s="182"/>
      <c r="D108" s="11">
        <f t="shared" ref="D108:Z108" si="31">((D106/COUNT(D7:D101))*D107)</f>
        <v>2.9684210526315788</v>
      </c>
      <c r="E108" s="11">
        <f t="shared" si="31"/>
        <v>2.9684210526315788</v>
      </c>
      <c r="F108" s="11">
        <f t="shared" si="31"/>
        <v>2.905263157894737</v>
      </c>
      <c r="G108" s="11">
        <f t="shared" si="31"/>
        <v>2.905263157894737</v>
      </c>
      <c r="H108" s="11">
        <f t="shared" si="31"/>
        <v>2.905263157894737</v>
      </c>
      <c r="I108" s="11">
        <f t="shared" si="31"/>
        <v>2.9347826086956523</v>
      </c>
      <c r="J108" s="11">
        <f t="shared" si="31"/>
        <v>2.8421052631578947</v>
      </c>
      <c r="K108" s="11">
        <f t="shared" si="31"/>
        <v>2.4947368421052634</v>
      </c>
      <c r="L108" s="11">
        <f t="shared" si="31"/>
        <v>2.1157894736842104</v>
      </c>
      <c r="M108" s="11">
        <f t="shared" si="31"/>
        <v>2.3684210526315788</v>
      </c>
      <c r="N108" s="11">
        <f t="shared" si="31"/>
        <v>2.3368421052631581</v>
      </c>
      <c r="O108" s="11">
        <f t="shared" si="31"/>
        <v>2.3368421052631581</v>
      </c>
      <c r="P108" s="11">
        <f t="shared" si="31"/>
        <v>3</v>
      </c>
      <c r="Q108" s="11">
        <f t="shared" si="31"/>
        <v>3</v>
      </c>
      <c r="R108" s="11">
        <f t="shared" si="31"/>
        <v>2.9684210526315788</v>
      </c>
      <c r="S108" s="11">
        <f t="shared" si="31"/>
        <v>2.9684210526315788</v>
      </c>
      <c r="T108" s="11">
        <f t="shared" si="31"/>
        <v>2.905263157894737</v>
      </c>
      <c r="U108" s="11">
        <f t="shared" si="31"/>
        <v>2.8736842105263158</v>
      </c>
      <c r="V108" s="11">
        <f t="shared" si="31"/>
        <v>2.905263157894737</v>
      </c>
      <c r="W108" s="11">
        <f t="shared" si="31"/>
        <v>2.8736842105263158</v>
      </c>
      <c r="X108" s="11">
        <f t="shared" si="31"/>
        <v>2.8736842105263158</v>
      </c>
      <c r="Y108" s="11">
        <f t="shared" si="31"/>
        <v>2.5263157894736841</v>
      </c>
      <c r="Z108" s="11">
        <f t="shared" si="31"/>
        <v>2.5263157894736841</v>
      </c>
    </row>
    <row r="109" spans="1:44" ht="21" thickBot="1" x14ac:dyDescent="0.35">
      <c r="A109" s="2"/>
      <c r="B109" s="2"/>
      <c r="C109" s="2"/>
      <c r="D109" s="2"/>
    </row>
    <row r="110" spans="1:44" x14ac:dyDescent="0.3">
      <c r="A110" s="183" t="s">
        <v>21</v>
      </c>
      <c r="B110" s="184"/>
      <c r="C110" s="185"/>
      <c r="D110" s="2"/>
      <c r="E110" s="162" t="s">
        <v>22</v>
      </c>
      <c r="F110" s="163"/>
      <c r="G110" s="163"/>
      <c r="H110" s="163"/>
      <c r="I110" s="163"/>
      <c r="J110" s="163"/>
      <c r="K110" s="163"/>
      <c r="L110" s="163"/>
      <c r="M110" s="163"/>
      <c r="N110" s="164"/>
      <c r="O110" s="77" t="s">
        <v>12</v>
      </c>
      <c r="P110" s="19" t="s">
        <v>3</v>
      </c>
      <c r="Q110" s="19" t="s">
        <v>4</v>
      </c>
      <c r="R110" s="19" t="s">
        <v>5</v>
      </c>
      <c r="S110" s="20" t="s">
        <v>6</v>
      </c>
    </row>
    <row r="111" spans="1:44" ht="21" thickBot="1" x14ac:dyDescent="0.35">
      <c r="A111" s="21" t="s">
        <v>79</v>
      </c>
      <c r="B111" s="3"/>
      <c r="C111" s="22"/>
      <c r="D111" s="2"/>
      <c r="E111" s="165"/>
      <c r="F111" s="166"/>
      <c r="G111" s="166"/>
      <c r="H111" s="166"/>
      <c r="I111" s="166"/>
      <c r="J111" s="166"/>
      <c r="K111" s="166"/>
      <c r="L111" s="166"/>
      <c r="M111" s="166"/>
      <c r="N111" s="167"/>
      <c r="O111" s="4">
        <f>(R108*0.2+Z108*0.8)</f>
        <v>2.6147368421052635</v>
      </c>
      <c r="P111" s="4">
        <f>(S108*0.2+Z108*0.8)</f>
        <v>2.6147368421052635</v>
      </c>
      <c r="Q111" s="4">
        <f>(T108*0.2+Z108*0.8)</f>
        <v>2.6021052631578949</v>
      </c>
      <c r="R111" s="4">
        <f>(U108*0.2+Z108*0.8)</f>
        <v>2.5957894736842109</v>
      </c>
      <c r="S111" s="5">
        <f>(V108*0.2+Z108*0.8)</f>
        <v>2.6021052631578949</v>
      </c>
    </row>
    <row r="112" spans="1:44" x14ac:dyDescent="0.3">
      <c r="A112" s="21" t="s">
        <v>80</v>
      </c>
      <c r="B112" s="3"/>
      <c r="C112" s="22"/>
      <c r="D112" s="2"/>
    </row>
    <row r="113" spans="1:4" ht="21" thickBot="1" x14ac:dyDescent="0.35">
      <c r="A113" s="23" t="s">
        <v>81</v>
      </c>
      <c r="B113" s="24"/>
      <c r="C113" s="25"/>
      <c r="D113" s="2"/>
    </row>
  </sheetData>
  <mergeCells count="22">
    <mergeCell ref="A105:C105"/>
    <mergeCell ref="A106:C106"/>
    <mergeCell ref="A107:C107"/>
    <mergeCell ref="A108:C108"/>
    <mergeCell ref="A110:C110"/>
    <mergeCell ref="E110:N111"/>
    <mergeCell ref="Y4:Y6"/>
    <mergeCell ref="Z4:Z6"/>
    <mergeCell ref="D5:J5"/>
    <mergeCell ref="K5:Q5"/>
    <mergeCell ref="A103:C103"/>
    <mergeCell ref="A104:C104"/>
    <mergeCell ref="A1:Z1"/>
    <mergeCell ref="A2:Z2"/>
    <mergeCell ref="A3:B3"/>
    <mergeCell ref="F3:Z3"/>
    <mergeCell ref="A4:A6"/>
    <mergeCell ref="B4:B6"/>
    <mergeCell ref="C4:C6"/>
    <mergeCell ref="D4:Q4"/>
    <mergeCell ref="R4:V5"/>
    <mergeCell ref="X4:X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E113"/>
  <sheetViews>
    <sheetView zoomScale="80" zoomScaleNormal="80" workbookViewId="0">
      <selection activeCell="C3" sqref="C3"/>
    </sheetView>
  </sheetViews>
  <sheetFormatPr defaultColWidth="8.85546875" defaultRowHeight="20.25" x14ac:dyDescent="0.3"/>
  <cols>
    <col min="1" max="1" width="8.5703125" style="1" bestFit="1" customWidth="1"/>
    <col min="2" max="2" width="19.7109375" style="1" bestFit="1" customWidth="1"/>
    <col min="3" max="3" width="49.140625" style="1" customWidth="1"/>
    <col min="4" max="8" width="13.28515625" style="1" bestFit="1" customWidth="1"/>
    <col min="9" max="9" width="15.7109375" style="1" bestFit="1" customWidth="1"/>
    <col min="10" max="10" width="18.42578125" style="1" customWidth="1"/>
    <col min="11" max="15" width="13.7109375" style="1" customWidth="1"/>
    <col min="16" max="17" width="15.7109375" style="1" customWidth="1"/>
    <col min="18" max="18" width="19.140625" style="1" customWidth="1"/>
    <col min="19" max="19" width="14.5703125" style="1" customWidth="1"/>
    <col min="20" max="20" width="14.7109375" style="1" customWidth="1"/>
    <col min="21" max="21" width="14.28515625" style="1" customWidth="1"/>
    <col min="22" max="22" width="17.42578125" style="1" customWidth="1"/>
    <col min="23" max="23" width="29.140625" style="1" customWidth="1"/>
    <col min="24" max="24" width="17.85546875" style="1" customWidth="1"/>
    <col min="25" max="25" width="17.42578125" style="1" customWidth="1"/>
    <col min="26" max="26" width="12.7109375" style="1" customWidth="1"/>
    <col min="27" max="43" width="8.85546875" style="122"/>
    <col min="44" max="44" width="8.85546875" style="121"/>
    <col min="45" max="265" width="8.85546875" style="119"/>
    <col min="266" max="16384" width="8.85546875" style="1"/>
  </cols>
  <sheetData>
    <row r="1" spans="1:44" x14ac:dyDescent="0.3">
      <c r="A1" s="138" t="s">
        <v>102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</row>
    <row r="2" spans="1:44" ht="21" thickBot="1" x14ac:dyDescent="0.35">
      <c r="A2" s="138" t="s">
        <v>201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</row>
    <row r="3" spans="1:44" ht="21" thickBot="1" x14ac:dyDescent="0.35">
      <c r="A3" s="139" t="s">
        <v>84</v>
      </c>
      <c r="B3" s="140"/>
      <c r="C3" s="131" t="s">
        <v>206</v>
      </c>
      <c r="D3" s="96" t="s">
        <v>99</v>
      </c>
      <c r="E3" s="95"/>
      <c r="F3" s="141" t="s">
        <v>200</v>
      </c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</row>
    <row r="4" spans="1:44" ht="21" customHeight="1" thickBot="1" x14ac:dyDescent="0.35">
      <c r="A4" s="142" t="s">
        <v>0</v>
      </c>
      <c r="B4" s="144" t="s">
        <v>1</v>
      </c>
      <c r="C4" s="147" t="s">
        <v>2</v>
      </c>
      <c r="D4" s="150" t="s">
        <v>100</v>
      </c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2"/>
      <c r="R4" s="153" t="s">
        <v>101</v>
      </c>
      <c r="S4" s="154"/>
      <c r="T4" s="154"/>
      <c r="U4" s="154"/>
      <c r="V4" s="155"/>
      <c r="W4" s="17" t="s">
        <v>15</v>
      </c>
      <c r="X4" s="159" t="s">
        <v>14</v>
      </c>
      <c r="Y4" s="168" t="s">
        <v>82</v>
      </c>
      <c r="Z4" s="171" t="s">
        <v>83</v>
      </c>
    </row>
    <row r="5" spans="1:44" x14ac:dyDescent="0.3">
      <c r="A5" s="143"/>
      <c r="B5" s="145"/>
      <c r="C5" s="148"/>
      <c r="D5" s="174" t="s">
        <v>11</v>
      </c>
      <c r="E5" s="175"/>
      <c r="F5" s="175"/>
      <c r="G5" s="175"/>
      <c r="H5" s="175"/>
      <c r="I5" s="175"/>
      <c r="J5" s="176"/>
      <c r="K5" s="177" t="s">
        <v>88</v>
      </c>
      <c r="L5" s="178"/>
      <c r="M5" s="178"/>
      <c r="N5" s="178"/>
      <c r="O5" s="178"/>
      <c r="P5" s="178"/>
      <c r="Q5" s="179"/>
      <c r="R5" s="156"/>
      <c r="S5" s="157"/>
      <c r="T5" s="157"/>
      <c r="U5" s="157"/>
      <c r="V5" s="158"/>
      <c r="W5" s="18" t="s">
        <v>13</v>
      </c>
      <c r="X5" s="160"/>
      <c r="Y5" s="169"/>
      <c r="Z5" s="172"/>
    </row>
    <row r="6" spans="1:44" ht="21" thickBot="1" x14ac:dyDescent="0.35">
      <c r="A6" s="143"/>
      <c r="B6" s="146"/>
      <c r="C6" s="149"/>
      <c r="D6" s="105" t="s">
        <v>9</v>
      </c>
      <c r="E6" s="106" t="s">
        <v>85</v>
      </c>
      <c r="F6" s="106" t="s">
        <v>8</v>
      </c>
      <c r="G6" s="106" t="s">
        <v>86</v>
      </c>
      <c r="H6" s="106" t="s">
        <v>87</v>
      </c>
      <c r="I6" s="107" t="s">
        <v>10</v>
      </c>
      <c r="J6" s="108" t="s">
        <v>96</v>
      </c>
      <c r="K6" s="109" t="s">
        <v>89</v>
      </c>
      <c r="L6" s="110" t="s">
        <v>90</v>
      </c>
      <c r="M6" s="110" t="s">
        <v>91</v>
      </c>
      <c r="N6" s="110" t="s">
        <v>92</v>
      </c>
      <c r="O6" s="110" t="s">
        <v>93</v>
      </c>
      <c r="P6" s="110" t="s">
        <v>94</v>
      </c>
      <c r="Q6" s="111" t="s">
        <v>97</v>
      </c>
      <c r="R6" s="86" t="s">
        <v>12</v>
      </c>
      <c r="S6" s="87" t="s">
        <v>3</v>
      </c>
      <c r="T6" s="87" t="s">
        <v>4</v>
      </c>
      <c r="U6" s="87" t="s">
        <v>5</v>
      </c>
      <c r="V6" s="85" t="s">
        <v>6</v>
      </c>
      <c r="W6" s="112" t="s">
        <v>95</v>
      </c>
      <c r="X6" s="161"/>
      <c r="Y6" s="170"/>
      <c r="Z6" s="173"/>
    </row>
    <row r="7" spans="1:44" s="119" customFormat="1" x14ac:dyDescent="0.3">
      <c r="A7" s="113">
        <v>1</v>
      </c>
      <c r="B7" s="126">
        <v>677558</v>
      </c>
      <c r="C7" s="127" t="s">
        <v>103</v>
      </c>
      <c r="D7" s="114">
        <v>12</v>
      </c>
      <c r="E7" s="114">
        <v>10</v>
      </c>
      <c r="F7" s="114">
        <v>10</v>
      </c>
      <c r="G7" s="114">
        <v>9.5</v>
      </c>
      <c r="H7" s="114">
        <v>10</v>
      </c>
      <c r="I7" s="114">
        <f>SUM(D7:H7)</f>
        <v>51.5</v>
      </c>
      <c r="J7" s="114">
        <f>I7*0.15</f>
        <v>7.7249999999999996</v>
      </c>
      <c r="K7" s="115">
        <v>3</v>
      </c>
      <c r="L7" s="115">
        <v>4</v>
      </c>
      <c r="M7" s="115">
        <v>5</v>
      </c>
      <c r="N7" s="115">
        <v>6</v>
      </c>
      <c r="O7" s="115">
        <v>2</v>
      </c>
      <c r="P7" s="115">
        <f>SUM(K7:O7)</f>
        <v>20</v>
      </c>
      <c r="Q7" s="115">
        <f>P7*0.05</f>
        <v>1</v>
      </c>
      <c r="R7" s="116">
        <f t="shared" ref="R7:V7" si="0">(D7*0.15+K7*0.05)</f>
        <v>1.9499999999999997</v>
      </c>
      <c r="S7" s="117">
        <f t="shared" si="0"/>
        <v>1.7</v>
      </c>
      <c r="T7" s="117">
        <f t="shared" si="0"/>
        <v>1.75</v>
      </c>
      <c r="U7" s="117">
        <f t="shared" si="0"/>
        <v>1.7250000000000001</v>
      </c>
      <c r="V7" s="117">
        <f t="shared" si="0"/>
        <v>1.6</v>
      </c>
      <c r="W7" s="28">
        <f>I7+P7</f>
        <v>71.5</v>
      </c>
      <c r="X7" s="118">
        <f>W7*0.2</f>
        <v>14.3</v>
      </c>
      <c r="Y7" s="129">
        <v>71</v>
      </c>
      <c r="Z7" s="120">
        <f>Y7*0.8</f>
        <v>56.800000000000004</v>
      </c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1"/>
    </row>
    <row r="8" spans="1:44" s="119" customFormat="1" x14ac:dyDescent="0.3">
      <c r="A8" s="113">
        <v>2</v>
      </c>
      <c r="B8" s="126">
        <v>677559</v>
      </c>
      <c r="C8" s="128" t="s">
        <v>104</v>
      </c>
      <c r="D8" s="114">
        <v>12</v>
      </c>
      <c r="E8" s="114">
        <v>12</v>
      </c>
      <c r="F8" s="114">
        <v>10</v>
      </c>
      <c r="G8" s="114">
        <v>14</v>
      </c>
      <c r="H8" s="114">
        <v>12</v>
      </c>
      <c r="I8" s="114">
        <f t="shared" ref="I8:I71" si="1">SUM(D8:H8)</f>
        <v>60</v>
      </c>
      <c r="J8" s="114">
        <f t="shared" ref="J8:J71" si="2">I8*0.15</f>
        <v>9</v>
      </c>
      <c r="K8" s="115">
        <v>1.5</v>
      </c>
      <c r="L8" s="115">
        <v>6</v>
      </c>
      <c r="M8" s="115">
        <v>3</v>
      </c>
      <c r="N8" s="115">
        <v>5</v>
      </c>
      <c r="O8" s="115">
        <v>2</v>
      </c>
      <c r="P8" s="115">
        <f t="shared" ref="P8:P71" si="3">SUM(K8:O8)</f>
        <v>17.5</v>
      </c>
      <c r="Q8" s="115">
        <f t="shared" ref="Q8:Q71" si="4">P8*0.05</f>
        <v>0.875</v>
      </c>
      <c r="R8" s="116">
        <f t="shared" ref="R8:R71" si="5">(D8*0.15+K8*0.05)</f>
        <v>1.8749999999999998</v>
      </c>
      <c r="S8" s="117">
        <f t="shared" ref="S8:S71" si="6">(E8*0.15+L8*0.05)</f>
        <v>2.0999999999999996</v>
      </c>
      <c r="T8" s="117">
        <f t="shared" ref="T8:T71" si="7">(F8*0.15+M8*0.05)</f>
        <v>1.65</v>
      </c>
      <c r="U8" s="117">
        <f t="shared" ref="U8:U71" si="8">(G8*0.15+N8*0.05)</f>
        <v>2.35</v>
      </c>
      <c r="V8" s="117">
        <f t="shared" ref="V8:V71" si="9">(H8*0.15+O8*0.05)</f>
        <v>1.9</v>
      </c>
      <c r="W8" s="28">
        <f t="shared" ref="W8:W71" si="10">I8+P8</f>
        <v>77.5</v>
      </c>
      <c r="X8" s="118">
        <f t="shared" ref="X8:X71" si="11">W8*0.2</f>
        <v>15.5</v>
      </c>
      <c r="Y8" s="129">
        <v>46</v>
      </c>
      <c r="Z8" s="120">
        <f t="shared" ref="Z8:Z71" si="12">Y8*0.8</f>
        <v>36.800000000000004</v>
      </c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1"/>
    </row>
    <row r="9" spans="1:44" s="119" customFormat="1" x14ac:dyDescent="0.3">
      <c r="A9" s="113">
        <v>3</v>
      </c>
      <c r="B9" s="126">
        <v>677560</v>
      </c>
      <c r="C9" s="127" t="s">
        <v>105</v>
      </c>
      <c r="D9" s="114">
        <v>12</v>
      </c>
      <c r="E9" s="114">
        <v>11</v>
      </c>
      <c r="F9" s="114">
        <v>0</v>
      </c>
      <c r="G9" s="114">
        <v>9</v>
      </c>
      <c r="H9" s="114">
        <v>10.5</v>
      </c>
      <c r="I9" s="114">
        <f t="shared" si="1"/>
        <v>42.5</v>
      </c>
      <c r="J9" s="114">
        <f t="shared" si="2"/>
        <v>6.375</v>
      </c>
      <c r="K9" s="115">
        <v>3</v>
      </c>
      <c r="L9" s="115">
        <v>5</v>
      </c>
      <c r="M9" s="115">
        <v>4</v>
      </c>
      <c r="N9" s="115">
        <v>4</v>
      </c>
      <c r="O9" s="115">
        <v>3</v>
      </c>
      <c r="P9" s="115">
        <f t="shared" si="3"/>
        <v>19</v>
      </c>
      <c r="Q9" s="115">
        <f t="shared" si="4"/>
        <v>0.95000000000000007</v>
      </c>
      <c r="R9" s="116">
        <f t="shared" si="5"/>
        <v>1.9499999999999997</v>
      </c>
      <c r="S9" s="117">
        <f t="shared" si="6"/>
        <v>1.9</v>
      </c>
      <c r="T9" s="117">
        <f t="shared" si="7"/>
        <v>0.2</v>
      </c>
      <c r="U9" s="117">
        <f t="shared" si="8"/>
        <v>1.5499999999999998</v>
      </c>
      <c r="V9" s="117">
        <f t="shared" si="9"/>
        <v>1.7250000000000001</v>
      </c>
      <c r="W9" s="28">
        <f t="shared" si="10"/>
        <v>61.5</v>
      </c>
      <c r="X9" s="118">
        <f t="shared" si="11"/>
        <v>12.3</v>
      </c>
      <c r="Y9" s="129">
        <v>43</v>
      </c>
      <c r="Z9" s="120">
        <f t="shared" si="12"/>
        <v>34.4</v>
      </c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1"/>
    </row>
    <row r="10" spans="1:44" s="119" customFormat="1" x14ac:dyDescent="0.3">
      <c r="A10" s="113">
        <v>4</v>
      </c>
      <c r="B10" s="126">
        <v>677561</v>
      </c>
      <c r="C10" s="127" t="s">
        <v>106</v>
      </c>
      <c r="D10" s="114">
        <v>10</v>
      </c>
      <c r="E10" s="114">
        <v>11</v>
      </c>
      <c r="F10" s="114">
        <v>9</v>
      </c>
      <c r="G10" s="114">
        <v>10</v>
      </c>
      <c r="H10" s="114">
        <v>11</v>
      </c>
      <c r="I10" s="114">
        <f t="shared" si="1"/>
        <v>51</v>
      </c>
      <c r="J10" s="114">
        <f t="shared" si="2"/>
        <v>7.6499999999999995</v>
      </c>
      <c r="K10" s="115">
        <v>2</v>
      </c>
      <c r="L10" s="115">
        <v>4</v>
      </c>
      <c r="M10" s="115">
        <v>4</v>
      </c>
      <c r="N10" s="115">
        <v>2</v>
      </c>
      <c r="O10" s="115">
        <v>2</v>
      </c>
      <c r="P10" s="115">
        <f t="shared" si="3"/>
        <v>14</v>
      </c>
      <c r="Q10" s="115">
        <f t="shared" si="4"/>
        <v>0.70000000000000007</v>
      </c>
      <c r="R10" s="116">
        <f t="shared" si="5"/>
        <v>1.6</v>
      </c>
      <c r="S10" s="117">
        <f t="shared" si="6"/>
        <v>1.8499999999999999</v>
      </c>
      <c r="T10" s="117">
        <f t="shared" si="7"/>
        <v>1.5499999999999998</v>
      </c>
      <c r="U10" s="117">
        <f t="shared" si="8"/>
        <v>1.6</v>
      </c>
      <c r="V10" s="117">
        <f t="shared" si="9"/>
        <v>1.75</v>
      </c>
      <c r="W10" s="28">
        <f t="shared" si="10"/>
        <v>65</v>
      </c>
      <c r="X10" s="118">
        <f t="shared" si="11"/>
        <v>13</v>
      </c>
      <c r="Y10" s="129">
        <v>33</v>
      </c>
      <c r="Z10" s="120">
        <f t="shared" si="12"/>
        <v>26.400000000000002</v>
      </c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1"/>
    </row>
    <row r="11" spans="1:44" s="119" customFormat="1" x14ac:dyDescent="0.3">
      <c r="A11" s="113">
        <v>5</v>
      </c>
      <c r="B11" s="126">
        <v>677562</v>
      </c>
      <c r="C11" s="127" t="s">
        <v>107</v>
      </c>
      <c r="D11" s="114">
        <v>9</v>
      </c>
      <c r="E11" s="114">
        <v>12</v>
      </c>
      <c r="F11" s="114">
        <v>11</v>
      </c>
      <c r="G11" s="114">
        <v>9</v>
      </c>
      <c r="H11" s="114">
        <v>8</v>
      </c>
      <c r="I11" s="114">
        <f t="shared" si="1"/>
        <v>49</v>
      </c>
      <c r="J11" s="114">
        <f t="shared" si="2"/>
        <v>7.35</v>
      </c>
      <c r="K11" s="115">
        <v>3</v>
      </c>
      <c r="L11" s="115">
        <v>2</v>
      </c>
      <c r="M11" s="115">
        <v>3</v>
      </c>
      <c r="N11" s="115">
        <v>4</v>
      </c>
      <c r="O11" s="115">
        <v>2</v>
      </c>
      <c r="P11" s="115">
        <f t="shared" si="3"/>
        <v>14</v>
      </c>
      <c r="Q11" s="115">
        <f t="shared" si="4"/>
        <v>0.70000000000000007</v>
      </c>
      <c r="R11" s="116">
        <f t="shared" si="5"/>
        <v>1.5</v>
      </c>
      <c r="S11" s="117">
        <f t="shared" si="6"/>
        <v>1.9</v>
      </c>
      <c r="T11" s="117">
        <f t="shared" si="7"/>
        <v>1.7999999999999998</v>
      </c>
      <c r="U11" s="117">
        <f t="shared" si="8"/>
        <v>1.5499999999999998</v>
      </c>
      <c r="V11" s="117">
        <f t="shared" si="9"/>
        <v>1.3</v>
      </c>
      <c r="W11" s="28">
        <f t="shared" si="10"/>
        <v>63</v>
      </c>
      <c r="X11" s="118">
        <f t="shared" si="11"/>
        <v>12.600000000000001</v>
      </c>
      <c r="Y11" s="129">
        <v>51</v>
      </c>
      <c r="Z11" s="120">
        <f t="shared" si="12"/>
        <v>40.800000000000004</v>
      </c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1"/>
    </row>
    <row r="12" spans="1:44" s="119" customFormat="1" x14ac:dyDescent="0.3">
      <c r="A12" s="113">
        <v>6</v>
      </c>
      <c r="B12" s="126">
        <v>677563</v>
      </c>
      <c r="C12" s="127" t="s">
        <v>197</v>
      </c>
      <c r="D12" s="114">
        <v>10</v>
      </c>
      <c r="E12" s="114">
        <v>11</v>
      </c>
      <c r="F12" s="114">
        <v>13</v>
      </c>
      <c r="G12" s="114">
        <v>12</v>
      </c>
      <c r="H12" s="114">
        <v>10</v>
      </c>
      <c r="I12" s="114">
        <f t="shared" si="1"/>
        <v>56</v>
      </c>
      <c r="J12" s="114">
        <f t="shared" si="2"/>
        <v>8.4</v>
      </c>
      <c r="K12" s="115">
        <v>3</v>
      </c>
      <c r="L12" s="115">
        <v>4</v>
      </c>
      <c r="M12" s="115">
        <v>4</v>
      </c>
      <c r="N12" s="115">
        <v>3</v>
      </c>
      <c r="O12" s="115">
        <v>3</v>
      </c>
      <c r="P12" s="115">
        <f t="shared" si="3"/>
        <v>17</v>
      </c>
      <c r="Q12" s="115">
        <f t="shared" si="4"/>
        <v>0.85000000000000009</v>
      </c>
      <c r="R12" s="116">
        <f t="shared" si="5"/>
        <v>1.65</v>
      </c>
      <c r="S12" s="117">
        <f t="shared" si="6"/>
        <v>1.8499999999999999</v>
      </c>
      <c r="T12" s="117">
        <f t="shared" si="7"/>
        <v>2.15</v>
      </c>
      <c r="U12" s="117">
        <f t="shared" si="8"/>
        <v>1.9499999999999997</v>
      </c>
      <c r="V12" s="117">
        <f t="shared" si="9"/>
        <v>1.65</v>
      </c>
      <c r="W12" s="28">
        <f t="shared" si="10"/>
        <v>73</v>
      </c>
      <c r="X12" s="118">
        <f t="shared" si="11"/>
        <v>14.600000000000001</v>
      </c>
      <c r="Y12" s="129">
        <v>30</v>
      </c>
      <c r="Z12" s="120">
        <f t="shared" si="12"/>
        <v>24</v>
      </c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1"/>
    </row>
    <row r="13" spans="1:44" s="119" customFormat="1" x14ac:dyDescent="0.3">
      <c r="A13" s="113">
        <v>7</v>
      </c>
      <c r="B13" s="126">
        <v>677564</v>
      </c>
      <c r="C13" s="127" t="s">
        <v>108</v>
      </c>
      <c r="D13" s="114">
        <v>9</v>
      </c>
      <c r="E13" s="114">
        <v>8</v>
      </c>
      <c r="F13" s="114">
        <v>8</v>
      </c>
      <c r="G13" s="114">
        <v>10</v>
      </c>
      <c r="H13" s="114">
        <v>8</v>
      </c>
      <c r="I13" s="114">
        <f t="shared" si="1"/>
        <v>43</v>
      </c>
      <c r="J13" s="114">
        <f t="shared" si="2"/>
        <v>6.45</v>
      </c>
      <c r="K13" s="115">
        <v>4.5</v>
      </c>
      <c r="L13" s="115">
        <v>3</v>
      </c>
      <c r="M13" s="115">
        <v>2</v>
      </c>
      <c r="N13" s="115">
        <v>2.5</v>
      </c>
      <c r="O13" s="115">
        <v>3</v>
      </c>
      <c r="P13" s="115">
        <f t="shared" si="3"/>
        <v>15</v>
      </c>
      <c r="Q13" s="115">
        <f t="shared" si="4"/>
        <v>0.75</v>
      </c>
      <c r="R13" s="116">
        <f t="shared" si="5"/>
        <v>1.575</v>
      </c>
      <c r="S13" s="117">
        <f t="shared" si="6"/>
        <v>1.35</v>
      </c>
      <c r="T13" s="117">
        <f t="shared" si="7"/>
        <v>1.3</v>
      </c>
      <c r="U13" s="117">
        <f t="shared" si="8"/>
        <v>1.625</v>
      </c>
      <c r="V13" s="117">
        <f t="shared" si="9"/>
        <v>1.35</v>
      </c>
      <c r="W13" s="28">
        <f t="shared" si="10"/>
        <v>58</v>
      </c>
      <c r="X13" s="118">
        <f t="shared" si="11"/>
        <v>11.600000000000001</v>
      </c>
      <c r="Y13" s="129">
        <v>28</v>
      </c>
      <c r="Z13" s="120">
        <f t="shared" si="12"/>
        <v>22.400000000000002</v>
      </c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1"/>
    </row>
    <row r="14" spans="1:44" s="119" customFormat="1" x14ac:dyDescent="0.3">
      <c r="A14" s="113">
        <v>8</v>
      </c>
      <c r="B14" s="126">
        <v>677565</v>
      </c>
      <c r="C14" s="127" t="s">
        <v>109</v>
      </c>
      <c r="D14" s="114">
        <v>12</v>
      </c>
      <c r="E14" s="114">
        <v>10</v>
      </c>
      <c r="F14" s="114">
        <v>11</v>
      </c>
      <c r="G14" s="114">
        <v>9</v>
      </c>
      <c r="H14" s="114">
        <v>10</v>
      </c>
      <c r="I14" s="114">
        <f t="shared" si="1"/>
        <v>52</v>
      </c>
      <c r="J14" s="114">
        <f t="shared" si="2"/>
        <v>7.8</v>
      </c>
      <c r="K14" s="115">
        <v>4</v>
      </c>
      <c r="L14" s="115">
        <v>2.5</v>
      </c>
      <c r="M14" s="115">
        <v>2.5</v>
      </c>
      <c r="N14" s="115">
        <v>3</v>
      </c>
      <c r="O14" s="115">
        <v>2</v>
      </c>
      <c r="P14" s="115">
        <f t="shared" si="3"/>
        <v>14</v>
      </c>
      <c r="Q14" s="115">
        <f t="shared" si="4"/>
        <v>0.70000000000000007</v>
      </c>
      <c r="R14" s="116">
        <f t="shared" si="5"/>
        <v>1.9999999999999998</v>
      </c>
      <c r="S14" s="117">
        <f t="shared" si="6"/>
        <v>1.625</v>
      </c>
      <c r="T14" s="117">
        <f t="shared" si="7"/>
        <v>1.7749999999999999</v>
      </c>
      <c r="U14" s="117">
        <f t="shared" si="8"/>
        <v>1.5</v>
      </c>
      <c r="V14" s="117">
        <f t="shared" si="9"/>
        <v>1.6</v>
      </c>
      <c r="W14" s="28">
        <f t="shared" si="10"/>
        <v>66</v>
      </c>
      <c r="X14" s="118">
        <f t="shared" si="11"/>
        <v>13.200000000000001</v>
      </c>
      <c r="Y14" s="129">
        <v>57</v>
      </c>
      <c r="Z14" s="120">
        <f t="shared" si="12"/>
        <v>45.6</v>
      </c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1"/>
    </row>
    <row r="15" spans="1:44" s="119" customFormat="1" x14ac:dyDescent="0.3">
      <c r="A15" s="113">
        <v>9</v>
      </c>
      <c r="B15" s="126">
        <v>677566</v>
      </c>
      <c r="C15" s="127" t="s">
        <v>198</v>
      </c>
      <c r="D15" s="114">
        <v>9</v>
      </c>
      <c r="E15" s="114">
        <v>10</v>
      </c>
      <c r="F15" s="114">
        <v>6</v>
      </c>
      <c r="G15" s="114">
        <v>8</v>
      </c>
      <c r="H15" s="114">
        <v>9</v>
      </c>
      <c r="I15" s="114">
        <f t="shared" si="1"/>
        <v>42</v>
      </c>
      <c r="J15" s="114">
        <f t="shared" si="2"/>
        <v>6.3</v>
      </c>
      <c r="K15" s="115">
        <v>3</v>
      </c>
      <c r="L15" s="115">
        <v>3</v>
      </c>
      <c r="M15" s="115">
        <v>3</v>
      </c>
      <c r="N15" s="115">
        <v>3.5</v>
      </c>
      <c r="O15" s="115">
        <v>2</v>
      </c>
      <c r="P15" s="115">
        <f t="shared" si="3"/>
        <v>14.5</v>
      </c>
      <c r="Q15" s="115">
        <f t="shared" si="4"/>
        <v>0.72500000000000009</v>
      </c>
      <c r="R15" s="116">
        <f t="shared" si="5"/>
        <v>1.5</v>
      </c>
      <c r="S15" s="117">
        <f t="shared" si="6"/>
        <v>1.65</v>
      </c>
      <c r="T15" s="117">
        <f t="shared" si="7"/>
        <v>1.0499999999999998</v>
      </c>
      <c r="U15" s="117">
        <f t="shared" si="8"/>
        <v>1.375</v>
      </c>
      <c r="V15" s="117">
        <f t="shared" si="9"/>
        <v>1.45</v>
      </c>
      <c r="W15" s="28">
        <f t="shared" si="10"/>
        <v>56.5</v>
      </c>
      <c r="X15" s="118">
        <f t="shared" si="11"/>
        <v>11.3</v>
      </c>
      <c r="Y15" s="129">
        <v>47</v>
      </c>
      <c r="Z15" s="120">
        <f t="shared" si="12"/>
        <v>37.6</v>
      </c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1"/>
    </row>
    <row r="16" spans="1:44" s="119" customFormat="1" x14ac:dyDescent="0.3">
      <c r="A16" s="113">
        <v>10</v>
      </c>
      <c r="B16" s="126">
        <v>677567</v>
      </c>
      <c r="C16" s="127" t="s">
        <v>110</v>
      </c>
      <c r="D16" s="114">
        <v>10</v>
      </c>
      <c r="E16" s="114">
        <v>12</v>
      </c>
      <c r="F16" s="114">
        <v>10</v>
      </c>
      <c r="G16" s="114">
        <v>10</v>
      </c>
      <c r="H16" s="114">
        <v>11</v>
      </c>
      <c r="I16" s="114">
        <f t="shared" si="1"/>
        <v>53</v>
      </c>
      <c r="J16" s="114">
        <f t="shared" si="2"/>
        <v>7.9499999999999993</v>
      </c>
      <c r="K16" s="115">
        <v>5</v>
      </c>
      <c r="L16" s="115">
        <v>3.5</v>
      </c>
      <c r="M16" s="115">
        <v>2</v>
      </c>
      <c r="N16" s="115">
        <v>3</v>
      </c>
      <c r="O16" s="115">
        <v>2</v>
      </c>
      <c r="P16" s="115">
        <f t="shared" si="3"/>
        <v>15.5</v>
      </c>
      <c r="Q16" s="115">
        <f t="shared" si="4"/>
        <v>0.77500000000000002</v>
      </c>
      <c r="R16" s="116">
        <f t="shared" si="5"/>
        <v>1.75</v>
      </c>
      <c r="S16" s="117">
        <f t="shared" si="6"/>
        <v>1.9749999999999999</v>
      </c>
      <c r="T16" s="117">
        <f t="shared" si="7"/>
        <v>1.6</v>
      </c>
      <c r="U16" s="117">
        <f t="shared" si="8"/>
        <v>1.65</v>
      </c>
      <c r="V16" s="117">
        <f t="shared" si="9"/>
        <v>1.75</v>
      </c>
      <c r="W16" s="28">
        <f t="shared" si="10"/>
        <v>68.5</v>
      </c>
      <c r="X16" s="118">
        <f t="shared" si="11"/>
        <v>13.700000000000001</v>
      </c>
      <c r="Y16" s="129">
        <v>42</v>
      </c>
      <c r="Z16" s="120">
        <f t="shared" si="12"/>
        <v>33.6</v>
      </c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1"/>
    </row>
    <row r="17" spans="1:44" s="119" customFormat="1" x14ac:dyDescent="0.3">
      <c r="A17" s="113">
        <v>11</v>
      </c>
      <c r="B17" s="126">
        <v>677568</v>
      </c>
      <c r="C17" s="127" t="s">
        <v>111</v>
      </c>
      <c r="D17" s="114">
        <v>10</v>
      </c>
      <c r="E17" s="114">
        <v>11</v>
      </c>
      <c r="F17" s="114">
        <v>12</v>
      </c>
      <c r="G17" s="114">
        <v>14</v>
      </c>
      <c r="H17" s="114">
        <v>10</v>
      </c>
      <c r="I17" s="114">
        <f t="shared" si="1"/>
        <v>57</v>
      </c>
      <c r="J17" s="114">
        <f t="shared" si="2"/>
        <v>8.5499999999999989</v>
      </c>
      <c r="K17" s="115">
        <v>2.5</v>
      </c>
      <c r="L17" s="115">
        <v>3</v>
      </c>
      <c r="M17" s="115">
        <v>3</v>
      </c>
      <c r="N17" s="115">
        <v>2</v>
      </c>
      <c r="O17" s="115">
        <v>2.5</v>
      </c>
      <c r="P17" s="115">
        <f t="shared" si="3"/>
        <v>13</v>
      </c>
      <c r="Q17" s="115">
        <f t="shared" si="4"/>
        <v>0.65</v>
      </c>
      <c r="R17" s="116">
        <f t="shared" si="5"/>
        <v>1.625</v>
      </c>
      <c r="S17" s="117">
        <f t="shared" si="6"/>
        <v>1.7999999999999998</v>
      </c>
      <c r="T17" s="117">
        <f t="shared" si="7"/>
        <v>1.9499999999999997</v>
      </c>
      <c r="U17" s="117">
        <f t="shared" si="8"/>
        <v>2.2000000000000002</v>
      </c>
      <c r="V17" s="117">
        <f t="shared" si="9"/>
        <v>1.625</v>
      </c>
      <c r="W17" s="28">
        <f t="shared" si="10"/>
        <v>70</v>
      </c>
      <c r="X17" s="118">
        <f t="shared" si="11"/>
        <v>14</v>
      </c>
      <c r="Y17" s="129">
        <v>42</v>
      </c>
      <c r="Z17" s="120">
        <f t="shared" si="12"/>
        <v>33.6</v>
      </c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1"/>
    </row>
    <row r="18" spans="1:44" s="119" customFormat="1" x14ac:dyDescent="0.3">
      <c r="A18" s="113">
        <v>12</v>
      </c>
      <c r="B18" s="126">
        <v>677569</v>
      </c>
      <c r="C18" s="127" t="s">
        <v>112</v>
      </c>
      <c r="D18" s="114">
        <v>11</v>
      </c>
      <c r="E18" s="114">
        <v>10</v>
      </c>
      <c r="F18" s="114">
        <v>12</v>
      </c>
      <c r="G18" s="114">
        <v>15</v>
      </c>
      <c r="H18" s="114">
        <v>10</v>
      </c>
      <c r="I18" s="114">
        <f t="shared" si="1"/>
        <v>58</v>
      </c>
      <c r="J18" s="114">
        <f t="shared" si="2"/>
        <v>8.6999999999999993</v>
      </c>
      <c r="K18" s="115">
        <v>4</v>
      </c>
      <c r="L18" s="115">
        <v>2</v>
      </c>
      <c r="M18" s="115">
        <v>2</v>
      </c>
      <c r="N18" s="115">
        <v>3</v>
      </c>
      <c r="O18" s="115">
        <v>4</v>
      </c>
      <c r="P18" s="115">
        <f t="shared" si="3"/>
        <v>15</v>
      </c>
      <c r="Q18" s="115">
        <f t="shared" si="4"/>
        <v>0.75</v>
      </c>
      <c r="R18" s="116">
        <f t="shared" si="5"/>
        <v>1.8499999999999999</v>
      </c>
      <c r="S18" s="117">
        <f t="shared" si="6"/>
        <v>1.6</v>
      </c>
      <c r="T18" s="117">
        <f t="shared" si="7"/>
        <v>1.9</v>
      </c>
      <c r="U18" s="117">
        <f t="shared" si="8"/>
        <v>2.4</v>
      </c>
      <c r="V18" s="117">
        <f t="shared" si="9"/>
        <v>1.7</v>
      </c>
      <c r="W18" s="28">
        <f t="shared" si="10"/>
        <v>73</v>
      </c>
      <c r="X18" s="118">
        <f t="shared" si="11"/>
        <v>14.600000000000001</v>
      </c>
      <c r="Y18" s="129">
        <v>39</v>
      </c>
      <c r="Z18" s="120">
        <f t="shared" si="12"/>
        <v>31.200000000000003</v>
      </c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1"/>
    </row>
    <row r="19" spans="1:44" s="119" customFormat="1" x14ac:dyDescent="0.3">
      <c r="A19" s="113">
        <v>13</v>
      </c>
      <c r="B19" s="126">
        <v>677570</v>
      </c>
      <c r="C19" s="127" t="s">
        <v>113</v>
      </c>
      <c r="D19" s="114">
        <v>10</v>
      </c>
      <c r="E19" s="114">
        <v>12</v>
      </c>
      <c r="F19" s="114">
        <v>13</v>
      </c>
      <c r="G19" s="114">
        <v>10</v>
      </c>
      <c r="H19" s="114">
        <v>14</v>
      </c>
      <c r="I19" s="114">
        <f t="shared" si="1"/>
        <v>59</v>
      </c>
      <c r="J19" s="114">
        <f t="shared" si="2"/>
        <v>8.85</v>
      </c>
      <c r="K19" s="115">
        <v>2</v>
      </c>
      <c r="L19" s="115">
        <v>3</v>
      </c>
      <c r="M19" s="115">
        <v>3</v>
      </c>
      <c r="N19" s="115">
        <v>2</v>
      </c>
      <c r="O19" s="115">
        <v>4</v>
      </c>
      <c r="P19" s="115">
        <f t="shared" si="3"/>
        <v>14</v>
      </c>
      <c r="Q19" s="115">
        <f t="shared" si="4"/>
        <v>0.70000000000000007</v>
      </c>
      <c r="R19" s="116">
        <f t="shared" si="5"/>
        <v>1.6</v>
      </c>
      <c r="S19" s="117">
        <f t="shared" si="6"/>
        <v>1.9499999999999997</v>
      </c>
      <c r="T19" s="117">
        <f t="shared" si="7"/>
        <v>2.1</v>
      </c>
      <c r="U19" s="117">
        <f t="shared" si="8"/>
        <v>1.6</v>
      </c>
      <c r="V19" s="117">
        <f t="shared" si="9"/>
        <v>2.3000000000000003</v>
      </c>
      <c r="W19" s="28">
        <f t="shared" si="10"/>
        <v>73</v>
      </c>
      <c r="X19" s="118">
        <f t="shared" si="11"/>
        <v>14.600000000000001</v>
      </c>
      <c r="Y19" s="129">
        <v>43</v>
      </c>
      <c r="Z19" s="120">
        <f t="shared" si="12"/>
        <v>34.4</v>
      </c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1"/>
    </row>
    <row r="20" spans="1:44" s="119" customFormat="1" x14ac:dyDescent="0.3">
      <c r="A20" s="113">
        <v>14</v>
      </c>
      <c r="B20" s="126">
        <v>677571</v>
      </c>
      <c r="C20" s="127" t="s">
        <v>114</v>
      </c>
      <c r="D20" s="114">
        <v>13</v>
      </c>
      <c r="E20" s="114">
        <v>12</v>
      </c>
      <c r="F20" s="114">
        <v>10.5</v>
      </c>
      <c r="G20" s="114">
        <v>11</v>
      </c>
      <c r="H20" s="114">
        <v>12</v>
      </c>
      <c r="I20" s="114">
        <f t="shared" si="1"/>
        <v>58.5</v>
      </c>
      <c r="J20" s="114">
        <f t="shared" si="2"/>
        <v>8.7750000000000004</v>
      </c>
      <c r="K20" s="115">
        <v>3</v>
      </c>
      <c r="L20" s="115">
        <v>2</v>
      </c>
      <c r="M20" s="115">
        <v>3</v>
      </c>
      <c r="N20" s="115">
        <v>2.5</v>
      </c>
      <c r="O20" s="115">
        <v>3</v>
      </c>
      <c r="P20" s="115">
        <f t="shared" si="3"/>
        <v>13.5</v>
      </c>
      <c r="Q20" s="115">
        <f t="shared" si="4"/>
        <v>0.67500000000000004</v>
      </c>
      <c r="R20" s="116">
        <f t="shared" si="5"/>
        <v>2.1</v>
      </c>
      <c r="S20" s="117">
        <f t="shared" si="6"/>
        <v>1.9</v>
      </c>
      <c r="T20" s="117">
        <f t="shared" si="7"/>
        <v>1.7250000000000001</v>
      </c>
      <c r="U20" s="117">
        <f t="shared" si="8"/>
        <v>1.7749999999999999</v>
      </c>
      <c r="V20" s="117">
        <f t="shared" si="9"/>
        <v>1.9499999999999997</v>
      </c>
      <c r="W20" s="28">
        <f t="shared" si="10"/>
        <v>72</v>
      </c>
      <c r="X20" s="118">
        <f t="shared" si="11"/>
        <v>14.4</v>
      </c>
      <c r="Y20" s="129">
        <v>39</v>
      </c>
      <c r="Z20" s="120">
        <f t="shared" si="12"/>
        <v>31.200000000000003</v>
      </c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2"/>
      <c r="AL20" s="122"/>
      <c r="AM20" s="122"/>
      <c r="AN20" s="122"/>
      <c r="AO20" s="122"/>
      <c r="AP20" s="122"/>
      <c r="AQ20" s="122"/>
      <c r="AR20" s="121"/>
    </row>
    <row r="21" spans="1:44" s="119" customFormat="1" x14ac:dyDescent="0.3">
      <c r="A21" s="113">
        <v>15</v>
      </c>
      <c r="B21" s="126">
        <v>677572</v>
      </c>
      <c r="C21" s="127" t="s">
        <v>115</v>
      </c>
      <c r="D21" s="114">
        <v>9.5</v>
      </c>
      <c r="E21" s="114">
        <v>11</v>
      </c>
      <c r="F21" s="114">
        <v>10</v>
      </c>
      <c r="G21" s="114">
        <v>15</v>
      </c>
      <c r="H21" s="114">
        <v>12</v>
      </c>
      <c r="I21" s="114">
        <f t="shared" si="1"/>
        <v>57.5</v>
      </c>
      <c r="J21" s="114">
        <f t="shared" si="2"/>
        <v>8.625</v>
      </c>
      <c r="K21" s="115">
        <v>4</v>
      </c>
      <c r="L21" s="115">
        <v>2.5</v>
      </c>
      <c r="M21" s="115">
        <v>2.5</v>
      </c>
      <c r="N21" s="115">
        <v>4</v>
      </c>
      <c r="O21" s="115">
        <v>2</v>
      </c>
      <c r="P21" s="115">
        <f t="shared" si="3"/>
        <v>15</v>
      </c>
      <c r="Q21" s="115">
        <f t="shared" si="4"/>
        <v>0.75</v>
      </c>
      <c r="R21" s="116">
        <f t="shared" si="5"/>
        <v>1.625</v>
      </c>
      <c r="S21" s="117">
        <f t="shared" si="6"/>
        <v>1.7749999999999999</v>
      </c>
      <c r="T21" s="117">
        <f t="shared" si="7"/>
        <v>1.625</v>
      </c>
      <c r="U21" s="117">
        <f t="shared" si="8"/>
        <v>2.4500000000000002</v>
      </c>
      <c r="V21" s="117">
        <f t="shared" si="9"/>
        <v>1.9</v>
      </c>
      <c r="W21" s="28">
        <f t="shared" si="10"/>
        <v>72.5</v>
      </c>
      <c r="X21" s="118">
        <f t="shared" si="11"/>
        <v>14.5</v>
      </c>
      <c r="Y21" s="129">
        <v>47</v>
      </c>
      <c r="Z21" s="120">
        <f t="shared" si="12"/>
        <v>37.6</v>
      </c>
      <c r="AA21" s="122"/>
      <c r="AB21" s="122"/>
      <c r="AC21" s="122"/>
      <c r="AD21" s="122"/>
      <c r="AE21" s="122"/>
      <c r="AF21" s="122"/>
      <c r="AG21" s="122"/>
      <c r="AH21" s="122"/>
      <c r="AI21" s="122"/>
      <c r="AJ21" s="122"/>
      <c r="AK21" s="122"/>
      <c r="AL21" s="122"/>
      <c r="AM21" s="122"/>
      <c r="AN21" s="122"/>
      <c r="AO21" s="122"/>
      <c r="AP21" s="122"/>
      <c r="AQ21" s="122"/>
      <c r="AR21" s="121"/>
    </row>
    <row r="22" spans="1:44" s="119" customFormat="1" x14ac:dyDescent="0.3">
      <c r="A22" s="113">
        <v>16</v>
      </c>
      <c r="B22" s="126">
        <v>677573</v>
      </c>
      <c r="C22" s="127" t="s">
        <v>116</v>
      </c>
      <c r="D22" s="114">
        <v>10</v>
      </c>
      <c r="E22" s="114">
        <v>10</v>
      </c>
      <c r="F22" s="114">
        <v>12</v>
      </c>
      <c r="G22" s="114">
        <v>10</v>
      </c>
      <c r="H22" s="114">
        <v>12</v>
      </c>
      <c r="I22" s="114">
        <f t="shared" si="1"/>
        <v>54</v>
      </c>
      <c r="J22" s="114">
        <f t="shared" si="2"/>
        <v>8.1</v>
      </c>
      <c r="K22" s="115">
        <v>3</v>
      </c>
      <c r="L22" s="115">
        <v>4</v>
      </c>
      <c r="M22" s="115">
        <v>3</v>
      </c>
      <c r="N22" s="115">
        <v>2</v>
      </c>
      <c r="O22" s="115">
        <v>4</v>
      </c>
      <c r="P22" s="115">
        <f t="shared" si="3"/>
        <v>16</v>
      </c>
      <c r="Q22" s="115">
        <f t="shared" si="4"/>
        <v>0.8</v>
      </c>
      <c r="R22" s="116">
        <f t="shared" si="5"/>
        <v>1.65</v>
      </c>
      <c r="S22" s="117">
        <f t="shared" si="6"/>
        <v>1.7</v>
      </c>
      <c r="T22" s="117">
        <f t="shared" si="7"/>
        <v>1.9499999999999997</v>
      </c>
      <c r="U22" s="117">
        <f t="shared" si="8"/>
        <v>1.6</v>
      </c>
      <c r="V22" s="117">
        <f t="shared" si="9"/>
        <v>1.9999999999999998</v>
      </c>
      <c r="W22" s="28">
        <f t="shared" si="10"/>
        <v>70</v>
      </c>
      <c r="X22" s="118">
        <f t="shared" si="11"/>
        <v>14</v>
      </c>
      <c r="Y22" s="129">
        <v>60</v>
      </c>
      <c r="Z22" s="120">
        <f t="shared" si="12"/>
        <v>48</v>
      </c>
      <c r="AA22" s="122"/>
      <c r="AB22" s="122"/>
      <c r="AC22" s="122"/>
      <c r="AD22" s="122"/>
      <c r="AE22" s="122"/>
      <c r="AF22" s="122"/>
      <c r="AG22" s="122"/>
      <c r="AH22" s="122"/>
      <c r="AI22" s="122"/>
      <c r="AJ22" s="122"/>
      <c r="AK22" s="122"/>
      <c r="AL22" s="122"/>
      <c r="AM22" s="122"/>
      <c r="AN22" s="122"/>
      <c r="AO22" s="122"/>
      <c r="AP22" s="122"/>
      <c r="AQ22" s="122"/>
      <c r="AR22" s="121"/>
    </row>
    <row r="23" spans="1:44" s="119" customFormat="1" x14ac:dyDescent="0.3">
      <c r="A23" s="113">
        <v>17</v>
      </c>
      <c r="B23" s="126">
        <v>677574</v>
      </c>
      <c r="C23" s="127" t="s">
        <v>117</v>
      </c>
      <c r="D23" s="114">
        <v>10</v>
      </c>
      <c r="E23" s="114">
        <v>14</v>
      </c>
      <c r="F23" s="114">
        <v>10</v>
      </c>
      <c r="G23" s="114">
        <v>11</v>
      </c>
      <c r="H23" s="114">
        <v>11</v>
      </c>
      <c r="I23" s="114">
        <f t="shared" si="1"/>
        <v>56</v>
      </c>
      <c r="J23" s="114">
        <f t="shared" si="2"/>
        <v>8.4</v>
      </c>
      <c r="K23" s="115">
        <v>6</v>
      </c>
      <c r="L23" s="115">
        <v>2</v>
      </c>
      <c r="M23" s="115">
        <v>3.5</v>
      </c>
      <c r="N23" s="115">
        <v>2.5</v>
      </c>
      <c r="O23" s="115">
        <v>5</v>
      </c>
      <c r="P23" s="115">
        <f t="shared" si="3"/>
        <v>19</v>
      </c>
      <c r="Q23" s="115">
        <f t="shared" si="4"/>
        <v>0.95000000000000007</v>
      </c>
      <c r="R23" s="116">
        <f t="shared" si="5"/>
        <v>1.8</v>
      </c>
      <c r="S23" s="117">
        <f t="shared" si="6"/>
        <v>2.2000000000000002</v>
      </c>
      <c r="T23" s="117">
        <f t="shared" si="7"/>
        <v>1.675</v>
      </c>
      <c r="U23" s="117">
        <f t="shared" si="8"/>
        <v>1.7749999999999999</v>
      </c>
      <c r="V23" s="117">
        <f t="shared" si="9"/>
        <v>1.9</v>
      </c>
      <c r="W23" s="28">
        <f t="shared" si="10"/>
        <v>75</v>
      </c>
      <c r="X23" s="118">
        <f t="shared" si="11"/>
        <v>15</v>
      </c>
      <c r="Y23" s="129">
        <v>54</v>
      </c>
      <c r="Z23" s="120">
        <f t="shared" si="12"/>
        <v>43.2</v>
      </c>
      <c r="AA23" s="122"/>
      <c r="AB23" s="122"/>
      <c r="AC23" s="122"/>
      <c r="AD23" s="122"/>
      <c r="AE23" s="122"/>
      <c r="AF23" s="122"/>
      <c r="AG23" s="122"/>
      <c r="AH23" s="122"/>
      <c r="AI23" s="122"/>
      <c r="AJ23" s="122"/>
      <c r="AK23" s="122"/>
      <c r="AL23" s="122"/>
      <c r="AM23" s="122"/>
      <c r="AN23" s="122"/>
      <c r="AO23" s="122"/>
      <c r="AP23" s="122"/>
      <c r="AQ23" s="122"/>
      <c r="AR23" s="121"/>
    </row>
    <row r="24" spans="1:44" s="119" customFormat="1" x14ac:dyDescent="0.3">
      <c r="A24" s="113">
        <v>18</v>
      </c>
      <c r="B24" s="126">
        <v>677575</v>
      </c>
      <c r="C24" s="127" t="s">
        <v>118</v>
      </c>
      <c r="D24" s="114">
        <v>10</v>
      </c>
      <c r="E24" s="114">
        <v>12</v>
      </c>
      <c r="F24" s="114">
        <v>15</v>
      </c>
      <c r="G24" s="114">
        <v>14</v>
      </c>
      <c r="H24" s="114">
        <v>10</v>
      </c>
      <c r="I24" s="114">
        <f t="shared" si="1"/>
        <v>61</v>
      </c>
      <c r="J24" s="114">
        <f t="shared" si="2"/>
        <v>9.15</v>
      </c>
      <c r="K24" s="115">
        <v>3</v>
      </c>
      <c r="L24" s="115">
        <v>2.5</v>
      </c>
      <c r="M24" s="115">
        <v>2</v>
      </c>
      <c r="N24" s="115">
        <v>3</v>
      </c>
      <c r="O24" s="115">
        <v>4</v>
      </c>
      <c r="P24" s="115">
        <f t="shared" si="3"/>
        <v>14.5</v>
      </c>
      <c r="Q24" s="115">
        <f t="shared" si="4"/>
        <v>0.72500000000000009</v>
      </c>
      <c r="R24" s="116">
        <f t="shared" si="5"/>
        <v>1.65</v>
      </c>
      <c r="S24" s="117">
        <f t="shared" si="6"/>
        <v>1.9249999999999998</v>
      </c>
      <c r="T24" s="117">
        <f t="shared" si="7"/>
        <v>2.35</v>
      </c>
      <c r="U24" s="117">
        <f t="shared" si="8"/>
        <v>2.25</v>
      </c>
      <c r="V24" s="117">
        <f t="shared" si="9"/>
        <v>1.7</v>
      </c>
      <c r="W24" s="28">
        <f t="shared" si="10"/>
        <v>75.5</v>
      </c>
      <c r="X24" s="118">
        <f t="shared" si="11"/>
        <v>15.100000000000001</v>
      </c>
      <c r="Y24" s="129">
        <v>61</v>
      </c>
      <c r="Z24" s="120">
        <f t="shared" si="12"/>
        <v>48.800000000000004</v>
      </c>
      <c r="AA24" s="122"/>
      <c r="AB24" s="122"/>
      <c r="AC24" s="122"/>
      <c r="AD24" s="122"/>
      <c r="AE24" s="122"/>
      <c r="AF24" s="122"/>
      <c r="AG24" s="122"/>
      <c r="AH24" s="122"/>
      <c r="AI24" s="122"/>
      <c r="AJ24" s="122"/>
      <c r="AK24" s="122"/>
      <c r="AL24" s="122"/>
      <c r="AM24" s="122"/>
      <c r="AN24" s="122"/>
      <c r="AO24" s="122"/>
      <c r="AP24" s="122"/>
      <c r="AQ24" s="122"/>
      <c r="AR24" s="121"/>
    </row>
    <row r="25" spans="1:44" s="119" customFormat="1" x14ac:dyDescent="0.3">
      <c r="A25" s="113">
        <v>19</v>
      </c>
      <c r="B25" s="126">
        <v>677576</v>
      </c>
      <c r="C25" s="127" t="s">
        <v>119</v>
      </c>
      <c r="D25" s="114">
        <v>12</v>
      </c>
      <c r="E25" s="114">
        <v>10</v>
      </c>
      <c r="F25" s="114">
        <v>11</v>
      </c>
      <c r="G25" s="114">
        <v>10</v>
      </c>
      <c r="H25" s="114">
        <v>10.5</v>
      </c>
      <c r="I25" s="114">
        <f t="shared" si="1"/>
        <v>53.5</v>
      </c>
      <c r="J25" s="114">
        <f t="shared" si="2"/>
        <v>8.0250000000000004</v>
      </c>
      <c r="K25" s="115">
        <v>2.5</v>
      </c>
      <c r="L25" s="115">
        <v>3</v>
      </c>
      <c r="M25" s="115">
        <v>3</v>
      </c>
      <c r="N25" s="115">
        <v>2.5</v>
      </c>
      <c r="O25" s="115">
        <v>2</v>
      </c>
      <c r="P25" s="115">
        <f t="shared" si="3"/>
        <v>13</v>
      </c>
      <c r="Q25" s="115">
        <f t="shared" si="4"/>
        <v>0.65</v>
      </c>
      <c r="R25" s="116">
        <f t="shared" si="5"/>
        <v>1.9249999999999998</v>
      </c>
      <c r="S25" s="117">
        <f t="shared" si="6"/>
        <v>1.65</v>
      </c>
      <c r="T25" s="117">
        <f t="shared" si="7"/>
        <v>1.7999999999999998</v>
      </c>
      <c r="U25" s="117">
        <f t="shared" si="8"/>
        <v>1.625</v>
      </c>
      <c r="V25" s="117">
        <f t="shared" si="9"/>
        <v>1.675</v>
      </c>
      <c r="W25" s="28">
        <f t="shared" si="10"/>
        <v>66.5</v>
      </c>
      <c r="X25" s="118">
        <f t="shared" si="11"/>
        <v>13.3</v>
      </c>
      <c r="Y25" s="129">
        <v>39</v>
      </c>
      <c r="Z25" s="120">
        <f t="shared" si="12"/>
        <v>31.200000000000003</v>
      </c>
      <c r="AA25" s="122"/>
      <c r="AB25" s="122"/>
      <c r="AC25" s="122"/>
      <c r="AD25" s="122"/>
      <c r="AE25" s="122"/>
      <c r="AF25" s="122"/>
      <c r="AG25" s="122"/>
      <c r="AH25" s="122"/>
      <c r="AI25" s="122"/>
      <c r="AJ25" s="122"/>
      <c r="AK25" s="122"/>
      <c r="AL25" s="122"/>
      <c r="AM25" s="122"/>
      <c r="AN25" s="122"/>
      <c r="AO25" s="122"/>
      <c r="AP25" s="122"/>
      <c r="AQ25" s="122"/>
      <c r="AR25" s="121"/>
    </row>
    <row r="26" spans="1:44" s="119" customFormat="1" x14ac:dyDescent="0.3">
      <c r="A26" s="113">
        <v>20</v>
      </c>
      <c r="B26" s="126">
        <v>677577</v>
      </c>
      <c r="C26" s="127" t="s">
        <v>120</v>
      </c>
      <c r="D26" s="114">
        <v>9</v>
      </c>
      <c r="E26" s="114">
        <v>12</v>
      </c>
      <c r="F26" s="114">
        <v>10</v>
      </c>
      <c r="G26" s="114">
        <v>11</v>
      </c>
      <c r="H26" s="114">
        <v>12</v>
      </c>
      <c r="I26" s="114">
        <f t="shared" si="1"/>
        <v>54</v>
      </c>
      <c r="J26" s="114">
        <f t="shared" si="2"/>
        <v>8.1</v>
      </c>
      <c r="K26" s="115">
        <v>3</v>
      </c>
      <c r="L26" s="115">
        <v>2.5</v>
      </c>
      <c r="M26" s="115">
        <v>4</v>
      </c>
      <c r="N26" s="115">
        <v>2.5</v>
      </c>
      <c r="O26" s="115">
        <v>2.5</v>
      </c>
      <c r="P26" s="115">
        <f t="shared" si="3"/>
        <v>14.5</v>
      </c>
      <c r="Q26" s="115">
        <f t="shared" si="4"/>
        <v>0.72500000000000009</v>
      </c>
      <c r="R26" s="116">
        <f t="shared" si="5"/>
        <v>1.5</v>
      </c>
      <c r="S26" s="117">
        <f t="shared" si="6"/>
        <v>1.9249999999999998</v>
      </c>
      <c r="T26" s="117">
        <f t="shared" si="7"/>
        <v>1.7</v>
      </c>
      <c r="U26" s="117">
        <f t="shared" si="8"/>
        <v>1.7749999999999999</v>
      </c>
      <c r="V26" s="117">
        <f t="shared" si="9"/>
        <v>1.9249999999999998</v>
      </c>
      <c r="W26" s="28">
        <f t="shared" si="10"/>
        <v>68.5</v>
      </c>
      <c r="X26" s="118">
        <f t="shared" si="11"/>
        <v>13.700000000000001</v>
      </c>
      <c r="Y26" s="129" t="s">
        <v>195</v>
      </c>
      <c r="Z26" s="120" t="e">
        <f t="shared" si="12"/>
        <v>#VALUE!</v>
      </c>
      <c r="AA26" s="122"/>
      <c r="AB26" s="122"/>
      <c r="AC26" s="122"/>
      <c r="AD26" s="122"/>
      <c r="AE26" s="122"/>
      <c r="AF26" s="122"/>
      <c r="AG26" s="122"/>
      <c r="AH26" s="122"/>
      <c r="AI26" s="122"/>
      <c r="AJ26" s="122"/>
      <c r="AK26" s="122"/>
      <c r="AL26" s="122"/>
      <c r="AM26" s="122"/>
      <c r="AN26" s="122"/>
      <c r="AO26" s="122"/>
      <c r="AP26" s="122"/>
      <c r="AQ26" s="122"/>
      <c r="AR26" s="121"/>
    </row>
    <row r="27" spans="1:44" s="119" customFormat="1" x14ac:dyDescent="0.3">
      <c r="A27" s="113">
        <v>21</v>
      </c>
      <c r="B27" s="126">
        <v>677578</v>
      </c>
      <c r="C27" s="127" t="s">
        <v>121</v>
      </c>
      <c r="D27" s="114">
        <v>12</v>
      </c>
      <c r="E27" s="114">
        <v>10</v>
      </c>
      <c r="F27" s="114">
        <v>10</v>
      </c>
      <c r="G27" s="114">
        <v>14</v>
      </c>
      <c r="H27" s="114">
        <v>9</v>
      </c>
      <c r="I27" s="114">
        <f t="shared" si="1"/>
        <v>55</v>
      </c>
      <c r="J27" s="114">
        <f t="shared" si="2"/>
        <v>8.25</v>
      </c>
      <c r="K27" s="115">
        <v>3.5</v>
      </c>
      <c r="L27" s="115">
        <v>2.5</v>
      </c>
      <c r="M27" s="115">
        <v>3</v>
      </c>
      <c r="N27" s="115">
        <v>2</v>
      </c>
      <c r="O27" s="115">
        <v>3</v>
      </c>
      <c r="P27" s="115">
        <f t="shared" si="3"/>
        <v>14</v>
      </c>
      <c r="Q27" s="115">
        <f t="shared" si="4"/>
        <v>0.70000000000000007</v>
      </c>
      <c r="R27" s="116">
        <f t="shared" si="5"/>
        <v>1.9749999999999999</v>
      </c>
      <c r="S27" s="117">
        <f t="shared" si="6"/>
        <v>1.625</v>
      </c>
      <c r="T27" s="117">
        <f t="shared" si="7"/>
        <v>1.65</v>
      </c>
      <c r="U27" s="117">
        <f t="shared" si="8"/>
        <v>2.2000000000000002</v>
      </c>
      <c r="V27" s="117">
        <f t="shared" si="9"/>
        <v>1.5</v>
      </c>
      <c r="W27" s="28">
        <f t="shared" si="10"/>
        <v>69</v>
      </c>
      <c r="X27" s="118">
        <f t="shared" si="11"/>
        <v>13.8</v>
      </c>
      <c r="Y27" s="129">
        <v>93</v>
      </c>
      <c r="Z27" s="120">
        <f t="shared" si="12"/>
        <v>74.400000000000006</v>
      </c>
      <c r="AA27" s="122"/>
      <c r="AB27" s="122"/>
      <c r="AC27" s="122"/>
      <c r="AD27" s="122"/>
      <c r="AE27" s="122"/>
      <c r="AF27" s="122"/>
      <c r="AG27" s="122"/>
      <c r="AH27" s="122"/>
      <c r="AI27" s="122"/>
      <c r="AJ27" s="122"/>
      <c r="AK27" s="122"/>
      <c r="AL27" s="122"/>
      <c r="AM27" s="122"/>
      <c r="AN27" s="122"/>
      <c r="AO27" s="122"/>
      <c r="AP27" s="122"/>
      <c r="AQ27" s="122"/>
      <c r="AR27" s="121"/>
    </row>
    <row r="28" spans="1:44" s="119" customFormat="1" x14ac:dyDescent="0.3">
      <c r="A28" s="113">
        <v>22</v>
      </c>
      <c r="B28" s="126">
        <v>677579</v>
      </c>
      <c r="C28" s="127" t="s">
        <v>122</v>
      </c>
      <c r="D28" s="114">
        <v>10</v>
      </c>
      <c r="E28" s="114">
        <v>14</v>
      </c>
      <c r="F28" s="114">
        <v>12</v>
      </c>
      <c r="G28" s="114">
        <v>13</v>
      </c>
      <c r="H28" s="114">
        <v>10</v>
      </c>
      <c r="I28" s="114">
        <f t="shared" si="1"/>
        <v>59</v>
      </c>
      <c r="J28" s="114">
        <f t="shared" si="2"/>
        <v>8.85</v>
      </c>
      <c r="K28" s="115">
        <v>3.5</v>
      </c>
      <c r="L28" s="115">
        <v>2</v>
      </c>
      <c r="M28" s="115">
        <v>2.5</v>
      </c>
      <c r="N28" s="115">
        <v>3</v>
      </c>
      <c r="O28" s="115">
        <v>3</v>
      </c>
      <c r="P28" s="115">
        <f t="shared" si="3"/>
        <v>14</v>
      </c>
      <c r="Q28" s="115">
        <f t="shared" si="4"/>
        <v>0.70000000000000007</v>
      </c>
      <c r="R28" s="116">
        <f t="shared" si="5"/>
        <v>1.675</v>
      </c>
      <c r="S28" s="117">
        <f t="shared" si="6"/>
        <v>2.2000000000000002</v>
      </c>
      <c r="T28" s="117">
        <f t="shared" si="7"/>
        <v>1.9249999999999998</v>
      </c>
      <c r="U28" s="117">
        <f t="shared" si="8"/>
        <v>2.1</v>
      </c>
      <c r="V28" s="117">
        <f t="shared" si="9"/>
        <v>1.65</v>
      </c>
      <c r="W28" s="28">
        <f t="shared" si="10"/>
        <v>73</v>
      </c>
      <c r="X28" s="118">
        <f t="shared" si="11"/>
        <v>14.600000000000001</v>
      </c>
      <c r="Y28" s="129">
        <v>53</v>
      </c>
      <c r="Z28" s="120">
        <f t="shared" si="12"/>
        <v>42.400000000000006</v>
      </c>
      <c r="AA28" s="122"/>
      <c r="AB28" s="122"/>
      <c r="AC28" s="122"/>
      <c r="AD28" s="122"/>
      <c r="AE28" s="122"/>
      <c r="AF28" s="122"/>
      <c r="AG28" s="122"/>
      <c r="AH28" s="122"/>
      <c r="AI28" s="122"/>
      <c r="AJ28" s="122"/>
      <c r="AK28" s="122"/>
      <c r="AL28" s="122"/>
      <c r="AM28" s="122"/>
      <c r="AN28" s="122"/>
      <c r="AO28" s="122"/>
      <c r="AP28" s="122"/>
      <c r="AQ28" s="122"/>
      <c r="AR28" s="121"/>
    </row>
    <row r="29" spans="1:44" s="119" customFormat="1" x14ac:dyDescent="0.3">
      <c r="A29" s="113">
        <v>23</v>
      </c>
      <c r="B29" s="126">
        <v>677580</v>
      </c>
      <c r="C29" s="127" t="s">
        <v>123</v>
      </c>
      <c r="D29" s="114">
        <v>10</v>
      </c>
      <c r="E29" s="114">
        <v>13</v>
      </c>
      <c r="F29" s="114">
        <v>12</v>
      </c>
      <c r="G29" s="114">
        <v>11</v>
      </c>
      <c r="H29" s="114">
        <v>10</v>
      </c>
      <c r="I29" s="114">
        <f t="shared" si="1"/>
        <v>56</v>
      </c>
      <c r="J29" s="114">
        <f t="shared" si="2"/>
        <v>8.4</v>
      </c>
      <c r="K29" s="115">
        <v>2.5</v>
      </c>
      <c r="L29" s="115">
        <v>3</v>
      </c>
      <c r="M29" s="115">
        <v>2.5</v>
      </c>
      <c r="N29" s="115">
        <v>2.5</v>
      </c>
      <c r="O29" s="115">
        <v>2.5</v>
      </c>
      <c r="P29" s="115">
        <f t="shared" si="3"/>
        <v>13</v>
      </c>
      <c r="Q29" s="115">
        <f t="shared" si="4"/>
        <v>0.65</v>
      </c>
      <c r="R29" s="116">
        <f t="shared" si="5"/>
        <v>1.625</v>
      </c>
      <c r="S29" s="117">
        <f t="shared" si="6"/>
        <v>2.1</v>
      </c>
      <c r="T29" s="117">
        <f t="shared" si="7"/>
        <v>1.9249999999999998</v>
      </c>
      <c r="U29" s="117">
        <f t="shared" si="8"/>
        <v>1.7749999999999999</v>
      </c>
      <c r="V29" s="117">
        <f t="shared" si="9"/>
        <v>1.625</v>
      </c>
      <c r="W29" s="28">
        <f t="shared" si="10"/>
        <v>69</v>
      </c>
      <c r="X29" s="118">
        <f t="shared" si="11"/>
        <v>13.8</v>
      </c>
      <c r="Y29" s="129">
        <v>37</v>
      </c>
      <c r="Z29" s="120">
        <f t="shared" si="12"/>
        <v>29.6</v>
      </c>
      <c r="AA29" s="122"/>
      <c r="AB29" s="122"/>
      <c r="AC29" s="122"/>
      <c r="AD29" s="122"/>
      <c r="AE29" s="122"/>
      <c r="AF29" s="122"/>
      <c r="AG29" s="122"/>
      <c r="AH29" s="122"/>
      <c r="AI29" s="122"/>
      <c r="AJ29" s="122"/>
      <c r="AK29" s="122"/>
      <c r="AL29" s="122"/>
      <c r="AM29" s="122"/>
      <c r="AN29" s="122"/>
      <c r="AO29" s="122"/>
      <c r="AP29" s="122"/>
      <c r="AQ29" s="122"/>
      <c r="AR29" s="121"/>
    </row>
    <row r="30" spans="1:44" s="119" customFormat="1" x14ac:dyDescent="0.3">
      <c r="A30" s="113">
        <v>24</v>
      </c>
      <c r="B30" s="126">
        <v>677581</v>
      </c>
      <c r="C30" s="127" t="s">
        <v>124</v>
      </c>
      <c r="D30" s="114">
        <v>9</v>
      </c>
      <c r="E30" s="114">
        <v>9.5</v>
      </c>
      <c r="F30" s="114">
        <v>10</v>
      </c>
      <c r="G30" s="114">
        <v>14</v>
      </c>
      <c r="H30" s="114">
        <v>12</v>
      </c>
      <c r="I30" s="114">
        <f t="shared" si="1"/>
        <v>54.5</v>
      </c>
      <c r="J30" s="114">
        <f t="shared" si="2"/>
        <v>8.1749999999999989</v>
      </c>
      <c r="K30" s="115">
        <v>3</v>
      </c>
      <c r="L30" s="115">
        <v>2.5</v>
      </c>
      <c r="M30" s="115">
        <v>2</v>
      </c>
      <c r="N30" s="115">
        <v>3</v>
      </c>
      <c r="O30" s="115">
        <v>3</v>
      </c>
      <c r="P30" s="115">
        <f t="shared" si="3"/>
        <v>13.5</v>
      </c>
      <c r="Q30" s="115">
        <f t="shared" si="4"/>
        <v>0.67500000000000004</v>
      </c>
      <c r="R30" s="116">
        <f t="shared" si="5"/>
        <v>1.5</v>
      </c>
      <c r="S30" s="117">
        <f t="shared" si="6"/>
        <v>1.55</v>
      </c>
      <c r="T30" s="117">
        <f t="shared" si="7"/>
        <v>1.6</v>
      </c>
      <c r="U30" s="117">
        <f t="shared" si="8"/>
        <v>2.25</v>
      </c>
      <c r="V30" s="117">
        <f t="shared" si="9"/>
        <v>1.9499999999999997</v>
      </c>
      <c r="W30" s="28">
        <f t="shared" si="10"/>
        <v>68</v>
      </c>
      <c r="X30" s="118">
        <f t="shared" si="11"/>
        <v>13.600000000000001</v>
      </c>
      <c r="Y30" s="129">
        <v>41</v>
      </c>
      <c r="Z30" s="120">
        <f t="shared" si="12"/>
        <v>32.800000000000004</v>
      </c>
      <c r="AA30" s="122"/>
      <c r="AB30" s="122"/>
      <c r="AC30" s="122"/>
      <c r="AD30" s="122"/>
      <c r="AE30" s="122"/>
      <c r="AF30" s="122"/>
      <c r="AG30" s="122"/>
      <c r="AH30" s="122"/>
      <c r="AI30" s="122"/>
      <c r="AJ30" s="122"/>
      <c r="AK30" s="122"/>
      <c r="AL30" s="122"/>
      <c r="AM30" s="122"/>
      <c r="AN30" s="122"/>
      <c r="AO30" s="122"/>
      <c r="AP30" s="122"/>
      <c r="AQ30" s="122"/>
      <c r="AR30" s="121"/>
    </row>
    <row r="31" spans="1:44" s="119" customFormat="1" x14ac:dyDescent="0.3">
      <c r="A31" s="113">
        <v>25</v>
      </c>
      <c r="B31" s="126">
        <v>677582</v>
      </c>
      <c r="C31" s="127" t="s">
        <v>125</v>
      </c>
      <c r="D31" s="114">
        <v>10</v>
      </c>
      <c r="E31" s="114">
        <v>14</v>
      </c>
      <c r="F31" s="114">
        <v>12</v>
      </c>
      <c r="G31" s="114">
        <v>11</v>
      </c>
      <c r="H31" s="114">
        <v>10</v>
      </c>
      <c r="I31" s="114">
        <f t="shared" si="1"/>
        <v>57</v>
      </c>
      <c r="J31" s="114">
        <f t="shared" si="2"/>
        <v>8.5499999999999989</v>
      </c>
      <c r="K31" s="115">
        <v>2.5</v>
      </c>
      <c r="L31" s="115">
        <v>3</v>
      </c>
      <c r="M31" s="115">
        <v>2.5</v>
      </c>
      <c r="N31" s="115">
        <v>4</v>
      </c>
      <c r="O31" s="115">
        <v>3</v>
      </c>
      <c r="P31" s="115">
        <f t="shared" si="3"/>
        <v>15</v>
      </c>
      <c r="Q31" s="115">
        <f t="shared" si="4"/>
        <v>0.75</v>
      </c>
      <c r="R31" s="116">
        <f t="shared" si="5"/>
        <v>1.625</v>
      </c>
      <c r="S31" s="117">
        <f t="shared" si="6"/>
        <v>2.25</v>
      </c>
      <c r="T31" s="117">
        <f t="shared" si="7"/>
        <v>1.9249999999999998</v>
      </c>
      <c r="U31" s="117">
        <f t="shared" si="8"/>
        <v>1.8499999999999999</v>
      </c>
      <c r="V31" s="117">
        <f t="shared" si="9"/>
        <v>1.65</v>
      </c>
      <c r="W31" s="28">
        <f t="shared" si="10"/>
        <v>72</v>
      </c>
      <c r="X31" s="118">
        <f t="shared" si="11"/>
        <v>14.4</v>
      </c>
      <c r="Y31" s="129">
        <v>54</v>
      </c>
      <c r="Z31" s="120">
        <f t="shared" si="12"/>
        <v>43.2</v>
      </c>
      <c r="AA31" s="122"/>
      <c r="AB31" s="122"/>
      <c r="AC31" s="122"/>
      <c r="AD31" s="122"/>
      <c r="AE31" s="122"/>
      <c r="AF31" s="122"/>
      <c r="AG31" s="122"/>
      <c r="AH31" s="122"/>
      <c r="AI31" s="122"/>
      <c r="AJ31" s="122"/>
      <c r="AK31" s="122"/>
      <c r="AL31" s="122"/>
      <c r="AM31" s="122"/>
      <c r="AN31" s="122"/>
      <c r="AO31" s="122"/>
      <c r="AP31" s="122"/>
      <c r="AQ31" s="122"/>
      <c r="AR31" s="121"/>
    </row>
    <row r="32" spans="1:44" s="119" customFormat="1" x14ac:dyDescent="0.3">
      <c r="A32" s="113">
        <v>26</v>
      </c>
      <c r="B32" s="126">
        <v>677583</v>
      </c>
      <c r="C32" s="127" t="s">
        <v>126</v>
      </c>
      <c r="D32" s="114">
        <v>14</v>
      </c>
      <c r="E32" s="114">
        <v>12</v>
      </c>
      <c r="F32" s="114">
        <v>14</v>
      </c>
      <c r="G32" s="114">
        <v>10</v>
      </c>
      <c r="H32" s="114">
        <v>12</v>
      </c>
      <c r="I32" s="114">
        <f t="shared" si="1"/>
        <v>62</v>
      </c>
      <c r="J32" s="114">
        <f t="shared" si="2"/>
        <v>9.2999999999999989</v>
      </c>
      <c r="K32" s="115">
        <v>2.5</v>
      </c>
      <c r="L32" s="115">
        <v>4</v>
      </c>
      <c r="M32" s="115">
        <v>3</v>
      </c>
      <c r="N32" s="115">
        <v>3.5</v>
      </c>
      <c r="O32" s="115">
        <v>2</v>
      </c>
      <c r="P32" s="115">
        <f t="shared" si="3"/>
        <v>15</v>
      </c>
      <c r="Q32" s="115">
        <f t="shared" si="4"/>
        <v>0.75</v>
      </c>
      <c r="R32" s="116">
        <f t="shared" si="5"/>
        <v>2.2250000000000001</v>
      </c>
      <c r="S32" s="117">
        <f t="shared" si="6"/>
        <v>1.9999999999999998</v>
      </c>
      <c r="T32" s="117">
        <f t="shared" si="7"/>
        <v>2.25</v>
      </c>
      <c r="U32" s="117">
        <f t="shared" si="8"/>
        <v>1.675</v>
      </c>
      <c r="V32" s="117">
        <f t="shared" si="9"/>
        <v>1.9</v>
      </c>
      <c r="W32" s="28">
        <f t="shared" si="10"/>
        <v>77</v>
      </c>
      <c r="X32" s="118">
        <f t="shared" si="11"/>
        <v>15.4</v>
      </c>
      <c r="Y32" s="129">
        <v>40</v>
      </c>
      <c r="Z32" s="120">
        <f t="shared" si="12"/>
        <v>32</v>
      </c>
      <c r="AA32" s="122"/>
      <c r="AB32" s="122"/>
      <c r="AC32" s="122"/>
      <c r="AD32" s="122"/>
      <c r="AE32" s="122"/>
      <c r="AF32" s="122"/>
      <c r="AG32" s="122"/>
      <c r="AH32" s="122"/>
      <c r="AI32" s="122"/>
      <c r="AJ32" s="122"/>
      <c r="AK32" s="122"/>
      <c r="AL32" s="122"/>
      <c r="AM32" s="122"/>
      <c r="AN32" s="122"/>
      <c r="AO32" s="122"/>
      <c r="AP32" s="122"/>
      <c r="AQ32" s="122"/>
      <c r="AR32" s="121"/>
    </row>
    <row r="33" spans="1:44" s="119" customFormat="1" x14ac:dyDescent="0.3">
      <c r="A33" s="113">
        <v>27</v>
      </c>
      <c r="B33" s="126">
        <v>677584</v>
      </c>
      <c r="C33" s="127" t="s">
        <v>127</v>
      </c>
      <c r="D33" s="114">
        <v>12</v>
      </c>
      <c r="E33" s="114">
        <v>11</v>
      </c>
      <c r="F33" s="114">
        <v>10</v>
      </c>
      <c r="G33" s="114">
        <v>14</v>
      </c>
      <c r="H33" s="114">
        <v>13</v>
      </c>
      <c r="I33" s="114">
        <f t="shared" si="1"/>
        <v>60</v>
      </c>
      <c r="J33" s="114">
        <f t="shared" si="2"/>
        <v>9</v>
      </c>
      <c r="K33" s="115">
        <v>4</v>
      </c>
      <c r="L33" s="115">
        <v>3.5</v>
      </c>
      <c r="M33" s="115">
        <v>3</v>
      </c>
      <c r="N33" s="115">
        <v>2</v>
      </c>
      <c r="O33" s="115">
        <v>4</v>
      </c>
      <c r="P33" s="115">
        <f t="shared" si="3"/>
        <v>16.5</v>
      </c>
      <c r="Q33" s="115">
        <f t="shared" si="4"/>
        <v>0.82500000000000007</v>
      </c>
      <c r="R33" s="116">
        <f t="shared" si="5"/>
        <v>1.9999999999999998</v>
      </c>
      <c r="S33" s="117">
        <f t="shared" si="6"/>
        <v>1.825</v>
      </c>
      <c r="T33" s="117">
        <f t="shared" si="7"/>
        <v>1.65</v>
      </c>
      <c r="U33" s="117">
        <f t="shared" si="8"/>
        <v>2.2000000000000002</v>
      </c>
      <c r="V33" s="117">
        <f t="shared" si="9"/>
        <v>2.15</v>
      </c>
      <c r="W33" s="28">
        <f t="shared" si="10"/>
        <v>76.5</v>
      </c>
      <c r="X33" s="118">
        <f t="shared" si="11"/>
        <v>15.3</v>
      </c>
      <c r="Y33" s="129">
        <v>38</v>
      </c>
      <c r="Z33" s="120">
        <f t="shared" si="12"/>
        <v>30.400000000000002</v>
      </c>
      <c r="AA33" s="122"/>
      <c r="AB33" s="122"/>
      <c r="AC33" s="122"/>
      <c r="AD33" s="122"/>
      <c r="AE33" s="122"/>
      <c r="AF33" s="122"/>
      <c r="AG33" s="122"/>
      <c r="AH33" s="122"/>
      <c r="AI33" s="122"/>
      <c r="AJ33" s="122"/>
      <c r="AK33" s="122"/>
      <c r="AL33" s="122"/>
      <c r="AM33" s="122"/>
      <c r="AN33" s="122"/>
      <c r="AO33" s="122"/>
      <c r="AP33" s="122"/>
      <c r="AQ33" s="122"/>
      <c r="AR33" s="121"/>
    </row>
    <row r="34" spans="1:44" s="119" customFormat="1" x14ac:dyDescent="0.3">
      <c r="A34" s="113">
        <v>28</v>
      </c>
      <c r="B34" s="126">
        <v>677585</v>
      </c>
      <c r="C34" s="127" t="s">
        <v>128</v>
      </c>
      <c r="D34" s="114">
        <v>12</v>
      </c>
      <c r="E34" s="114">
        <v>10.5</v>
      </c>
      <c r="F34" s="114">
        <v>13</v>
      </c>
      <c r="G34" s="114">
        <v>12</v>
      </c>
      <c r="H34" s="114">
        <v>10</v>
      </c>
      <c r="I34" s="114">
        <f t="shared" si="1"/>
        <v>57.5</v>
      </c>
      <c r="J34" s="114">
        <f t="shared" si="2"/>
        <v>8.625</v>
      </c>
      <c r="K34" s="115">
        <v>3</v>
      </c>
      <c r="L34" s="115">
        <v>2</v>
      </c>
      <c r="M34" s="115">
        <v>2</v>
      </c>
      <c r="N34" s="115">
        <v>2</v>
      </c>
      <c r="O34" s="115">
        <v>2.5</v>
      </c>
      <c r="P34" s="115">
        <f t="shared" si="3"/>
        <v>11.5</v>
      </c>
      <c r="Q34" s="115">
        <f t="shared" si="4"/>
        <v>0.57500000000000007</v>
      </c>
      <c r="R34" s="116">
        <f t="shared" si="5"/>
        <v>1.9499999999999997</v>
      </c>
      <c r="S34" s="117">
        <f t="shared" si="6"/>
        <v>1.675</v>
      </c>
      <c r="T34" s="117">
        <f t="shared" si="7"/>
        <v>2.0499999999999998</v>
      </c>
      <c r="U34" s="117">
        <f t="shared" si="8"/>
        <v>1.9</v>
      </c>
      <c r="V34" s="117">
        <f t="shared" si="9"/>
        <v>1.625</v>
      </c>
      <c r="W34" s="28">
        <f t="shared" si="10"/>
        <v>69</v>
      </c>
      <c r="X34" s="118">
        <f t="shared" si="11"/>
        <v>13.8</v>
      </c>
      <c r="Y34" s="129">
        <v>55</v>
      </c>
      <c r="Z34" s="120">
        <f t="shared" si="12"/>
        <v>44</v>
      </c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1"/>
    </row>
    <row r="35" spans="1:44" s="119" customFormat="1" x14ac:dyDescent="0.3">
      <c r="A35" s="113">
        <v>29</v>
      </c>
      <c r="B35" s="126">
        <v>677586</v>
      </c>
      <c r="C35" s="127" t="s">
        <v>129</v>
      </c>
      <c r="D35" s="114">
        <v>10</v>
      </c>
      <c r="E35" s="114">
        <v>11</v>
      </c>
      <c r="F35" s="114">
        <v>10</v>
      </c>
      <c r="G35" s="114">
        <v>14</v>
      </c>
      <c r="H35" s="114">
        <v>13</v>
      </c>
      <c r="I35" s="114">
        <f t="shared" si="1"/>
        <v>58</v>
      </c>
      <c r="J35" s="114">
        <f t="shared" si="2"/>
        <v>8.6999999999999993</v>
      </c>
      <c r="K35" s="115">
        <v>3.5</v>
      </c>
      <c r="L35" s="115">
        <v>2</v>
      </c>
      <c r="M35" s="115">
        <v>2</v>
      </c>
      <c r="N35" s="115">
        <v>2</v>
      </c>
      <c r="O35" s="115">
        <v>2.5</v>
      </c>
      <c r="P35" s="115">
        <f t="shared" si="3"/>
        <v>12</v>
      </c>
      <c r="Q35" s="115">
        <f t="shared" si="4"/>
        <v>0.60000000000000009</v>
      </c>
      <c r="R35" s="116">
        <f t="shared" si="5"/>
        <v>1.675</v>
      </c>
      <c r="S35" s="117">
        <f t="shared" si="6"/>
        <v>1.75</v>
      </c>
      <c r="T35" s="117">
        <f t="shared" si="7"/>
        <v>1.6</v>
      </c>
      <c r="U35" s="117">
        <f t="shared" si="8"/>
        <v>2.2000000000000002</v>
      </c>
      <c r="V35" s="117">
        <f t="shared" si="9"/>
        <v>2.0750000000000002</v>
      </c>
      <c r="W35" s="28">
        <f t="shared" si="10"/>
        <v>70</v>
      </c>
      <c r="X35" s="118">
        <f t="shared" si="11"/>
        <v>14</v>
      </c>
      <c r="Y35" s="129">
        <v>51</v>
      </c>
      <c r="Z35" s="120">
        <f t="shared" si="12"/>
        <v>40.800000000000004</v>
      </c>
      <c r="AA35" s="122"/>
      <c r="AB35" s="122"/>
      <c r="AC35" s="122"/>
      <c r="AD35" s="122"/>
      <c r="AE35" s="122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  <c r="AQ35" s="122"/>
      <c r="AR35" s="121"/>
    </row>
    <row r="36" spans="1:44" s="119" customFormat="1" x14ac:dyDescent="0.3">
      <c r="A36" s="113">
        <v>30</v>
      </c>
      <c r="B36" s="126">
        <v>677587</v>
      </c>
      <c r="C36" s="127" t="s">
        <v>130</v>
      </c>
      <c r="D36" s="114">
        <v>12</v>
      </c>
      <c r="E36" s="114">
        <v>10.5</v>
      </c>
      <c r="F36" s="114">
        <v>10</v>
      </c>
      <c r="G36" s="114">
        <v>9.5</v>
      </c>
      <c r="H36" s="114">
        <v>13</v>
      </c>
      <c r="I36" s="114">
        <f t="shared" si="1"/>
        <v>55</v>
      </c>
      <c r="J36" s="114">
        <f t="shared" si="2"/>
        <v>8.25</v>
      </c>
      <c r="K36" s="115">
        <v>3</v>
      </c>
      <c r="L36" s="115">
        <v>2</v>
      </c>
      <c r="M36" s="115">
        <v>2</v>
      </c>
      <c r="N36" s="115">
        <v>4</v>
      </c>
      <c r="O36" s="115">
        <v>3</v>
      </c>
      <c r="P36" s="115">
        <f t="shared" si="3"/>
        <v>14</v>
      </c>
      <c r="Q36" s="115">
        <f t="shared" si="4"/>
        <v>0.70000000000000007</v>
      </c>
      <c r="R36" s="116">
        <f t="shared" si="5"/>
        <v>1.9499999999999997</v>
      </c>
      <c r="S36" s="117">
        <f t="shared" si="6"/>
        <v>1.675</v>
      </c>
      <c r="T36" s="117">
        <f t="shared" si="7"/>
        <v>1.6</v>
      </c>
      <c r="U36" s="117">
        <f t="shared" si="8"/>
        <v>1.625</v>
      </c>
      <c r="V36" s="117">
        <f t="shared" si="9"/>
        <v>2.1</v>
      </c>
      <c r="W36" s="28">
        <f t="shared" si="10"/>
        <v>69</v>
      </c>
      <c r="X36" s="118">
        <f t="shared" si="11"/>
        <v>13.8</v>
      </c>
      <c r="Y36" s="129">
        <v>33</v>
      </c>
      <c r="Z36" s="120">
        <f t="shared" si="12"/>
        <v>26.400000000000002</v>
      </c>
      <c r="AA36" s="122"/>
      <c r="AB36" s="122"/>
      <c r="AC36" s="122"/>
      <c r="AD36" s="122"/>
      <c r="AE36" s="122"/>
      <c r="AF36" s="122"/>
      <c r="AG36" s="122"/>
      <c r="AH36" s="122"/>
      <c r="AI36" s="122"/>
      <c r="AJ36" s="122"/>
      <c r="AK36" s="122"/>
      <c r="AL36" s="122"/>
      <c r="AM36" s="122"/>
      <c r="AN36" s="122"/>
      <c r="AO36" s="122"/>
      <c r="AP36" s="122"/>
      <c r="AQ36" s="122"/>
      <c r="AR36" s="121"/>
    </row>
    <row r="37" spans="1:44" s="119" customFormat="1" x14ac:dyDescent="0.3">
      <c r="A37" s="113">
        <v>31</v>
      </c>
      <c r="B37" s="126">
        <v>677588</v>
      </c>
      <c r="C37" s="127" t="s">
        <v>131</v>
      </c>
      <c r="D37" s="114">
        <v>10</v>
      </c>
      <c r="E37" s="114">
        <v>9</v>
      </c>
      <c r="F37" s="114">
        <v>12</v>
      </c>
      <c r="G37" s="114">
        <v>8</v>
      </c>
      <c r="H37" s="114">
        <v>9</v>
      </c>
      <c r="I37" s="114">
        <f t="shared" si="1"/>
        <v>48</v>
      </c>
      <c r="J37" s="114">
        <f t="shared" si="2"/>
        <v>7.1999999999999993</v>
      </c>
      <c r="K37" s="115">
        <v>5</v>
      </c>
      <c r="L37" s="115">
        <v>4</v>
      </c>
      <c r="M37" s="115">
        <v>4</v>
      </c>
      <c r="N37" s="115">
        <v>2</v>
      </c>
      <c r="O37" s="115">
        <v>5</v>
      </c>
      <c r="P37" s="115">
        <f t="shared" si="3"/>
        <v>20</v>
      </c>
      <c r="Q37" s="115">
        <f t="shared" si="4"/>
        <v>1</v>
      </c>
      <c r="R37" s="116">
        <f t="shared" si="5"/>
        <v>1.75</v>
      </c>
      <c r="S37" s="117">
        <f t="shared" si="6"/>
        <v>1.5499999999999998</v>
      </c>
      <c r="T37" s="117">
        <f t="shared" si="7"/>
        <v>1.9999999999999998</v>
      </c>
      <c r="U37" s="117">
        <f t="shared" si="8"/>
        <v>1.3</v>
      </c>
      <c r="V37" s="117">
        <f t="shared" si="9"/>
        <v>1.5999999999999999</v>
      </c>
      <c r="W37" s="28">
        <f t="shared" si="10"/>
        <v>68</v>
      </c>
      <c r="X37" s="118">
        <f t="shared" si="11"/>
        <v>13.600000000000001</v>
      </c>
      <c r="Y37" s="129">
        <v>36</v>
      </c>
      <c r="Z37" s="120">
        <f t="shared" si="12"/>
        <v>28.8</v>
      </c>
      <c r="AA37" s="122"/>
      <c r="AB37" s="122"/>
      <c r="AC37" s="122"/>
      <c r="AD37" s="122"/>
      <c r="AE37" s="122"/>
      <c r="AF37" s="122"/>
      <c r="AG37" s="122"/>
      <c r="AH37" s="122"/>
      <c r="AI37" s="122"/>
      <c r="AJ37" s="122"/>
      <c r="AK37" s="122"/>
      <c r="AL37" s="122"/>
      <c r="AM37" s="122"/>
      <c r="AN37" s="122"/>
      <c r="AO37" s="122"/>
      <c r="AP37" s="122"/>
      <c r="AQ37" s="122"/>
      <c r="AR37" s="121"/>
    </row>
    <row r="38" spans="1:44" s="119" customFormat="1" x14ac:dyDescent="0.3">
      <c r="A38" s="113">
        <v>32</v>
      </c>
      <c r="B38" s="126">
        <v>677589</v>
      </c>
      <c r="C38" s="127" t="s">
        <v>132</v>
      </c>
      <c r="D38" s="114">
        <v>10</v>
      </c>
      <c r="E38" s="114">
        <v>13</v>
      </c>
      <c r="F38" s="114">
        <v>10</v>
      </c>
      <c r="G38" s="114">
        <v>10</v>
      </c>
      <c r="H38" s="114">
        <v>12</v>
      </c>
      <c r="I38" s="114">
        <f t="shared" si="1"/>
        <v>55</v>
      </c>
      <c r="J38" s="114">
        <f t="shared" si="2"/>
        <v>8.25</v>
      </c>
      <c r="K38" s="115">
        <v>3</v>
      </c>
      <c r="L38" s="115">
        <v>2</v>
      </c>
      <c r="M38" s="115">
        <v>4</v>
      </c>
      <c r="N38" s="115">
        <v>4</v>
      </c>
      <c r="O38" s="115">
        <v>4</v>
      </c>
      <c r="P38" s="115">
        <f t="shared" si="3"/>
        <v>17</v>
      </c>
      <c r="Q38" s="115">
        <f t="shared" si="4"/>
        <v>0.85000000000000009</v>
      </c>
      <c r="R38" s="116">
        <f t="shared" si="5"/>
        <v>1.65</v>
      </c>
      <c r="S38" s="117">
        <f t="shared" si="6"/>
        <v>2.0499999999999998</v>
      </c>
      <c r="T38" s="117">
        <f t="shared" si="7"/>
        <v>1.7</v>
      </c>
      <c r="U38" s="117">
        <f t="shared" si="8"/>
        <v>1.7</v>
      </c>
      <c r="V38" s="117">
        <f t="shared" si="9"/>
        <v>1.9999999999999998</v>
      </c>
      <c r="W38" s="28">
        <f t="shared" si="10"/>
        <v>72</v>
      </c>
      <c r="X38" s="118">
        <f t="shared" si="11"/>
        <v>14.4</v>
      </c>
      <c r="Y38" s="129">
        <v>54</v>
      </c>
      <c r="Z38" s="120">
        <f t="shared" si="12"/>
        <v>43.2</v>
      </c>
      <c r="AA38" s="122"/>
      <c r="AB38" s="122"/>
      <c r="AC38" s="122"/>
      <c r="AD38" s="122"/>
      <c r="AE38" s="122"/>
      <c r="AF38" s="122"/>
      <c r="AG38" s="122"/>
      <c r="AH38" s="122"/>
      <c r="AI38" s="122"/>
      <c r="AJ38" s="122"/>
      <c r="AK38" s="122"/>
      <c r="AL38" s="122"/>
      <c r="AM38" s="122"/>
      <c r="AN38" s="122"/>
      <c r="AO38" s="122"/>
      <c r="AP38" s="122"/>
      <c r="AQ38" s="122"/>
      <c r="AR38" s="121"/>
    </row>
    <row r="39" spans="1:44" s="119" customFormat="1" x14ac:dyDescent="0.3">
      <c r="A39" s="113">
        <v>33</v>
      </c>
      <c r="B39" s="126">
        <v>677590</v>
      </c>
      <c r="C39" s="127" t="s">
        <v>133</v>
      </c>
      <c r="D39" s="114">
        <v>10</v>
      </c>
      <c r="E39" s="114">
        <v>10</v>
      </c>
      <c r="F39" s="114">
        <v>15</v>
      </c>
      <c r="G39" s="114">
        <v>10</v>
      </c>
      <c r="H39" s="114">
        <v>8</v>
      </c>
      <c r="I39" s="114">
        <f t="shared" si="1"/>
        <v>53</v>
      </c>
      <c r="J39" s="114">
        <f t="shared" si="2"/>
        <v>7.9499999999999993</v>
      </c>
      <c r="K39" s="115">
        <v>5</v>
      </c>
      <c r="L39" s="115">
        <v>4</v>
      </c>
      <c r="M39" s="115">
        <v>3</v>
      </c>
      <c r="N39" s="115">
        <v>4.5</v>
      </c>
      <c r="O39" s="115">
        <v>3</v>
      </c>
      <c r="P39" s="115">
        <f t="shared" si="3"/>
        <v>19.5</v>
      </c>
      <c r="Q39" s="115">
        <f t="shared" si="4"/>
        <v>0.97500000000000009</v>
      </c>
      <c r="R39" s="116">
        <f t="shared" si="5"/>
        <v>1.75</v>
      </c>
      <c r="S39" s="117">
        <f t="shared" si="6"/>
        <v>1.7</v>
      </c>
      <c r="T39" s="117">
        <f t="shared" si="7"/>
        <v>2.4</v>
      </c>
      <c r="U39" s="117">
        <f t="shared" si="8"/>
        <v>1.7250000000000001</v>
      </c>
      <c r="V39" s="117">
        <f t="shared" si="9"/>
        <v>1.35</v>
      </c>
      <c r="W39" s="28">
        <f t="shared" si="10"/>
        <v>72.5</v>
      </c>
      <c r="X39" s="118">
        <f t="shared" si="11"/>
        <v>14.5</v>
      </c>
      <c r="Y39" s="129">
        <v>52</v>
      </c>
      <c r="Z39" s="120">
        <f t="shared" si="12"/>
        <v>41.6</v>
      </c>
      <c r="AA39" s="122"/>
      <c r="AB39" s="122"/>
      <c r="AC39" s="122"/>
      <c r="AD39" s="122"/>
      <c r="AE39" s="122"/>
      <c r="AF39" s="122"/>
      <c r="AG39" s="122"/>
      <c r="AH39" s="122"/>
      <c r="AI39" s="122"/>
      <c r="AJ39" s="122"/>
      <c r="AK39" s="122"/>
      <c r="AL39" s="122"/>
      <c r="AM39" s="122"/>
      <c r="AN39" s="122"/>
      <c r="AO39" s="122"/>
      <c r="AP39" s="122"/>
      <c r="AQ39" s="122"/>
      <c r="AR39" s="121"/>
    </row>
    <row r="40" spans="1:44" s="119" customFormat="1" x14ac:dyDescent="0.3">
      <c r="A40" s="113">
        <v>34</v>
      </c>
      <c r="B40" s="126">
        <v>677591</v>
      </c>
      <c r="C40" s="127" t="s">
        <v>134</v>
      </c>
      <c r="D40" s="114">
        <v>10</v>
      </c>
      <c r="E40" s="114">
        <v>11</v>
      </c>
      <c r="F40" s="114">
        <v>13</v>
      </c>
      <c r="G40" s="114">
        <v>10</v>
      </c>
      <c r="H40" s="114">
        <v>9</v>
      </c>
      <c r="I40" s="114">
        <f t="shared" si="1"/>
        <v>53</v>
      </c>
      <c r="J40" s="114">
        <f t="shared" si="2"/>
        <v>7.9499999999999993</v>
      </c>
      <c r="K40" s="115">
        <v>4</v>
      </c>
      <c r="L40" s="115">
        <v>4.5</v>
      </c>
      <c r="M40" s="115">
        <v>2</v>
      </c>
      <c r="N40" s="115">
        <v>2</v>
      </c>
      <c r="O40" s="115">
        <v>3</v>
      </c>
      <c r="P40" s="115">
        <f t="shared" si="3"/>
        <v>15.5</v>
      </c>
      <c r="Q40" s="115">
        <f t="shared" si="4"/>
        <v>0.77500000000000002</v>
      </c>
      <c r="R40" s="116">
        <f t="shared" si="5"/>
        <v>1.7</v>
      </c>
      <c r="S40" s="117">
        <f t="shared" si="6"/>
        <v>1.875</v>
      </c>
      <c r="T40" s="117">
        <f t="shared" si="7"/>
        <v>2.0499999999999998</v>
      </c>
      <c r="U40" s="117">
        <f t="shared" si="8"/>
        <v>1.6</v>
      </c>
      <c r="V40" s="117">
        <f t="shared" si="9"/>
        <v>1.5</v>
      </c>
      <c r="W40" s="28">
        <f t="shared" si="10"/>
        <v>68.5</v>
      </c>
      <c r="X40" s="118">
        <f t="shared" si="11"/>
        <v>13.700000000000001</v>
      </c>
      <c r="Y40" s="129">
        <v>46</v>
      </c>
      <c r="Z40" s="120">
        <f t="shared" si="12"/>
        <v>36.800000000000004</v>
      </c>
      <c r="AA40" s="122"/>
      <c r="AB40" s="122"/>
      <c r="AC40" s="122"/>
      <c r="AD40" s="122"/>
      <c r="AE40" s="122"/>
      <c r="AF40" s="122"/>
      <c r="AG40" s="122"/>
      <c r="AH40" s="122"/>
      <c r="AI40" s="122"/>
      <c r="AJ40" s="122"/>
      <c r="AK40" s="122"/>
      <c r="AL40" s="122"/>
      <c r="AM40" s="122"/>
      <c r="AN40" s="122"/>
      <c r="AO40" s="122"/>
      <c r="AP40" s="122"/>
      <c r="AQ40" s="122"/>
      <c r="AR40" s="121"/>
    </row>
    <row r="41" spans="1:44" s="119" customFormat="1" x14ac:dyDescent="0.3">
      <c r="A41" s="113">
        <v>35</v>
      </c>
      <c r="B41" s="126">
        <v>677592</v>
      </c>
      <c r="C41" s="127" t="s">
        <v>135</v>
      </c>
      <c r="D41" s="114">
        <v>10</v>
      </c>
      <c r="E41" s="114">
        <v>12</v>
      </c>
      <c r="F41" s="114">
        <v>11</v>
      </c>
      <c r="G41" s="114">
        <v>14</v>
      </c>
      <c r="H41" s="114">
        <v>10</v>
      </c>
      <c r="I41" s="114">
        <f t="shared" si="1"/>
        <v>57</v>
      </c>
      <c r="J41" s="114">
        <f t="shared" si="2"/>
        <v>8.5499999999999989</v>
      </c>
      <c r="K41" s="115">
        <v>4</v>
      </c>
      <c r="L41" s="115">
        <v>2</v>
      </c>
      <c r="M41" s="115">
        <v>4</v>
      </c>
      <c r="N41" s="115">
        <v>5</v>
      </c>
      <c r="O41" s="115">
        <v>3</v>
      </c>
      <c r="P41" s="115">
        <f t="shared" si="3"/>
        <v>18</v>
      </c>
      <c r="Q41" s="115">
        <f t="shared" si="4"/>
        <v>0.9</v>
      </c>
      <c r="R41" s="116">
        <f t="shared" si="5"/>
        <v>1.7</v>
      </c>
      <c r="S41" s="117">
        <f t="shared" si="6"/>
        <v>1.9</v>
      </c>
      <c r="T41" s="117">
        <f t="shared" si="7"/>
        <v>1.8499999999999999</v>
      </c>
      <c r="U41" s="117">
        <f t="shared" si="8"/>
        <v>2.35</v>
      </c>
      <c r="V41" s="117">
        <f t="shared" si="9"/>
        <v>1.65</v>
      </c>
      <c r="W41" s="28">
        <f t="shared" si="10"/>
        <v>75</v>
      </c>
      <c r="X41" s="118">
        <f t="shared" si="11"/>
        <v>15</v>
      </c>
      <c r="Y41" s="129">
        <v>53</v>
      </c>
      <c r="Z41" s="120">
        <f t="shared" si="12"/>
        <v>42.400000000000006</v>
      </c>
      <c r="AA41" s="122"/>
      <c r="AB41" s="122"/>
      <c r="AC41" s="122"/>
      <c r="AD41" s="122"/>
      <c r="AE41" s="122"/>
      <c r="AF41" s="122"/>
      <c r="AG41" s="122"/>
      <c r="AH41" s="122"/>
      <c r="AI41" s="122"/>
      <c r="AJ41" s="122"/>
      <c r="AK41" s="122"/>
      <c r="AL41" s="122"/>
      <c r="AM41" s="122"/>
      <c r="AN41" s="122"/>
      <c r="AO41" s="122"/>
      <c r="AP41" s="122"/>
      <c r="AQ41" s="122"/>
      <c r="AR41" s="121"/>
    </row>
    <row r="42" spans="1:44" s="119" customFormat="1" x14ac:dyDescent="0.3">
      <c r="A42" s="113">
        <v>36</v>
      </c>
      <c r="B42" s="126">
        <v>677593</v>
      </c>
      <c r="C42" s="127" t="s">
        <v>137</v>
      </c>
      <c r="D42" s="114">
        <v>12</v>
      </c>
      <c r="E42" s="114">
        <v>10</v>
      </c>
      <c r="F42" s="114">
        <v>12</v>
      </c>
      <c r="G42" s="114">
        <v>12.5</v>
      </c>
      <c r="H42" s="114">
        <v>13</v>
      </c>
      <c r="I42" s="114">
        <f t="shared" si="1"/>
        <v>59.5</v>
      </c>
      <c r="J42" s="114">
        <f t="shared" si="2"/>
        <v>8.9249999999999989</v>
      </c>
      <c r="K42" s="115">
        <v>5</v>
      </c>
      <c r="L42" s="115">
        <v>5</v>
      </c>
      <c r="M42" s="115">
        <v>2</v>
      </c>
      <c r="N42" s="115">
        <v>2</v>
      </c>
      <c r="O42" s="115">
        <v>2</v>
      </c>
      <c r="P42" s="115">
        <f t="shared" si="3"/>
        <v>16</v>
      </c>
      <c r="Q42" s="115">
        <f t="shared" si="4"/>
        <v>0.8</v>
      </c>
      <c r="R42" s="116">
        <f t="shared" si="5"/>
        <v>2.0499999999999998</v>
      </c>
      <c r="S42" s="117">
        <f t="shared" si="6"/>
        <v>1.75</v>
      </c>
      <c r="T42" s="117">
        <f t="shared" si="7"/>
        <v>1.9</v>
      </c>
      <c r="U42" s="117">
        <f t="shared" si="8"/>
        <v>1.9750000000000001</v>
      </c>
      <c r="V42" s="117">
        <f t="shared" si="9"/>
        <v>2.0499999999999998</v>
      </c>
      <c r="W42" s="28">
        <f t="shared" si="10"/>
        <v>75.5</v>
      </c>
      <c r="X42" s="118">
        <f t="shared" si="11"/>
        <v>15.100000000000001</v>
      </c>
      <c r="Y42" s="129">
        <v>54</v>
      </c>
      <c r="Z42" s="120">
        <f t="shared" si="12"/>
        <v>43.2</v>
      </c>
      <c r="AA42" s="122"/>
      <c r="AB42" s="122"/>
      <c r="AC42" s="122"/>
      <c r="AD42" s="122"/>
      <c r="AE42" s="122"/>
      <c r="AF42" s="122"/>
      <c r="AG42" s="122"/>
      <c r="AH42" s="122"/>
      <c r="AI42" s="122"/>
      <c r="AJ42" s="122"/>
      <c r="AK42" s="122"/>
      <c r="AL42" s="122"/>
      <c r="AM42" s="122"/>
      <c r="AN42" s="122"/>
      <c r="AO42" s="122"/>
      <c r="AP42" s="122"/>
      <c r="AQ42" s="122"/>
      <c r="AR42" s="121"/>
    </row>
    <row r="43" spans="1:44" s="119" customFormat="1" x14ac:dyDescent="0.3">
      <c r="A43" s="113">
        <v>37</v>
      </c>
      <c r="B43" s="126">
        <v>677594</v>
      </c>
      <c r="C43" s="127" t="s">
        <v>138</v>
      </c>
      <c r="D43" s="114">
        <v>10</v>
      </c>
      <c r="E43" s="114">
        <v>10.5</v>
      </c>
      <c r="F43" s="114">
        <v>11</v>
      </c>
      <c r="G43" s="114">
        <v>12</v>
      </c>
      <c r="H43" s="114">
        <v>14</v>
      </c>
      <c r="I43" s="114">
        <f t="shared" si="1"/>
        <v>57.5</v>
      </c>
      <c r="J43" s="114">
        <f t="shared" si="2"/>
        <v>8.625</v>
      </c>
      <c r="K43" s="115">
        <v>4</v>
      </c>
      <c r="L43" s="115">
        <v>2</v>
      </c>
      <c r="M43" s="115">
        <v>3</v>
      </c>
      <c r="N43" s="115">
        <v>3</v>
      </c>
      <c r="O43" s="115">
        <v>3</v>
      </c>
      <c r="P43" s="115">
        <f t="shared" si="3"/>
        <v>15</v>
      </c>
      <c r="Q43" s="115">
        <f t="shared" si="4"/>
        <v>0.75</v>
      </c>
      <c r="R43" s="116">
        <f t="shared" si="5"/>
        <v>1.7</v>
      </c>
      <c r="S43" s="117">
        <f t="shared" si="6"/>
        <v>1.675</v>
      </c>
      <c r="T43" s="117">
        <f t="shared" si="7"/>
        <v>1.7999999999999998</v>
      </c>
      <c r="U43" s="117">
        <f t="shared" si="8"/>
        <v>1.9499999999999997</v>
      </c>
      <c r="V43" s="117">
        <f t="shared" si="9"/>
        <v>2.25</v>
      </c>
      <c r="W43" s="28">
        <f t="shared" si="10"/>
        <v>72.5</v>
      </c>
      <c r="X43" s="118">
        <f t="shared" si="11"/>
        <v>14.5</v>
      </c>
      <c r="Y43" s="129">
        <v>50</v>
      </c>
      <c r="Z43" s="120">
        <f t="shared" si="12"/>
        <v>40</v>
      </c>
      <c r="AA43" s="122"/>
      <c r="AB43" s="122"/>
      <c r="AC43" s="122"/>
      <c r="AD43" s="122"/>
      <c r="AE43" s="122"/>
      <c r="AF43" s="122"/>
      <c r="AG43" s="122"/>
      <c r="AH43" s="122"/>
      <c r="AI43" s="122"/>
      <c r="AJ43" s="122"/>
      <c r="AK43" s="122"/>
      <c r="AL43" s="122"/>
      <c r="AM43" s="122"/>
      <c r="AN43" s="122"/>
      <c r="AO43" s="122"/>
      <c r="AP43" s="122"/>
      <c r="AQ43" s="122"/>
      <c r="AR43" s="121"/>
    </row>
    <row r="44" spans="1:44" s="119" customFormat="1" x14ac:dyDescent="0.3">
      <c r="A44" s="113">
        <v>38</v>
      </c>
      <c r="B44" s="126">
        <v>677595</v>
      </c>
      <c r="C44" s="127" t="s">
        <v>136</v>
      </c>
      <c r="D44" s="114">
        <v>10</v>
      </c>
      <c r="E44" s="114">
        <v>12</v>
      </c>
      <c r="F44" s="114">
        <v>10.5</v>
      </c>
      <c r="G44" s="114">
        <v>9</v>
      </c>
      <c r="H44" s="114">
        <v>13</v>
      </c>
      <c r="I44" s="114">
        <f t="shared" si="1"/>
        <v>54.5</v>
      </c>
      <c r="J44" s="114">
        <f t="shared" si="2"/>
        <v>8.1749999999999989</v>
      </c>
      <c r="K44" s="115">
        <v>5</v>
      </c>
      <c r="L44" s="115">
        <v>3</v>
      </c>
      <c r="M44" s="115">
        <v>2</v>
      </c>
      <c r="N44" s="115">
        <v>5</v>
      </c>
      <c r="O44" s="115">
        <v>3</v>
      </c>
      <c r="P44" s="115">
        <f t="shared" si="3"/>
        <v>18</v>
      </c>
      <c r="Q44" s="115">
        <f t="shared" si="4"/>
        <v>0.9</v>
      </c>
      <c r="R44" s="116">
        <f t="shared" si="5"/>
        <v>1.75</v>
      </c>
      <c r="S44" s="117">
        <f t="shared" si="6"/>
        <v>1.9499999999999997</v>
      </c>
      <c r="T44" s="117">
        <f t="shared" si="7"/>
        <v>1.675</v>
      </c>
      <c r="U44" s="117">
        <f t="shared" si="8"/>
        <v>1.5999999999999999</v>
      </c>
      <c r="V44" s="117">
        <f t="shared" si="9"/>
        <v>2.1</v>
      </c>
      <c r="W44" s="28">
        <f t="shared" si="10"/>
        <v>72.5</v>
      </c>
      <c r="X44" s="118">
        <f t="shared" si="11"/>
        <v>14.5</v>
      </c>
      <c r="Y44" s="129">
        <v>53</v>
      </c>
      <c r="Z44" s="120">
        <f t="shared" si="12"/>
        <v>42.400000000000006</v>
      </c>
      <c r="AA44" s="122"/>
      <c r="AB44" s="122"/>
      <c r="AC44" s="122"/>
      <c r="AD44" s="122"/>
      <c r="AE44" s="122"/>
      <c r="AF44" s="122"/>
      <c r="AG44" s="122"/>
      <c r="AH44" s="122"/>
      <c r="AI44" s="122"/>
      <c r="AJ44" s="122"/>
      <c r="AK44" s="122"/>
      <c r="AL44" s="122"/>
      <c r="AM44" s="122"/>
      <c r="AN44" s="122"/>
      <c r="AO44" s="122"/>
      <c r="AP44" s="122"/>
      <c r="AQ44" s="122"/>
      <c r="AR44" s="121"/>
    </row>
    <row r="45" spans="1:44" s="119" customFormat="1" x14ac:dyDescent="0.3">
      <c r="A45" s="113">
        <v>39</v>
      </c>
      <c r="B45" s="126">
        <v>677596</v>
      </c>
      <c r="C45" s="127" t="s">
        <v>139</v>
      </c>
      <c r="D45" s="114">
        <v>10</v>
      </c>
      <c r="E45" s="114">
        <v>12</v>
      </c>
      <c r="F45" s="114">
        <v>9</v>
      </c>
      <c r="G45" s="114">
        <v>8</v>
      </c>
      <c r="H45" s="114">
        <v>7.5</v>
      </c>
      <c r="I45" s="114">
        <f t="shared" si="1"/>
        <v>46.5</v>
      </c>
      <c r="J45" s="114">
        <f t="shared" si="2"/>
        <v>6.9749999999999996</v>
      </c>
      <c r="K45" s="115">
        <v>2</v>
      </c>
      <c r="L45" s="115">
        <v>5</v>
      </c>
      <c r="M45" s="115">
        <v>4</v>
      </c>
      <c r="N45" s="115">
        <v>3</v>
      </c>
      <c r="O45" s="115">
        <v>5</v>
      </c>
      <c r="P45" s="115">
        <f t="shared" si="3"/>
        <v>19</v>
      </c>
      <c r="Q45" s="115">
        <f t="shared" si="4"/>
        <v>0.95000000000000007</v>
      </c>
      <c r="R45" s="116">
        <f t="shared" si="5"/>
        <v>1.6</v>
      </c>
      <c r="S45" s="117">
        <f t="shared" si="6"/>
        <v>2.0499999999999998</v>
      </c>
      <c r="T45" s="117">
        <f t="shared" si="7"/>
        <v>1.5499999999999998</v>
      </c>
      <c r="U45" s="117">
        <f t="shared" si="8"/>
        <v>1.35</v>
      </c>
      <c r="V45" s="117">
        <f t="shared" si="9"/>
        <v>1.375</v>
      </c>
      <c r="W45" s="28">
        <f t="shared" si="10"/>
        <v>65.5</v>
      </c>
      <c r="X45" s="118">
        <f t="shared" si="11"/>
        <v>13.100000000000001</v>
      </c>
      <c r="Y45" s="129">
        <v>40</v>
      </c>
      <c r="Z45" s="120">
        <f t="shared" si="12"/>
        <v>32</v>
      </c>
      <c r="AA45" s="122"/>
      <c r="AB45" s="122"/>
      <c r="AC45" s="122"/>
      <c r="AD45" s="122"/>
      <c r="AE45" s="122"/>
      <c r="AF45" s="122"/>
      <c r="AG45" s="122"/>
      <c r="AH45" s="122"/>
      <c r="AI45" s="122"/>
      <c r="AJ45" s="122"/>
      <c r="AK45" s="122"/>
      <c r="AL45" s="122"/>
      <c r="AM45" s="122"/>
      <c r="AN45" s="122"/>
      <c r="AO45" s="122"/>
      <c r="AP45" s="122"/>
      <c r="AQ45" s="122"/>
      <c r="AR45" s="121"/>
    </row>
    <row r="46" spans="1:44" s="119" customFormat="1" x14ac:dyDescent="0.3">
      <c r="A46" s="113">
        <v>40</v>
      </c>
      <c r="B46" s="126">
        <v>677597</v>
      </c>
      <c r="C46" s="127" t="s">
        <v>140</v>
      </c>
      <c r="D46" s="114">
        <v>12</v>
      </c>
      <c r="E46" s="114">
        <v>13</v>
      </c>
      <c r="F46" s="114">
        <v>11</v>
      </c>
      <c r="G46" s="114">
        <v>12</v>
      </c>
      <c r="H46" s="114">
        <v>14</v>
      </c>
      <c r="I46" s="114">
        <f t="shared" si="1"/>
        <v>62</v>
      </c>
      <c r="J46" s="114">
        <f t="shared" si="2"/>
        <v>9.2999999999999989</v>
      </c>
      <c r="K46" s="115">
        <v>4</v>
      </c>
      <c r="L46" s="115">
        <v>3</v>
      </c>
      <c r="M46" s="115">
        <v>2</v>
      </c>
      <c r="N46" s="115">
        <v>4</v>
      </c>
      <c r="O46" s="115">
        <v>2</v>
      </c>
      <c r="P46" s="115">
        <f t="shared" si="3"/>
        <v>15</v>
      </c>
      <c r="Q46" s="115">
        <f t="shared" si="4"/>
        <v>0.75</v>
      </c>
      <c r="R46" s="116">
        <f t="shared" si="5"/>
        <v>1.9999999999999998</v>
      </c>
      <c r="S46" s="117">
        <f t="shared" si="6"/>
        <v>2.1</v>
      </c>
      <c r="T46" s="117">
        <f t="shared" si="7"/>
        <v>1.75</v>
      </c>
      <c r="U46" s="117">
        <f t="shared" si="8"/>
        <v>1.9999999999999998</v>
      </c>
      <c r="V46" s="117">
        <f t="shared" si="9"/>
        <v>2.2000000000000002</v>
      </c>
      <c r="W46" s="28">
        <f t="shared" si="10"/>
        <v>77</v>
      </c>
      <c r="X46" s="118">
        <f t="shared" si="11"/>
        <v>15.4</v>
      </c>
      <c r="Y46" s="129">
        <v>55</v>
      </c>
      <c r="Z46" s="120">
        <f t="shared" si="12"/>
        <v>44</v>
      </c>
      <c r="AA46" s="122"/>
      <c r="AB46" s="122"/>
      <c r="AC46" s="122"/>
      <c r="AD46" s="122"/>
      <c r="AE46" s="122"/>
      <c r="AF46" s="122"/>
      <c r="AG46" s="122"/>
      <c r="AH46" s="122"/>
      <c r="AI46" s="122"/>
      <c r="AJ46" s="122"/>
      <c r="AK46" s="122"/>
      <c r="AL46" s="122"/>
      <c r="AM46" s="122"/>
      <c r="AN46" s="122"/>
      <c r="AO46" s="122"/>
      <c r="AP46" s="122"/>
      <c r="AQ46" s="122"/>
      <c r="AR46" s="121"/>
    </row>
    <row r="47" spans="1:44" s="119" customFormat="1" x14ac:dyDescent="0.3">
      <c r="A47" s="113">
        <v>41</v>
      </c>
      <c r="B47" s="126">
        <v>677598</v>
      </c>
      <c r="C47" s="127" t="s">
        <v>141</v>
      </c>
      <c r="D47" s="114">
        <v>11</v>
      </c>
      <c r="E47" s="114">
        <v>14</v>
      </c>
      <c r="F47" s="114">
        <v>10</v>
      </c>
      <c r="G47" s="114">
        <v>10</v>
      </c>
      <c r="H47" s="114">
        <v>11</v>
      </c>
      <c r="I47" s="114">
        <f t="shared" si="1"/>
        <v>56</v>
      </c>
      <c r="J47" s="114">
        <f t="shared" si="2"/>
        <v>8.4</v>
      </c>
      <c r="K47" s="115">
        <v>3</v>
      </c>
      <c r="L47" s="115">
        <v>4</v>
      </c>
      <c r="M47" s="115">
        <v>2</v>
      </c>
      <c r="N47" s="115">
        <v>3</v>
      </c>
      <c r="O47" s="115">
        <v>2.5</v>
      </c>
      <c r="P47" s="115">
        <f t="shared" si="3"/>
        <v>14.5</v>
      </c>
      <c r="Q47" s="115">
        <f t="shared" si="4"/>
        <v>0.72500000000000009</v>
      </c>
      <c r="R47" s="116">
        <f t="shared" si="5"/>
        <v>1.7999999999999998</v>
      </c>
      <c r="S47" s="117">
        <f t="shared" si="6"/>
        <v>2.3000000000000003</v>
      </c>
      <c r="T47" s="117">
        <f t="shared" si="7"/>
        <v>1.6</v>
      </c>
      <c r="U47" s="117">
        <f t="shared" si="8"/>
        <v>1.65</v>
      </c>
      <c r="V47" s="117">
        <f t="shared" si="9"/>
        <v>1.7749999999999999</v>
      </c>
      <c r="W47" s="28">
        <f t="shared" si="10"/>
        <v>70.5</v>
      </c>
      <c r="X47" s="118">
        <f t="shared" si="11"/>
        <v>14.100000000000001</v>
      </c>
      <c r="Y47" s="129">
        <v>42</v>
      </c>
      <c r="Z47" s="120">
        <f t="shared" si="12"/>
        <v>33.6</v>
      </c>
      <c r="AA47" s="122"/>
      <c r="AB47" s="122"/>
      <c r="AC47" s="122"/>
      <c r="AD47" s="122"/>
      <c r="AE47" s="122"/>
      <c r="AF47" s="122"/>
      <c r="AG47" s="122"/>
      <c r="AH47" s="122"/>
      <c r="AI47" s="122"/>
      <c r="AJ47" s="122"/>
      <c r="AK47" s="122"/>
      <c r="AL47" s="122"/>
      <c r="AM47" s="122"/>
      <c r="AN47" s="122"/>
      <c r="AO47" s="122"/>
      <c r="AP47" s="122"/>
      <c r="AQ47" s="122"/>
      <c r="AR47" s="121"/>
    </row>
    <row r="48" spans="1:44" s="119" customFormat="1" x14ac:dyDescent="0.3">
      <c r="A48" s="113">
        <v>42</v>
      </c>
      <c r="B48" s="126">
        <v>677599</v>
      </c>
      <c r="C48" s="127" t="s">
        <v>142</v>
      </c>
      <c r="D48" s="114">
        <v>9</v>
      </c>
      <c r="E48" s="114">
        <v>12</v>
      </c>
      <c r="F48" s="114">
        <v>14</v>
      </c>
      <c r="G48" s="114">
        <v>10</v>
      </c>
      <c r="H48" s="114">
        <v>11.5</v>
      </c>
      <c r="I48" s="114">
        <f t="shared" si="1"/>
        <v>56.5</v>
      </c>
      <c r="J48" s="114">
        <f t="shared" si="2"/>
        <v>8.4749999999999996</v>
      </c>
      <c r="K48" s="115">
        <v>4</v>
      </c>
      <c r="L48" s="115">
        <v>3</v>
      </c>
      <c r="M48" s="115">
        <v>2</v>
      </c>
      <c r="N48" s="115">
        <v>4</v>
      </c>
      <c r="O48" s="115">
        <v>2.5</v>
      </c>
      <c r="P48" s="115">
        <f t="shared" si="3"/>
        <v>15.5</v>
      </c>
      <c r="Q48" s="115">
        <f t="shared" si="4"/>
        <v>0.77500000000000002</v>
      </c>
      <c r="R48" s="116">
        <f t="shared" si="5"/>
        <v>1.5499999999999998</v>
      </c>
      <c r="S48" s="117">
        <f t="shared" si="6"/>
        <v>1.9499999999999997</v>
      </c>
      <c r="T48" s="117">
        <f t="shared" si="7"/>
        <v>2.2000000000000002</v>
      </c>
      <c r="U48" s="117">
        <f t="shared" si="8"/>
        <v>1.7</v>
      </c>
      <c r="V48" s="117">
        <f t="shared" si="9"/>
        <v>1.8499999999999999</v>
      </c>
      <c r="W48" s="28">
        <f t="shared" si="10"/>
        <v>72</v>
      </c>
      <c r="X48" s="118">
        <f t="shared" si="11"/>
        <v>14.4</v>
      </c>
      <c r="Y48" s="129">
        <v>54</v>
      </c>
      <c r="Z48" s="120">
        <f t="shared" si="12"/>
        <v>43.2</v>
      </c>
      <c r="AA48" s="122"/>
      <c r="AB48" s="122"/>
      <c r="AC48" s="122"/>
      <c r="AD48" s="122"/>
      <c r="AE48" s="122"/>
      <c r="AF48" s="122"/>
      <c r="AG48" s="122"/>
      <c r="AH48" s="122"/>
      <c r="AI48" s="122"/>
      <c r="AJ48" s="122"/>
      <c r="AK48" s="122"/>
      <c r="AL48" s="122"/>
      <c r="AM48" s="122"/>
      <c r="AN48" s="122"/>
      <c r="AO48" s="122"/>
      <c r="AP48" s="122"/>
      <c r="AQ48" s="122"/>
      <c r="AR48" s="121"/>
    </row>
    <row r="49" spans="1:44" s="119" customFormat="1" x14ac:dyDescent="0.3">
      <c r="A49" s="113">
        <v>43</v>
      </c>
      <c r="B49" s="126">
        <v>677600</v>
      </c>
      <c r="C49" s="127" t="s">
        <v>143</v>
      </c>
      <c r="D49" s="114">
        <v>11</v>
      </c>
      <c r="E49" s="114">
        <v>9</v>
      </c>
      <c r="F49" s="114">
        <v>10</v>
      </c>
      <c r="G49" s="114">
        <v>11</v>
      </c>
      <c r="H49" s="114">
        <v>12</v>
      </c>
      <c r="I49" s="114">
        <f t="shared" si="1"/>
        <v>53</v>
      </c>
      <c r="J49" s="114">
        <f t="shared" si="2"/>
        <v>7.9499999999999993</v>
      </c>
      <c r="K49" s="115">
        <v>3</v>
      </c>
      <c r="L49" s="115">
        <v>4</v>
      </c>
      <c r="M49" s="115">
        <v>4</v>
      </c>
      <c r="N49" s="115">
        <v>3</v>
      </c>
      <c r="O49" s="115">
        <v>3</v>
      </c>
      <c r="P49" s="115">
        <f t="shared" si="3"/>
        <v>17</v>
      </c>
      <c r="Q49" s="115">
        <f t="shared" si="4"/>
        <v>0.85000000000000009</v>
      </c>
      <c r="R49" s="116">
        <f t="shared" si="5"/>
        <v>1.7999999999999998</v>
      </c>
      <c r="S49" s="117">
        <f t="shared" si="6"/>
        <v>1.5499999999999998</v>
      </c>
      <c r="T49" s="117">
        <f t="shared" si="7"/>
        <v>1.7</v>
      </c>
      <c r="U49" s="117">
        <f t="shared" si="8"/>
        <v>1.7999999999999998</v>
      </c>
      <c r="V49" s="117">
        <f t="shared" si="9"/>
        <v>1.9499999999999997</v>
      </c>
      <c r="W49" s="28">
        <f t="shared" si="10"/>
        <v>70</v>
      </c>
      <c r="X49" s="118">
        <f t="shared" si="11"/>
        <v>14</v>
      </c>
      <c r="Y49" s="129">
        <v>56</v>
      </c>
      <c r="Z49" s="120">
        <f t="shared" si="12"/>
        <v>44.800000000000004</v>
      </c>
      <c r="AA49" s="122"/>
      <c r="AB49" s="122"/>
      <c r="AC49" s="122"/>
      <c r="AD49" s="122"/>
      <c r="AE49" s="122"/>
      <c r="AF49" s="122"/>
      <c r="AG49" s="122"/>
      <c r="AH49" s="122"/>
      <c r="AI49" s="122"/>
      <c r="AJ49" s="122"/>
      <c r="AK49" s="122"/>
      <c r="AL49" s="122"/>
      <c r="AM49" s="122"/>
      <c r="AN49" s="122"/>
      <c r="AO49" s="122"/>
      <c r="AP49" s="122"/>
      <c r="AQ49" s="122"/>
      <c r="AR49" s="121"/>
    </row>
    <row r="50" spans="1:44" s="119" customFormat="1" x14ac:dyDescent="0.3">
      <c r="A50" s="113">
        <v>44</v>
      </c>
      <c r="B50" s="126">
        <v>677601</v>
      </c>
      <c r="C50" s="127" t="s">
        <v>144</v>
      </c>
      <c r="D50" s="114">
        <v>10</v>
      </c>
      <c r="E50" s="114">
        <v>12</v>
      </c>
      <c r="F50" s="114">
        <v>9</v>
      </c>
      <c r="G50" s="114">
        <v>8</v>
      </c>
      <c r="H50" s="114">
        <v>8.5</v>
      </c>
      <c r="I50" s="114">
        <f t="shared" si="1"/>
        <v>47.5</v>
      </c>
      <c r="J50" s="114">
        <f t="shared" si="2"/>
        <v>7.125</v>
      </c>
      <c r="K50" s="115">
        <v>5</v>
      </c>
      <c r="L50" s="115">
        <v>4</v>
      </c>
      <c r="M50" s="115">
        <v>2.5</v>
      </c>
      <c r="N50" s="115">
        <v>3</v>
      </c>
      <c r="O50" s="115">
        <v>5</v>
      </c>
      <c r="P50" s="115">
        <f t="shared" si="3"/>
        <v>19.5</v>
      </c>
      <c r="Q50" s="115">
        <f t="shared" si="4"/>
        <v>0.97500000000000009</v>
      </c>
      <c r="R50" s="116">
        <f t="shared" si="5"/>
        <v>1.75</v>
      </c>
      <c r="S50" s="117">
        <f t="shared" si="6"/>
        <v>1.9999999999999998</v>
      </c>
      <c r="T50" s="117">
        <f t="shared" si="7"/>
        <v>1.4749999999999999</v>
      </c>
      <c r="U50" s="117">
        <f t="shared" si="8"/>
        <v>1.35</v>
      </c>
      <c r="V50" s="117">
        <f t="shared" si="9"/>
        <v>1.5249999999999999</v>
      </c>
      <c r="W50" s="28">
        <f t="shared" si="10"/>
        <v>67</v>
      </c>
      <c r="X50" s="118">
        <f t="shared" si="11"/>
        <v>13.4</v>
      </c>
      <c r="Y50" s="129">
        <v>49</v>
      </c>
      <c r="Z50" s="120">
        <f t="shared" si="12"/>
        <v>39.200000000000003</v>
      </c>
      <c r="AA50" s="122"/>
      <c r="AB50" s="122"/>
      <c r="AC50" s="122"/>
      <c r="AD50" s="122"/>
      <c r="AE50" s="122"/>
      <c r="AF50" s="122"/>
      <c r="AG50" s="122"/>
      <c r="AH50" s="122"/>
      <c r="AI50" s="122"/>
      <c r="AJ50" s="122"/>
      <c r="AK50" s="122"/>
      <c r="AL50" s="122"/>
      <c r="AM50" s="122"/>
      <c r="AN50" s="122"/>
      <c r="AO50" s="122"/>
      <c r="AP50" s="122"/>
      <c r="AQ50" s="122"/>
      <c r="AR50" s="121"/>
    </row>
    <row r="51" spans="1:44" s="119" customFormat="1" x14ac:dyDescent="0.3">
      <c r="A51" s="113">
        <v>45</v>
      </c>
      <c r="B51" s="126">
        <v>677602</v>
      </c>
      <c r="C51" s="127" t="s">
        <v>145</v>
      </c>
      <c r="D51" s="114">
        <v>14</v>
      </c>
      <c r="E51" s="114">
        <v>14</v>
      </c>
      <c r="F51" s="114">
        <v>14</v>
      </c>
      <c r="G51" s="114">
        <v>12</v>
      </c>
      <c r="H51" s="114">
        <v>14</v>
      </c>
      <c r="I51" s="114">
        <f t="shared" si="1"/>
        <v>68</v>
      </c>
      <c r="J51" s="114">
        <f t="shared" si="2"/>
        <v>10.199999999999999</v>
      </c>
      <c r="K51" s="115">
        <v>2</v>
      </c>
      <c r="L51" s="115">
        <v>3</v>
      </c>
      <c r="M51" s="115">
        <v>4</v>
      </c>
      <c r="N51" s="115">
        <v>2</v>
      </c>
      <c r="O51" s="115">
        <v>3</v>
      </c>
      <c r="P51" s="115">
        <f t="shared" si="3"/>
        <v>14</v>
      </c>
      <c r="Q51" s="115">
        <f t="shared" si="4"/>
        <v>0.70000000000000007</v>
      </c>
      <c r="R51" s="116">
        <f t="shared" si="5"/>
        <v>2.2000000000000002</v>
      </c>
      <c r="S51" s="117">
        <f t="shared" si="6"/>
        <v>2.25</v>
      </c>
      <c r="T51" s="117">
        <f t="shared" si="7"/>
        <v>2.3000000000000003</v>
      </c>
      <c r="U51" s="117">
        <f t="shared" si="8"/>
        <v>1.9</v>
      </c>
      <c r="V51" s="117">
        <f t="shared" si="9"/>
        <v>2.25</v>
      </c>
      <c r="W51" s="28">
        <f t="shared" si="10"/>
        <v>82</v>
      </c>
      <c r="X51" s="118">
        <f t="shared" si="11"/>
        <v>16.400000000000002</v>
      </c>
      <c r="Y51" s="129">
        <v>55</v>
      </c>
      <c r="Z51" s="120">
        <f t="shared" si="12"/>
        <v>44</v>
      </c>
      <c r="AA51" s="122"/>
      <c r="AB51" s="122"/>
      <c r="AC51" s="122"/>
      <c r="AD51" s="122"/>
      <c r="AE51" s="122"/>
      <c r="AF51" s="122"/>
      <c r="AG51" s="122"/>
      <c r="AH51" s="122"/>
      <c r="AI51" s="122"/>
      <c r="AJ51" s="122"/>
      <c r="AK51" s="122"/>
      <c r="AL51" s="122"/>
      <c r="AM51" s="122"/>
      <c r="AN51" s="122"/>
      <c r="AO51" s="122"/>
      <c r="AP51" s="122"/>
      <c r="AQ51" s="122"/>
      <c r="AR51" s="121"/>
    </row>
    <row r="52" spans="1:44" s="119" customFormat="1" x14ac:dyDescent="0.3">
      <c r="A52" s="113">
        <v>46</v>
      </c>
      <c r="B52" s="126">
        <v>677603</v>
      </c>
      <c r="C52" s="127" t="s">
        <v>146</v>
      </c>
      <c r="D52" s="114">
        <v>10</v>
      </c>
      <c r="E52" s="114">
        <v>3</v>
      </c>
      <c r="F52" s="114">
        <v>14</v>
      </c>
      <c r="G52" s="114">
        <v>10</v>
      </c>
      <c r="H52" s="114">
        <v>11</v>
      </c>
      <c r="I52" s="114">
        <f t="shared" si="1"/>
        <v>48</v>
      </c>
      <c r="J52" s="114">
        <f t="shared" si="2"/>
        <v>7.1999999999999993</v>
      </c>
      <c r="K52" s="115">
        <v>4</v>
      </c>
      <c r="L52" s="115">
        <v>2</v>
      </c>
      <c r="M52" s="115">
        <v>2</v>
      </c>
      <c r="N52" s="115">
        <v>3</v>
      </c>
      <c r="O52" s="115">
        <v>2</v>
      </c>
      <c r="P52" s="115">
        <f t="shared" si="3"/>
        <v>13</v>
      </c>
      <c r="Q52" s="115">
        <f t="shared" si="4"/>
        <v>0.65</v>
      </c>
      <c r="R52" s="116">
        <f t="shared" si="5"/>
        <v>1.7</v>
      </c>
      <c r="S52" s="117">
        <f t="shared" si="6"/>
        <v>0.54999999999999993</v>
      </c>
      <c r="T52" s="117">
        <f t="shared" si="7"/>
        <v>2.2000000000000002</v>
      </c>
      <c r="U52" s="117">
        <f t="shared" si="8"/>
        <v>1.65</v>
      </c>
      <c r="V52" s="117">
        <f t="shared" si="9"/>
        <v>1.75</v>
      </c>
      <c r="W52" s="28">
        <f t="shared" si="10"/>
        <v>61</v>
      </c>
      <c r="X52" s="118">
        <f t="shared" si="11"/>
        <v>12.200000000000001</v>
      </c>
      <c r="Y52" s="129">
        <v>42</v>
      </c>
      <c r="Z52" s="120">
        <f t="shared" si="12"/>
        <v>33.6</v>
      </c>
      <c r="AA52" s="122"/>
      <c r="AB52" s="122"/>
      <c r="AC52" s="122"/>
      <c r="AD52" s="122"/>
      <c r="AE52" s="122"/>
      <c r="AF52" s="122"/>
      <c r="AG52" s="122"/>
      <c r="AH52" s="122"/>
      <c r="AI52" s="122"/>
      <c r="AJ52" s="122"/>
      <c r="AK52" s="122"/>
      <c r="AL52" s="122"/>
      <c r="AM52" s="122"/>
      <c r="AN52" s="122"/>
      <c r="AO52" s="122"/>
      <c r="AP52" s="122"/>
      <c r="AQ52" s="122"/>
      <c r="AR52" s="121"/>
    </row>
    <row r="53" spans="1:44" s="119" customFormat="1" x14ac:dyDescent="0.3">
      <c r="A53" s="113">
        <v>47</v>
      </c>
      <c r="B53" s="126">
        <v>677604</v>
      </c>
      <c r="C53" s="127" t="s">
        <v>147</v>
      </c>
      <c r="D53" s="114">
        <v>9</v>
      </c>
      <c r="E53" s="114">
        <v>13</v>
      </c>
      <c r="F53" s="114">
        <v>13</v>
      </c>
      <c r="G53" s="114">
        <v>9.5</v>
      </c>
      <c r="H53" s="114">
        <v>10</v>
      </c>
      <c r="I53" s="114">
        <f t="shared" si="1"/>
        <v>54.5</v>
      </c>
      <c r="J53" s="114">
        <f t="shared" si="2"/>
        <v>8.1749999999999989</v>
      </c>
      <c r="K53" s="115">
        <v>5</v>
      </c>
      <c r="L53" s="115">
        <v>3</v>
      </c>
      <c r="M53" s="115">
        <v>3</v>
      </c>
      <c r="N53" s="115">
        <v>3</v>
      </c>
      <c r="O53" s="115">
        <v>4</v>
      </c>
      <c r="P53" s="115">
        <f t="shared" si="3"/>
        <v>18</v>
      </c>
      <c r="Q53" s="115">
        <f t="shared" si="4"/>
        <v>0.9</v>
      </c>
      <c r="R53" s="116">
        <f t="shared" si="5"/>
        <v>1.5999999999999999</v>
      </c>
      <c r="S53" s="117">
        <f t="shared" si="6"/>
        <v>2.1</v>
      </c>
      <c r="T53" s="117">
        <f t="shared" si="7"/>
        <v>2.1</v>
      </c>
      <c r="U53" s="117">
        <f t="shared" si="8"/>
        <v>1.5750000000000002</v>
      </c>
      <c r="V53" s="117">
        <f t="shared" si="9"/>
        <v>1.7</v>
      </c>
      <c r="W53" s="28">
        <f t="shared" si="10"/>
        <v>72.5</v>
      </c>
      <c r="X53" s="118">
        <f t="shared" si="11"/>
        <v>14.5</v>
      </c>
      <c r="Y53" s="129">
        <v>51</v>
      </c>
      <c r="Z53" s="120">
        <f t="shared" si="12"/>
        <v>40.800000000000004</v>
      </c>
      <c r="AA53" s="122"/>
      <c r="AB53" s="122"/>
      <c r="AC53" s="122"/>
      <c r="AD53" s="122"/>
      <c r="AE53" s="122"/>
      <c r="AF53" s="122"/>
      <c r="AG53" s="122"/>
      <c r="AH53" s="122"/>
      <c r="AI53" s="122"/>
      <c r="AJ53" s="122"/>
      <c r="AK53" s="122"/>
      <c r="AL53" s="122"/>
      <c r="AM53" s="122"/>
      <c r="AN53" s="122"/>
      <c r="AO53" s="122"/>
      <c r="AP53" s="122"/>
      <c r="AQ53" s="122"/>
      <c r="AR53" s="121"/>
    </row>
    <row r="54" spans="1:44" s="119" customFormat="1" x14ac:dyDescent="0.3">
      <c r="A54" s="113">
        <v>48</v>
      </c>
      <c r="B54" s="126">
        <v>677605</v>
      </c>
      <c r="C54" s="127" t="s">
        <v>148</v>
      </c>
      <c r="D54" s="114">
        <v>15</v>
      </c>
      <c r="E54" s="114">
        <v>12</v>
      </c>
      <c r="F54" s="114">
        <v>12</v>
      </c>
      <c r="G54" s="114">
        <v>9</v>
      </c>
      <c r="H54" s="114">
        <v>9.5</v>
      </c>
      <c r="I54" s="114">
        <f t="shared" si="1"/>
        <v>57.5</v>
      </c>
      <c r="J54" s="114">
        <f t="shared" si="2"/>
        <v>8.625</v>
      </c>
      <c r="K54" s="115">
        <v>2</v>
      </c>
      <c r="L54" s="115">
        <v>3</v>
      </c>
      <c r="M54" s="115">
        <v>3</v>
      </c>
      <c r="N54" s="115">
        <v>2</v>
      </c>
      <c r="O54" s="115">
        <v>3</v>
      </c>
      <c r="P54" s="115">
        <f t="shared" si="3"/>
        <v>13</v>
      </c>
      <c r="Q54" s="115">
        <f t="shared" si="4"/>
        <v>0.65</v>
      </c>
      <c r="R54" s="116">
        <f t="shared" si="5"/>
        <v>2.35</v>
      </c>
      <c r="S54" s="117">
        <f t="shared" si="6"/>
        <v>1.9499999999999997</v>
      </c>
      <c r="T54" s="117">
        <f t="shared" si="7"/>
        <v>1.9499999999999997</v>
      </c>
      <c r="U54" s="117">
        <f t="shared" si="8"/>
        <v>1.45</v>
      </c>
      <c r="V54" s="117">
        <f t="shared" si="9"/>
        <v>1.5750000000000002</v>
      </c>
      <c r="W54" s="28">
        <f t="shared" si="10"/>
        <v>70.5</v>
      </c>
      <c r="X54" s="118">
        <f t="shared" si="11"/>
        <v>14.100000000000001</v>
      </c>
      <c r="Y54" s="129">
        <v>49</v>
      </c>
      <c r="Z54" s="120">
        <f t="shared" si="12"/>
        <v>39.200000000000003</v>
      </c>
      <c r="AA54" s="122"/>
      <c r="AB54" s="122"/>
      <c r="AC54" s="122"/>
      <c r="AD54" s="122"/>
      <c r="AE54" s="122"/>
      <c r="AF54" s="122"/>
      <c r="AG54" s="122"/>
      <c r="AH54" s="122"/>
      <c r="AI54" s="122"/>
      <c r="AJ54" s="122"/>
      <c r="AK54" s="122"/>
      <c r="AL54" s="122"/>
      <c r="AM54" s="122"/>
      <c r="AN54" s="122"/>
      <c r="AO54" s="122"/>
      <c r="AP54" s="122"/>
      <c r="AQ54" s="122"/>
      <c r="AR54" s="121"/>
    </row>
    <row r="55" spans="1:44" s="119" customFormat="1" x14ac:dyDescent="0.3">
      <c r="A55" s="113">
        <v>49</v>
      </c>
      <c r="B55" s="126">
        <v>677606</v>
      </c>
      <c r="C55" s="127" t="s">
        <v>149</v>
      </c>
      <c r="D55" s="114">
        <v>13</v>
      </c>
      <c r="E55" s="114">
        <v>10</v>
      </c>
      <c r="F55" s="114">
        <v>14</v>
      </c>
      <c r="G55" s="114">
        <v>11</v>
      </c>
      <c r="H55" s="114">
        <v>13</v>
      </c>
      <c r="I55" s="114">
        <f t="shared" si="1"/>
        <v>61</v>
      </c>
      <c r="J55" s="114">
        <f t="shared" si="2"/>
        <v>9.15</v>
      </c>
      <c r="K55" s="115">
        <v>4</v>
      </c>
      <c r="L55" s="115">
        <v>2</v>
      </c>
      <c r="M55" s="115">
        <v>4</v>
      </c>
      <c r="N55" s="115">
        <v>3.5</v>
      </c>
      <c r="O55" s="115">
        <v>4</v>
      </c>
      <c r="P55" s="115">
        <f t="shared" si="3"/>
        <v>17.5</v>
      </c>
      <c r="Q55" s="115">
        <f t="shared" si="4"/>
        <v>0.875</v>
      </c>
      <c r="R55" s="116">
        <f t="shared" si="5"/>
        <v>2.15</v>
      </c>
      <c r="S55" s="117">
        <f t="shared" si="6"/>
        <v>1.6</v>
      </c>
      <c r="T55" s="117">
        <f t="shared" si="7"/>
        <v>2.3000000000000003</v>
      </c>
      <c r="U55" s="117">
        <f t="shared" si="8"/>
        <v>1.825</v>
      </c>
      <c r="V55" s="117">
        <f t="shared" si="9"/>
        <v>2.15</v>
      </c>
      <c r="W55" s="28">
        <f t="shared" si="10"/>
        <v>78.5</v>
      </c>
      <c r="X55" s="118">
        <f t="shared" si="11"/>
        <v>15.700000000000001</v>
      </c>
      <c r="Y55" s="129">
        <v>51</v>
      </c>
      <c r="Z55" s="120">
        <f t="shared" si="12"/>
        <v>40.800000000000004</v>
      </c>
      <c r="AA55" s="122"/>
      <c r="AB55" s="122"/>
      <c r="AC55" s="122"/>
      <c r="AD55" s="122"/>
      <c r="AE55" s="122"/>
      <c r="AF55" s="122"/>
      <c r="AG55" s="122"/>
      <c r="AH55" s="122"/>
      <c r="AI55" s="122"/>
      <c r="AJ55" s="122"/>
      <c r="AK55" s="122"/>
      <c r="AL55" s="122"/>
      <c r="AM55" s="122"/>
      <c r="AN55" s="122"/>
      <c r="AO55" s="122"/>
      <c r="AP55" s="122"/>
      <c r="AQ55" s="122"/>
      <c r="AR55" s="121"/>
    </row>
    <row r="56" spans="1:44" s="119" customFormat="1" x14ac:dyDescent="0.3">
      <c r="A56" s="113">
        <v>50</v>
      </c>
      <c r="B56" s="126">
        <v>677607</v>
      </c>
      <c r="C56" s="127" t="s">
        <v>150</v>
      </c>
      <c r="D56" s="114">
        <v>14</v>
      </c>
      <c r="E56" s="114">
        <v>12</v>
      </c>
      <c r="F56" s="114">
        <v>12</v>
      </c>
      <c r="G56" s="114">
        <v>12</v>
      </c>
      <c r="H56" s="114">
        <v>10</v>
      </c>
      <c r="I56" s="114">
        <f t="shared" si="1"/>
        <v>60</v>
      </c>
      <c r="J56" s="114">
        <f t="shared" si="2"/>
        <v>9</v>
      </c>
      <c r="K56" s="115">
        <v>4</v>
      </c>
      <c r="L56" s="115">
        <v>3.5</v>
      </c>
      <c r="M56" s="115">
        <v>4</v>
      </c>
      <c r="N56" s="115">
        <v>3</v>
      </c>
      <c r="O56" s="115">
        <v>4</v>
      </c>
      <c r="P56" s="115">
        <f t="shared" si="3"/>
        <v>18.5</v>
      </c>
      <c r="Q56" s="115">
        <f t="shared" si="4"/>
        <v>0.92500000000000004</v>
      </c>
      <c r="R56" s="116">
        <f t="shared" si="5"/>
        <v>2.3000000000000003</v>
      </c>
      <c r="S56" s="117">
        <f t="shared" si="6"/>
        <v>1.9749999999999999</v>
      </c>
      <c r="T56" s="117">
        <f t="shared" si="7"/>
        <v>1.9999999999999998</v>
      </c>
      <c r="U56" s="117">
        <f t="shared" si="8"/>
        <v>1.9499999999999997</v>
      </c>
      <c r="V56" s="117">
        <f t="shared" si="9"/>
        <v>1.7</v>
      </c>
      <c r="W56" s="28">
        <f t="shared" si="10"/>
        <v>78.5</v>
      </c>
      <c r="X56" s="118">
        <f t="shared" si="11"/>
        <v>15.700000000000001</v>
      </c>
      <c r="Y56" s="129">
        <v>51</v>
      </c>
      <c r="Z56" s="120">
        <f t="shared" si="12"/>
        <v>40.800000000000004</v>
      </c>
      <c r="AA56" s="122"/>
      <c r="AB56" s="122"/>
      <c r="AC56" s="122"/>
      <c r="AD56" s="122"/>
      <c r="AE56" s="122"/>
      <c r="AF56" s="122"/>
      <c r="AG56" s="122"/>
      <c r="AH56" s="122"/>
      <c r="AI56" s="122"/>
      <c r="AJ56" s="122"/>
      <c r="AK56" s="122"/>
      <c r="AL56" s="122"/>
      <c r="AM56" s="122"/>
      <c r="AN56" s="122"/>
      <c r="AO56" s="122"/>
      <c r="AP56" s="122"/>
      <c r="AQ56" s="122"/>
      <c r="AR56" s="121"/>
    </row>
    <row r="57" spans="1:44" s="119" customFormat="1" x14ac:dyDescent="0.3">
      <c r="A57" s="113">
        <v>51</v>
      </c>
      <c r="B57" s="126">
        <v>677608</v>
      </c>
      <c r="C57" s="127" t="s">
        <v>151</v>
      </c>
      <c r="D57" s="114">
        <v>10</v>
      </c>
      <c r="E57" s="114">
        <v>13</v>
      </c>
      <c r="F57" s="114">
        <v>13</v>
      </c>
      <c r="G57" s="114">
        <v>9</v>
      </c>
      <c r="H57" s="114">
        <v>10</v>
      </c>
      <c r="I57" s="114">
        <f t="shared" si="1"/>
        <v>55</v>
      </c>
      <c r="J57" s="114">
        <f t="shared" si="2"/>
        <v>8.25</v>
      </c>
      <c r="K57" s="115">
        <v>5</v>
      </c>
      <c r="L57" s="115">
        <v>3</v>
      </c>
      <c r="M57" s="115">
        <v>2</v>
      </c>
      <c r="N57" s="115">
        <v>5</v>
      </c>
      <c r="O57" s="115">
        <v>5</v>
      </c>
      <c r="P57" s="115">
        <f t="shared" si="3"/>
        <v>20</v>
      </c>
      <c r="Q57" s="115">
        <f t="shared" si="4"/>
        <v>1</v>
      </c>
      <c r="R57" s="116">
        <f t="shared" si="5"/>
        <v>1.75</v>
      </c>
      <c r="S57" s="117">
        <f t="shared" si="6"/>
        <v>2.1</v>
      </c>
      <c r="T57" s="117">
        <f t="shared" si="7"/>
        <v>2.0499999999999998</v>
      </c>
      <c r="U57" s="117">
        <f t="shared" si="8"/>
        <v>1.5999999999999999</v>
      </c>
      <c r="V57" s="117">
        <f t="shared" si="9"/>
        <v>1.75</v>
      </c>
      <c r="W57" s="28">
        <f t="shared" si="10"/>
        <v>75</v>
      </c>
      <c r="X57" s="118">
        <f t="shared" si="11"/>
        <v>15</v>
      </c>
      <c r="Y57" s="129">
        <v>56</v>
      </c>
      <c r="Z57" s="120">
        <f t="shared" si="12"/>
        <v>44.800000000000004</v>
      </c>
      <c r="AA57" s="122"/>
      <c r="AB57" s="122"/>
      <c r="AC57" s="122"/>
      <c r="AD57" s="122"/>
      <c r="AE57" s="122"/>
      <c r="AF57" s="122"/>
      <c r="AG57" s="122"/>
      <c r="AH57" s="122"/>
      <c r="AI57" s="122"/>
      <c r="AJ57" s="122"/>
      <c r="AK57" s="122"/>
      <c r="AL57" s="122"/>
      <c r="AM57" s="122"/>
      <c r="AN57" s="122"/>
      <c r="AO57" s="122"/>
      <c r="AP57" s="122"/>
      <c r="AQ57" s="122"/>
      <c r="AR57" s="121"/>
    </row>
    <row r="58" spans="1:44" s="119" customFormat="1" x14ac:dyDescent="0.3">
      <c r="A58" s="113">
        <v>52</v>
      </c>
      <c r="B58" s="126">
        <v>677609</v>
      </c>
      <c r="C58" s="127" t="s">
        <v>152</v>
      </c>
      <c r="D58" s="114">
        <v>12</v>
      </c>
      <c r="E58" s="114">
        <v>10</v>
      </c>
      <c r="F58" s="114">
        <v>10</v>
      </c>
      <c r="G58" s="114">
        <v>14</v>
      </c>
      <c r="H58" s="114">
        <v>12</v>
      </c>
      <c r="I58" s="114">
        <f t="shared" si="1"/>
        <v>58</v>
      </c>
      <c r="J58" s="114">
        <f t="shared" si="2"/>
        <v>8.6999999999999993</v>
      </c>
      <c r="K58" s="115">
        <v>2</v>
      </c>
      <c r="L58" s="115">
        <v>1</v>
      </c>
      <c r="M58" s="115">
        <v>3</v>
      </c>
      <c r="N58" s="115">
        <v>3</v>
      </c>
      <c r="O58" s="115">
        <v>3.5</v>
      </c>
      <c r="P58" s="115">
        <f t="shared" si="3"/>
        <v>12.5</v>
      </c>
      <c r="Q58" s="115">
        <f t="shared" si="4"/>
        <v>0.625</v>
      </c>
      <c r="R58" s="116">
        <f t="shared" si="5"/>
        <v>1.9</v>
      </c>
      <c r="S58" s="117">
        <f t="shared" si="6"/>
        <v>1.55</v>
      </c>
      <c r="T58" s="117">
        <f t="shared" si="7"/>
        <v>1.65</v>
      </c>
      <c r="U58" s="117">
        <f t="shared" si="8"/>
        <v>2.25</v>
      </c>
      <c r="V58" s="117">
        <f t="shared" si="9"/>
        <v>1.9749999999999999</v>
      </c>
      <c r="W58" s="28">
        <f t="shared" si="10"/>
        <v>70.5</v>
      </c>
      <c r="X58" s="118">
        <f t="shared" si="11"/>
        <v>14.100000000000001</v>
      </c>
      <c r="Y58" s="129">
        <v>37</v>
      </c>
      <c r="Z58" s="120">
        <f t="shared" si="12"/>
        <v>29.6</v>
      </c>
      <c r="AA58" s="122"/>
      <c r="AB58" s="122"/>
      <c r="AC58" s="122"/>
      <c r="AD58" s="122"/>
      <c r="AE58" s="122"/>
      <c r="AF58" s="122"/>
      <c r="AG58" s="122"/>
      <c r="AH58" s="122"/>
      <c r="AI58" s="122"/>
      <c r="AJ58" s="122"/>
      <c r="AK58" s="122"/>
      <c r="AL58" s="122"/>
      <c r="AM58" s="122"/>
      <c r="AN58" s="122"/>
      <c r="AO58" s="122"/>
      <c r="AP58" s="122"/>
      <c r="AQ58" s="122"/>
      <c r="AR58" s="121"/>
    </row>
    <row r="59" spans="1:44" s="119" customFormat="1" x14ac:dyDescent="0.3">
      <c r="A59" s="113">
        <v>53</v>
      </c>
      <c r="B59" s="126">
        <v>677610</v>
      </c>
      <c r="C59" s="127" t="s">
        <v>153</v>
      </c>
      <c r="D59" s="114">
        <v>10</v>
      </c>
      <c r="E59" s="114">
        <v>12</v>
      </c>
      <c r="F59" s="114">
        <v>14</v>
      </c>
      <c r="G59" s="114">
        <v>13</v>
      </c>
      <c r="H59" s="114">
        <v>12</v>
      </c>
      <c r="I59" s="114">
        <f t="shared" si="1"/>
        <v>61</v>
      </c>
      <c r="J59" s="114">
        <f t="shared" si="2"/>
        <v>9.15</v>
      </c>
      <c r="K59" s="115">
        <v>4</v>
      </c>
      <c r="L59" s="115">
        <v>3</v>
      </c>
      <c r="M59" s="115">
        <v>2</v>
      </c>
      <c r="N59" s="115">
        <v>3</v>
      </c>
      <c r="O59" s="115">
        <v>4</v>
      </c>
      <c r="P59" s="115">
        <f t="shared" si="3"/>
        <v>16</v>
      </c>
      <c r="Q59" s="115">
        <f t="shared" si="4"/>
        <v>0.8</v>
      </c>
      <c r="R59" s="116">
        <f t="shared" si="5"/>
        <v>1.7</v>
      </c>
      <c r="S59" s="117">
        <f t="shared" si="6"/>
        <v>1.9499999999999997</v>
      </c>
      <c r="T59" s="117">
        <f t="shared" si="7"/>
        <v>2.2000000000000002</v>
      </c>
      <c r="U59" s="117">
        <f t="shared" si="8"/>
        <v>2.1</v>
      </c>
      <c r="V59" s="117">
        <f t="shared" si="9"/>
        <v>1.9999999999999998</v>
      </c>
      <c r="W59" s="28">
        <f t="shared" si="10"/>
        <v>77</v>
      </c>
      <c r="X59" s="118">
        <f t="shared" si="11"/>
        <v>15.4</v>
      </c>
      <c r="Y59" s="129">
        <v>62</v>
      </c>
      <c r="Z59" s="120">
        <f t="shared" si="12"/>
        <v>49.6</v>
      </c>
      <c r="AA59" s="122"/>
      <c r="AB59" s="122"/>
      <c r="AC59" s="122"/>
      <c r="AD59" s="122"/>
      <c r="AE59" s="122"/>
      <c r="AF59" s="122"/>
      <c r="AG59" s="122"/>
      <c r="AH59" s="122"/>
      <c r="AI59" s="122"/>
      <c r="AJ59" s="122"/>
      <c r="AK59" s="122"/>
      <c r="AL59" s="122"/>
      <c r="AM59" s="122"/>
      <c r="AN59" s="122"/>
      <c r="AO59" s="122"/>
      <c r="AP59" s="122"/>
      <c r="AQ59" s="122"/>
      <c r="AR59" s="121"/>
    </row>
    <row r="60" spans="1:44" s="119" customFormat="1" x14ac:dyDescent="0.3">
      <c r="A60" s="113">
        <v>54</v>
      </c>
      <c r="B60" s="126">
        <v>677611</v>
      </c>
      <c r="C60" s="127" t="s">
        <v>154</v>
      </c>
      <c r="D60" s="114">
        <v>12</v>
      </c>
      <c r="E60" s="114">
        <v>11</v>
      </c>
      <c r="F60" s="114">
        <v>12</v>
      </c>
      <c r="G60" s="114">
        <v>10</v>
      </c>
      <c r="H60" s="114">
        <v>8</v>
      </c>
      <c r="I60" s="114">
        <f t="shared" si="1"/>
        <v>53</v>
      </c>
      <c r="J60" s="114">
        <f t="shared" si="2"/>
        <v>7.9499999999999993</v>
      </c>
      <c r="K60" s="115">
        <v>2</v>
      </c>
      <c r="L60" s="115">
        <v>3</v>
      </c>
      <c r="M60" s="115">
        <v>3</v>
      </c>
      <c r="N60" s="115">
        <v>3</v>
      </c>
      <c r="O60" s="115">
        <v>3</v>
      </c>
      <c r="P60" s="115">
        <f t="shared" si="3"/>
        <v>14</v>
      </c>
      <c r="Q60" s="115">
        <f t="shared" si="4"/>
        <v>0.70000000000000007</v>
      </c>
      <c r="R60" s="116">
        <f t="shared" si="5"/>
        <v>1.9</v>
      </c>
      <c r="S60" s="117">
        <f t="shared" si="6"/>
        <v>1.7999999999999998</v>
      </c>
      <c r="T60" s="117">
        <f t="shared" si="7"/>
        <v>1.9499999999999997</v>
      </c>
      <c r="U60" s="117">
        <f t="shared" si="8"/>
        <v>1.65</v>
      </c>
      <c r="V60" s="117">
        <f t="shared" si="9"/>
        <v>1.35</v>
      </c>
      <c r="W60" s="28">
        <f t="shared" si="10"/>
        <v>67</v>
      </c>
      <c r="X60" s="118">
        <f t="shared" si="11"/>
        <v>13.4</v>
      </c>
      <c r="Y60" s="129">
        <v>68</v>
      </c>
      <c r="Z60" s="120">
        <f t="shared" si="12"/>
        <v>54.400000000000006</v>
      </c>
      <c r="AA60" s="122"/>
      <c r="AB60" s="122"/>
      <c r="AC60" s="122"/>
      <c r="AD60" s="122"/>
      <c r="AE60" s="122"/>
      <c r="AF60" s="122"/>
      <c r="AG60" s="122"/>
      <c r="AH60" s="122"/>
      <c r="AI60" s="122"/>
      <c r="AJ60" s="122"/>
      <c r="AK60" s="122"/>
      <c r="AL60" s="122"/>
      <c r="AM60" s="122"/>
      <c r="AN60" s="122"/>
      <c r="AO60" s="122"/>
      <c r="AP60" s="122"/>
      <c r="AQ60" s="122"/>
      <c r="AR60" s="121"/>
    </row>
    <row r="61" spans="1:44" s="119" customFormat="1" x14ac:dyDescent="0.3">
      <c r="A61" s="113">
        <v>55</v>
      </c>
      <c r="B61" s="126">
        <v>677612</v>
      </c>
      <c r="C61" s="127" t="s">
        <v>155</v>
      </c>
      <c r="D61" s="114">
        <v>11</v>
      </c>
      <c r="E61" s="114">
        <v>5.5</v>
      </c>
      <c r="F61" s="114">
        <v>5.5</v>
      </c>
      <c r="G61" s="114">
        <v>11</v>
      </c>
      <c r="H61" s="114">
        <v>10</v>
      </c>
      <c r="I61" s="114">
        <f t="shared" si="1"/>
        <v>43</v>
      </c>
      <c r="J61" s="114">
        <f t="shared" si="2"/>
        <v>6.45</v>
      </c>
      <c r="K61" s="115">
        <v>2.5</v>
      </c>
      <c r="L61" s="115">
        <v>3</v>
      </c>
      <c r="M61" s="115">
        <v>4</v>
      </c>
      <c r="N61" s="115">
        <v>2</v>
      </c>
      <c r="O61" s="115">
        <v>4</v>
      </c>
      <c r="P61" s="115">
        <f t="shared" si="3"/>
        <v>15.5</v>
      </c>
      <c r="Q61" s="115">
        <f t="shared" si="4"/>
        <v>0.77500000000000002</v>
      </c>
      <c r="R61" s="116">
        <f t="shared" si="5"/>
        <v>1.7749999999999999</v>
      </c>
      <c r="S61" s="117">
        <f t="shared" si="6"/>
        <v>0.97499999999999998</v>
      </c>
      <c r="T61" s="117">
        <f t="shared" si="7"/>
        <v>1.0249999999999999</v>
      </c>
      <c r="U61" s="117">
        <f t="shared" si="8"/>
        <v>1.75</v>
      </c>
      <c r="V61" s="117">
        <f t="shared" si="9"/>
        <v>1.7</v>
      </c>
      <c r="W61" s="28">
        <f t="shared" si="10"/>
        <v>58.5</v>
      </c>
      <c r="X61" s="118">
        <f t="shared" si="11"/>
        <v>11.700000000000001</v>
      </c>
      <c r="Y61" s="129">
        <v>54</v>
      </c>
      <c r="Z61" s="120">
        <f t="shared" si="12"/>
        <v>43.2</v>
      </c>
      <c r="AA61" s="122"/>
      <c r="AB61" s="122"/>
      <c r="AC61" s="122"/>
      <c r="AD61" s="122"/>
      <c r="AE61" s="122"/>
      <c r="AF61" s="122"/>
      <c r="AG61" s="122"/>
      <c r="AH61" s="122"/>
      <c r="AI61" s="122"/>
      <c r="AJ61" s="122"/>
      <c r="AK61" s="122"/>
      <c r="AL61" s="122"/>
      <c r="AM61" s="122"/>
      <c r="AN61" s="122"/>
      <c r="AO61" s="122"/>
      <c r="AP61" s="122"/>
      <c r="AQ61" s="122"/>
      <c r="AR61" s="121"/>
    </row>
    <row r="62" spans="1:44" s="119" customFormat="1" x14ac:dyDescent="0.3">
      <c r="A62" s="113">
        <v>56</v>
      </c>
      <c r="B62" s="126">
        <v>677613</v>
      </c>
      <c r="C62" s="127" t="s">
        <v>156</v>
      </c>
      <c r="D62" s="114">
        <v>12</v>
      </c>
      <c r="E62" s="114">
        <v>11</v>
      </c>
      <c r="F62" s="114">
        <v>10</v>
      </c>
      <c r="G62" s="114">
        <v>9</v>
      </c>
      <c r="H62" s="114">
        <v>12</v>
      </c>
      <c r="I62" s="114">
        <f t="shared" si="1"/>
        <v>54</v>
      </c>
      <c r="J62" s="114">
        <f t="shared" si="2"/>
        <v>8.1</v>
      </c>
      <c r="K62" s="115">
        <v>3</v>
      </c>
      <c r="L62" s="115">
        <v>2</v>
      </c>
      <c r="M62" s="115">
        <v>2.5</v>
      </c>
      <c r="N62" s="115">
        <v>3</v>
      </c>
      <c r="O62" s="115">
        <v>3</v>
      </c>
      <c r="P62" s="115">
        <f t="shared" si="3"/>
        <v>13.5</v>
      </c>
      <c r="Q62" s="115">
        <f t="shared" si="4"/>
        <v>0.67500000000000004</v>
      </c>
      <c r="R62" s="116">
        <f t="shared" si="5"/>
        <v>1.9499999999999997</v>
      </c>
      <c r="S62" s="117">
        <f t="shared" si="6"/>
        <v>1.75</v>
      </c>
      <c r="T62" s="117">
        <f t="shared" si="7"/>
        <v>1.625</v>
      </c>
      <c r="U62" s="117">
        <f t="shared" si="8"/>
        <v>1.5</v>
      </c>
      <c r="V62" s="117">
        <f t="shared" si="9"/>
        <v>1.9499999999999997</v>
      </c>
      <c r="W62" s="28">
        <f t="shared" si="10"/>
        <v>67.5</v>
      </c>
      <c r="X62" s="118">
        <f t="shared" si="11"/>
        <v>13.5</v>
      </c>
      <c r="Y62" s="129">
        <v>48</v>
      </c>
      <c r="Z62" s="120">
        <f t="shared" si="12"/>
        <v>38.400000000000006</v>
      </c>
      <c r="AA62" s="122"/>
      <c r="AB62" s="122"/>
      <c r="AC62" s="122"/>
      <c r="AD62" s="122"/>
      <c r="AE62" s="122"/>
      <c r="AF62" s="122"/>
      <c r="AG62" s="122"/>
      <c r="AH62" s="122"/>
      <c r="AI62" s="122"/>
      <c r="AJ62" s="122"/>
      <c r="AK62" s="122"/>
      <c r="AL62" s="122"/>
      <c r="AM62" s="122"/>
      <c r="AN62" s="122"/>
      <c r="AO62" s="122"/>
      <c r="AP62" s="122"/>
      <c r="AQ62" s="122"/>
      <c r="AR62" s="121"/>
    </row>
    <row r="63" spans="1:44" s="119" customFormat="1" x14ac:dyDescent="0.3">
      <c r="A63" s="113">
        <v>57</v>
      </c>
      <c r="B63" s="126">
        <v>677614</v>
      </c>
      <c r="C63" s="127" t="s">
        <v>157</v>
      </c>
      <c r="D63" s="114">
        <v>10</v>
      </c>
      <c r="E63" s="114">
        <v>12</v>
      </c>
      <c r="F63" s="114">
        <v>10</v>
      </c>
      <c r="G63" s="114">
        <v>14</v>
      </c>
      <c r="H63" s="114">
        <v>12</v>
      </c>
      <c r="I63" s="114">
        <f t="shared" si="1"/>
        <v>58</v>
      </c>
      <c r="J63" s="114">
        <f t="shared" si="2"/>
        <v>8.6999999999999993</v>
      </c>
      <c r="K63" s="115">
        <v>2.5</v>
      </c>
      <c r="L63" s="115">
        <v>3</v>
      </c>
      <c r="M63" s="115">
        <v>5</v>
      </c>
      <c r="N63" s="115">
        <v>3</v>
      </c>
      <c r="O63" s="115">
        <v>3</v>
      </c>
      <c r="P63" s="115">
        <f t="shared" si="3"/>
        <v>16.5</v>
      </c>
      <c r="Q63" s="115">
        <f t="shared" si="4"/>
        <v>0.82500000000000007</v>
      </c>
      <c r="R63" s="116">
        <f t="shared" si="5"/>
        <v>1.625</v>
      </c>
      <c r="S63" s="117">
        <f t="shared" si="6"/>
        <v>1.9499999999999997</v>
      </c>
      <c r="T63" s="117">
        <f t="shared" si="7"/>
        <v>1.75</v>
      </c>
      <c r="U63" s="117">
        <f t="shared" si="8"/>
        <v>2.25</v>
      </c>
      <c r="V63" s="117">
        <f t="shared" si="9"/>
        <v>1.9499999999999997</v>
      </c>
      <c r="W63" s="28">
        <f t="shared" si="10"/>
        <v>74.5</v>
      </c>
      <c r="X63" s="118">
        <f t="shared" si="11"/>
        <v>14.9</v>
      </c>
      <c r="Y63" s="129">
        <v>48</v>
      </c>
      <c r="Z63" s="120">
        <f t="shared" si="12"/>
        <v>38.400000000000006</v>
      </c>
      <c r="AA63" s="122"/>
      <c r="AB63" s="122"/>
      <c r="AC63" s="122"/>
      <c r="AD63" s="122"/>
      <c r="AE63" s="122"/>
      <c r="AF63" s="122"/>
      <c r="AG63" s="122"/>
      <c r="AH63" s="122"/>
      <c r="AI63" s="122"/>
      <c r="AJ63" s="122"/>
      <c r="AK63" s="122"/>
      <c r="AL63" s="122"/>
      <c r="AM63" s="122"/>
      <c r="AN63" s="122"/>
      <c r="AO63" s="122"/>
      <c r="AP63" s="122"/>
      <c r="AQ63" s="122"/>
      <c r="AR63" s="121"/>
    </row>
    <row r="64" spans="1:44" s="119" customFormat="1" x14ac:dyDescent="0.3">
      <c r="A64" s="113">
        <v>58</v>
      </c>
      <c r="B64" s="126">
        <v>677615</v>
      </c>
      <c r="C64" s="127" t="s">
        <v>158</v>
      </c>
      <c r="D64" s="114">
        <v>10</v>
      </c>
      <c r="E64" s="114">
        <v>11</v>
      </c>
      <c r="F64" s="114">
        <v>9</v>
      </c>
      <c r="G64" s="114">
        <v>8</v>
      </c>
      <c r="H64" s="114">
        <v>13</v>
      </c>
      <c r="I64" s="114">
        <f t="shared" si="1"/>
        <v>51</v>
      </c>
      <c r="J64" s="114">
        <f t="shared" si="2"/>
        <v>7.6499999999999995</v>
      </c>
      <c r="K64" s="115">
        <v>2.5</v>
      </c>
      <c r="L64" s="115">
        <v>3</v>
      </c>
      <c r="M64" s="115">
        <v>3</v>
      </c>
      <c r="N64" s="115">
        <v>3</v>
      </c>
      <c r="O64" s="115">
        <v>3</v>
      </c>
      <c r="P64" s="115">
        <f t="shared" si="3"/>
        <v>14.5</v>
      </c>
      <c r="Q64" s="115">
        <f t="shared" si="4"/>
        <v>0.72500000000000009</v>
      </c>
      <c r="R64" s="116">
        <f t="shared" si="5"/>
        <v>1.625</v>
      </c>
      <c r="S64" s="117">
        <f t="shared" si="6"/>
        <v>1.7999999999999998</v>
      </c>
      <c r="T64" s="117">
        <f t="shared" si="7"/>
        <v>1.5</v>
      </c>
      <c r="U64" s="117">
        <f t="shared" si="8"/>
        <v>1.35</v>
      </c>
      <c r="V64" s="117">
        <f t="shared" si="9"/>
        <v>2.1</v>
      </c>
      <c r="W64" s="28">
        <f t="shared" si="10"/>
        <v>65.5</v>
      </c>
      <c r="X64" s="118">
        <f t="shared" si="11"/>
        <v>13.100000000000001</v>
      </c>
      <c r="Y64" s="129">
        <v>29</v>
      </c>
      <c r="Z64" s="120">
        <f t="shared" si="12"/>
        <v>23.200000000000003</v>
      </c>
      <c r="AA64" s="122"/>
      <c r="AB64" s="122"/>
      <c r="AC64" s="122"/>
      <c r="AD64" s="122"/>
      <c r="AE64" s="122"/>
      <c r="AF64" s="122"/>
      <c r="AG64" s="122"/>
      <c r="AH64" s="122"/>
      <c r="AI64" s="122"/>
      <c r="AJ64" s="122"/>
      <c r="AK64" s="122"/>
      <c r="AL64" s="122"/>
      <c r="AM64" s="122"/>
      <c r="AN64" s="122"/>
      <c r="AO64" s="122"/>
      <c r="AP64" s="122"/>
      <c r="AQ64" s="122"/>
      <c r="AR64" s="121"/>
    </row>
    <row r="65" spans="1:44" s="119" customFormat="1" x14ac:dyDescent="0.3">
      <c r="A65" s="113">
        <v>59</v>
      </c>
      <c r="B65" s="126">
        <v>677616</v>
      </c>
      <c r="C65" s="127" t="s">
        <v>159</v>
      </c>
      <c r="D65" s="114">
        <v>14</v>
      </c>
      <c r="E65" s="114">
        <v>10</v>
      </c>
      <c r="F65" s="114">
        <v>14</v>
      </c>
      <c r="G65" s="114">
        <v>10</v>
      </c>
      <c r="H65" s="114">
        <v>15</v>
      </c>
      <c r="I65" s="114">
        <f t="shared" si="1"/>
        <v>63</v>
      </c>
      <c r="J65" s="114">
        <f t="shared" si="2"/>
        <v>9.4499999999999993</v>
      </c>
      <c r="K65" s="115">
        <v>4</v>
      </c>
      <c r="L65" s="115">
        <v>3</v>
      </c>
      <c r="M65" s="115">
        <v>4</v>
      </c>
      <c r="N65" s="115">
        <v>2.5</v>
      </c>
      <c r="O65" s="115">
        <v>4.5</v>
      </c>
      <c r="P65" s="115">
        <f t="shared" si="3"/>
        <v>18</v>
      </c>
      <c r="Q65" s="115">
        <f t="shared" si="4"/>
        <v>0.9</v>
      </c>
      <c r="R65" s="116">
        <f t="shared" si="5"/>
        <v>2.3000000000000003</v>
      </c>
      <c r="S65" s="117">
        <f t="shared" si="6"/>
        <v>1.65</v>
      </c>
      <c r="T65" s="117">
        <f t="shared" si="7"/>
        <v>2.3000000000000003</v>
      </c>
      <c r="U65" s="117">
        <f t="shared" si="8"/>
        <v>1.625</v>
      </c>
      <c r="V65" s="117">
        <f t="shared" si="9"/>
        <v>2.4750000000000001</v>
      </c>
      <c r="W65" s="28">
        <f t="shared" si="10"/>
        <v>81</v>
      </c>
      <c r="X65" s="118">
        <f t="shared" si="11"/>
        <v>16.2</v>
      </c>
      <c r="Y65" s="129">
        <v>54</v>
      </c>
      <c r="Z65" s="120">
        <f t="shared" si="12"/>
        <v>43.2</v>
      </c>
      <c r="AA65" s="122"/>
      <c r="AB65" s="122"/>
      <c r="AC65" s="122"/>
      <c r="AD65" s="122"/>
      <c r="AE65" s="122"/>
      <c r="AF65" s="122"/>
      <c r="AG65" s="122"/>
      <c r="AH65" s="122"/>
      <c r="AI65" s="122"/>
      <c r="AJ65" s="122"/>
      <c r="AK65" s="122"/>
      <c r="AL65" s="122"/>
      <c r="AM65" s="122"/>
      <c r="AN65" s="122"/>
      <c r="AO65" s="122"/>
      <c r="AP65" s="122"/>
      <c r="AQ65" s="122"/>
      <c r="AR65" s="121"/>
    </row>
    <row r="66" spans="1:44" s="119" customFormat="1" x14ac:dyDescent="0.3">
      <c r="A66" s="113">
        <v>60</v>
      </c>
      <c r="B66" s="126">
        <v>677617</v>
      </c>
      <c r="C66" s="127" t="s">
        <v>160</v>
      </c>
      <c r="D66" s="114">
        <v>10</v>
      </c>
      <c r="E66" s="114">
        <v>11</v>
      </c>
      <c r="F66" s="114">
        <v>9</v>
      </c>
      <c r="G66" s="114">
        <v>8</v>
      </c>
      <c r="H66" s="114">
        <v>9</v>
      </c>
      <c r="I66" s="114">
        <f t="shared" si="1"/>
        <v>47</v>
      </c>
      <c r="J66" s="114">
        <f t="shared" si="2"/>
        <v>7.05</v>
      </c>
      <c r="K66" s="115">
        <v>3</v>
      </c>
      <c r="L66" s="115">
        <v>2.5</v>
      </c>
      <c r="M66" s="115">
        <v>3</v>
      </c>
      <c r="N66" s="115">
        <v>4</v>
      </c>
      <c r="O66" s="115">
        <v>3</v>
      </c>
      <c r="P66" s="115">
        <f t="shared" si="3"/>
        <v>15.5</v>
      </c>
      <c r="Q66" s="115">
        <f t="shared" si="4"/>
        <v>0.77500000000000002</v>
      </c>
      <c r="R66" s="116">
        <f t="shared" si="5"/>
        <v>1.65</v>
      </c>
      <c r="S66" s="117">
        <f t="shared" si="6"/>
        <v>1.7749999999999999</v>
      </c>
      <c r="T66" s="117">
        <f t="shared" si="7"/>
        <v>1.5</v>
      </c>
      <c r="U66" s="117">
        <f t="shared" si="8"/>
        <v>1.4</v>
      </c>
      <c r="V66" s="117">
        <f t="shared" si="9"/>
        <v>1.5</v>
      </c>
      <c r="W66" s="28">
        <f t="shared" si="10"/>
        <v>62.5</v>
      </c>
      <c r="X66" s="118">
        <f t="shared" si="11"/>
        <v>12.5</v>
      </c>
      <c r="Y66" s="129">
        <v>52</v>
      </c>
      <c r="Z66" s="120">
        <f t="shared" si="12"/>
        <v>41.6</v>
      </c>
      <c r="AA66" s="122"/>
      <c r="AB66" s="122"/>
      <c r="AC66" s="122"/>
      <c r="AD66" s="122"/>
      <c r="AE66" s="122"/>
      <c r="AF66" s="122"/>
      <c r="AG66" s="122"/>
      <c r="AH66" s="122"/>
      <c r="AI66" s="122"/>
      <c r="AJ66" s="122"/>
      <c r="AK66" s="122"/>
      <c r="AL66" s="122"/>
      <c r="AM66" s="122"/>
      <c r="AN66" s="122"/>
      <c r="AO66" s="122"/>
      <c r="AP66" s="122"/>
      <c r="AQ66" s="122"/>
      <c r="AR66" s="121"/>
    </row>
    <row r="67" spans="1:44" s="119" customFormat="1" x14ac:dyDescent="0.3">
      <c r="A67" s="113">
        <v>61</v>
      </c>
      <c r="B67" s="126">
        <v>677618</v>
      </c>
      <c r="C67" s="127" t="s">
        <v>199</v>
      </c>
      <c r="D67" s="114">
        <v>11</v>
      </c>
      <c r="E67" s="114">
        <v>14</v>
      </c>
      <c r="F67" s="114">
        <v>10</v>
      </c>
      <c r="G67" s="114">
        <v>13</v>
      </c>
      <c r="H67" s="114">
        <v>11</v>
      </c>
      <c r="I67" s="114">
        <f t="shared" si="1"/>
        <v>59</v>
      </c>
      <c r="J67" s="114">
        <f t="shared" si="2"/>
        <v>8.85</v>
      </c>
      <c r="K67" s="115">
        <v>4</v>
      </c>
      <c r="L67" s="115">
        <v>3</v>
      </c>
      <c r="M67" s="115">
        <v>2.5</v>
      </c>
      <c r="N67" s="115">
        <v>2</v>
      </c>
      <c r="O67" s="115">
        <v>3</v>
      </c>
      <c r="P67" s="115">
        <f t="shared" si="3"/>
        <v>14.5</v>
      </c>
      <c r="Q67" s="115">
        <f t="shared" si="4"/>
        <v>0.72500000000000009</v>
      </c>
      <c r="R67" s="116">
        <f t="shared" si="5"/>
        <v>1.8499999999999999</v>
      </c>
      <c r="S67" s="117">
        <f t="shared" si="6"/>
        <v>2.25</v>
      </c>
      <c r="T67" s="117">
        <f t="shared" si="7"/>
        <v>1.625</v>
      </c>
      <c r="U67" s="117">
        <f t="shared" si="8"/>
        <v>2.0499999999999998</v>
      </c>
      <c r="V67" s="117">
        <f t="shared" si="9"/>
        <v>1.7999999999999998</v>
      </c>
      <c r="W67" s="28">
        <f t="shared" si="10"/>
        <v>73.5</v>
      </c>
      <c r="X67" s="118">
        <f t="shared" si="11"/>
        <v>14.700000000000001</v>
      </c>
      <c r="Y67" s="129">
        <v>34</v>
      </c>
      <c r="Z67" s="120">
        <f t="shared" si="12"/>
        <v>27.200000000000003</v>
      </c>
      <c r="AA67" s="122"/>
      <c r="AB67" s="122"/>
      <c r="AC67" s="122"/>
      <c r="AD67" s="122"/>
      <c r="AE67" s="122"/>
      <c r="AF67" s="122"/>
      <c r="AG67" s="122"/>
      <c r="AH67" s="122"/>
      <c r="AI67" s="122"/>
      <c r="AJ67" s="122"/>
      <c r="AK67" s="122"/>
      <c r="AL67" s="122"/>
      <c r="AM67" s="122"/>
      <c r="AN67" s="122"/>
      <c r="AO67" s="122"/>
      <c r="AP67" s="122"/>
      <c r="AQ67" s="122"/>
      <c r="AR67" s="121"/>
    </row>
    <row r="68" spans="1:44" s="119" customFormat="1" x14ac:dyDescent="0.3">
      <c r="A68" s="113">
        <v>62</v>
      </c>
      <c r="B68" s="126">
        <v>677619</v>
      </c>
      <c r="C68" s="127" t="s">
        <v>161</v>
      </c>
      <c r="D68" s="114">
        <v>9</v>
      </c>
      <c r="E68" s="114">
        <v>13</v>
      </c>
      <c r="F68" s="114">
        <v>12</v>
      </c>
      <c r="G68" s="114">
        <v>10</v>
      </c>
      <c r="H68" s="114">
        <v>10</v>
      </c>
      <c r="I68" s="114">
        <f t="shared" si="1"/>
        <v>54</v>
      </c>
      <c r="J68" s="114">
        <f t="shared" si="2"/>
        <v>8.1</v>
      </c>
      <c r="K68" s="115">
        <v>4</v>
      </c>
      <c r="L68" s="115">
        <v>2</v>
      </c>
      <c r="M68" s="115">
        <v>2.5</v>
      </c>
      <c r="N68" s="115">
        <v>3</v>
      </c>
      <c r="O68" s="115">
        <v>5</v>
      </c>
      <c r="P68" s="115">
        <f t="shared" si="3"/>
        <v>16.5</v>
      </c>
      <c r="Q68" s="115">
        <f t="shared" si="4"/>
        <v>0.82500000000000007</v>
      </c>
      <c r="R68" s="116">
        <f t="shared" si="5"/>
        <v>1.5499999999999998</v>
      </c>
      <c r="S68" s="117">
        <f t="shared" si="6"/>
        <v>2.0499999999999998</v>
      </c>
      <c r="T68" s="117">
        <f t="shared" si="7"/>
        <v>1.9249999999999998</v>
      </c>
      <c r="U68" s="117">
        <f t="shared" si="8"/>
        <v>1.65</v>
      </c>
      <c r="V68" s="117">
        <f t="shared" si="9"/>
        <v>1.75</v>
      </c>
      <c r="W68" s="28">
        <f t="shared" si="10"/>
        <v>70.5</v>
      </c>
      <c r="X68" s="118">
        <f t="shared" si="11"/>
        <v>14.100000000000001</v>
      </c>
      <c r="Y68" s="129">
        <v>43</v>
      </c>
      <c r="Z68" s="120">
        <f t="shared" si="12"/>
        <v>34.4</v>
      </c>
      <c r="AA68" s="122"/>
      <c r="AB68" s="122"/>
      <c r="AC68" s="122"/>
      <c r="AD68" s="122"/>
      <c r="AE68" s="122"/>
      <c r="AF68" s="122"/>
      <c r="AG68" s="122"/>
      <c r="AH68" s="122"/>
      <c r="AI68" s="122"/>
      <c r="AJ68" s="122"/>
      <c r="AK68" s="122"/>
      <c r="AL68" s="122"/>
      <c r="AM68" s="122"/>
      <c r="AN68" s="122"/>
      <c r="AO68" s="122"/>
      <c r="AP68" s="122"/>
      <c r="AQ68" s="122"/>
      <c r="AR68" s="121"/>
    </row>
    <row r="69" spans="1:44" s="119" customFormat="1" x14ac:dyDescent="0.3">
      <c r="A69" s="113">
        <v>63</v>
      </c>
      <c r="B69" s="126">
        <v>677620</v>
      </c>
      <c r="C69" s="127" t="s">
        <v>162</v>
      </c>
      <c r="D69" s="114">
        <v>9</v>
      </c>
      <c r="E69" s="114">
        <v>8</v>
      </c>
      <c r="F69" s="114">
        <v>7</v>
      </c>
      <c r="G69" s="114">
        <v>6</v>
      </c>
      <c r="H69" s="114">
        <v>8</v>
      </c>
      <c r="I69" s="114">
        <f t="shared" si="1"/>
        <v>38</v>
      </c>
      <c r="J69" s="114">
        <f t="shared" si="2"/>
        <v>5.7</v>
      </c>
      <c r="K69" s="115">
        <v>6</v>
      </c>
      <c r="L69" s="115">
        <v>3</v>
      </c>
      <c r="M69" s="115">
        <v>4</v>
      </c>
      <c r="N69" s="115">
        <v>2</v>
      </c>
      <c r="O69" s="115">
        <v>3</v>
      </c>
      <c r="P69" s="115">
        <f t="shared" si="3"/>
        <v>18</v>
      </c>
      <c r="Q69" s="115">
        <f t="shared" si="4"/>
        <v>0.9</v>
      </c>
      <c r="R69" s="116">
        <f t="shared" si="5"/>
        <v>1.65</v>
      </c>
      <c r="S69" s="117">
        <f t="shared" si="6"/>
        <v>1.35</v>
      </c>
      <c r="T69" s="117">
        <f t="shared" si="7"/>
        <v>1.25</v>
      </c>
      <c r="U69" s="117">
        <f t="shared" si="8"/>
        <v>0.99999999999999989</v>
      </c>
      <c r="V69" s="117">
        <f t="shared" si="9"/>
        <v>1.35</v>
      </c>
      <c r="W69" s="28">
        <f t="shared" si="10"/>
        <v>56</v>
      </c>
      <c r="X69" s="118">
        <f t="shared" si="11"/>
        <v>11.200000000000001</v>
      </c>
      <c r="Y69" s="129">
        <v>42</v>
      </c>
      <c r="Z69" s="120">
        <f t="shared" si="12"/>
        <v>33.6</v>
      </c>
      <c r="AA69" s="122"/>
      <c r="AB69" s="122"/>
      <c r="AC69" s="122"/>
      <c r="AD69" s="122"/>
      <c r="AE69" s="122"/>
      <c r="AF69" s="122"/>
      <c r="AG69" s="122"/>
      <c r="AH69" s="122"/>
      <c r="AI69" s="122"/>
      <c r="AJ69" s="122"/>
      <c r="AK69" s="122"/>
      <c r="AL69" s="122"/>
      <c r="AM69" s="122"/>
      <c r="AN69" s="122"/>
      <c r="AO69" s="122"/>
      <c r="AP69" s="122"/>
      <c r="AQ69" s="122"/>
      <c r="AR69" s="121"/>
    </row>
    <row r="70" spans="1:44" s="119" customFormat="1" x14ac:dyDescent="0.3">
      <c r="A70" s="113">
        <v>64</v>
      </c>
      <c r="B70" s="126">
        <v>677621</v>
      </c>
      <c r="C70" s="127" t="s">
        <v>163</v>
      </c>
      <c r="D70" s="114">
        <v>10</v>
      </c>
      <c r="E70" s="114">
        <v>11</v>
      </c>
      <c r="F70" s="114">
        <v>13</v>
      </c>
      <c r="G70" s="114">
        <v>10</v>
      </c>
      <c r="H70" s="114">
        <v>9</v>
      </c>
      <c r="I70" s="114">
        <f t="shared" si="1"/>
        <v>53</v>
      </c>
      <c r="J70" s="114">
        <f t="shared" si="2"/>
        <v>7.9499999999999993</v>
      </c>
      <c r="K70" s="115">
        <v>5</v>
      </c>
      <c r="L70" s="115">
        <v>2</v>
      </c>
      <c r="M70" s="115">
        <v>4</v>
      </c>
      <c r="N70" s="115">
        <v>5</v>
      </c>
      <c r="O70" s="115">
        <v>4</v>
      </c>
      <c r="P70" s="115">
        <f t="shared" si="3"/>
        <v>20</v>
      </c>
      <c r="Q70" s="115">
        <f t="shared" si="4"/>
        <v>1</v>
      </c>
      <c r="R70" s="116">
        <f t="shared" si="5"/>
        <v>1.75</v>
      </c>
      <c r="S70" s="117">
        <f t="shared" si="6"/>
        <v>1.75</v>
      </c>
      <c r="T70" s="117">
        <f t="shared" si="7"/>
        <v>2.15</v>
      </c>
      <c r="U70" s="117">
        <f t="shared" si="8"/>
        <v>1.75</v>
      </c>
      <c r="V70" s="117">
        <f t="shared" si="9"/>
        <v>1.5499999999999998</v>
      </c>
      <c r="W70" s="28">
        <f t="shared" si="10"/>
        <v>73</v>
      </c>
      <c r="X70" s="118">
        <f t="shared" si="11"/>
        <v>14.600000000000001</v>
      </c>
      <c r="Y70" s="129">
        <v>46</v>
      </c>
      <c r="Z70" s="120">
        <f t="shared" si="12"/>
        <v>36.800000000000004</v>
      </c>
      <c r="AA70" s="122"/>
      <c r="AB70" s="122"/>
      <c r="AC70" s="122"/>
      <c r="AD70" s="122"/>
      <c r="AE70" s="122"/>
      <c r="AF70" s="122"/>
      <c r="AG70" s="122"/>
      <c r="AH70" s="122"/>
      <c r="AI70" s="122"/>
      <c r="AJ70" s="122"/>
      <c r="AK70" s="122"/>
      <c r="AL70" s="122"/>
      <c r="AM70" s="122"/>
      <c r="AN70" s="122"/>
      <c r="AO70" s="122"/>
      <c r="AP70" s="122"/>
      <c r="AQ70" s="122"/>
      <c r="AR70" s="121"/>
    </row>
    <row r="71" spans="1:44" s="119" customFormat="1" x14ac:dyDescent="0.3">
      <c r="A71" s="113">
        <v>65</v>
      </c>
      <c r="B71" s="126">
        <v>677622</v>
      </c>
      <c r="C71" s="127" t="s">
        <v>164</v>
      </c>
      <c r="D71" s="114">
        <v>10</v>
      </c>
      <c r="E71" s="114">
        <v>2.5</v>
      </c>
      <c r="F71" s="114">
        <v>10</v>
      </c>
      <c r="G71" s="114">
        <v>11</v>
      </c>
      <c r="H71" s="114">
        <v>12</v>
      </c>
      <c r="I71" s="114">
        <f t="shared" si="1"/>
        <v>45.5</v>
      </c>
      <c r="J71" s="114">
        <f t="shared" si="2"/>
        <v>6.8250000000000002</v>
      </c>
      <c r="K71" s="115">
        <v>6</v>
      </c>
      <c r="L71" s="115">
        <v>5</v>
      </c>
      <c r="M71" s="115">
        <v>2.5</v>
      </c>
      <c r="N71" s="115">
        <v>3</v>
      </c>
      <c r="O71" s="115">
        <v>4</v>
      </c>
      <c r="P71" s="115">
        <f t="shared" si="3"/>
        <v>20.5</v>
      </c>
      <c r="Q71" s="115">
        <f t="shared" si="4"/>
        <v>1.0250000000000001</v>
      </c>
      <c r="R71" s="116">
        <f t="shared" si="5"/>
        <v>1.8</v>
      </c>
      <c r="S71" s="117">
        <f t="shared" si="6"/>
        <v>0.625</v>
      </c>
      <c r="T71" s="117">
        <f t="shared" si="7"/>
        <v>1.625</v>
      </c>
      <c r="U71" s="117">
        <f t="shared" si="8"/>
        <v>1.7999999999999998</v>
      </c>
      <c r="V71" s="117">
        <f t="shared" si="9"/>
        <v>1.9999999999999998</v>
      </c>
      <c r="W71" s="28">
        <f t="shared" si="10"/>
        <v>66</v>
      </c>
      <c r="X71" s="118">
        <f t="shared" si="11"/>
        <v>13.200000000000001</v>
      </c>
      <c r="Y71" s="129">
        <v>56</v>
      </c>
      <c r="Z71" s="120">
        <f t="shared" si="12"/>
        <v>44.800000000000004</v>
      </c>
      <c r="AA71" s="122"/>
      <c r="AB71" s="122"/>
      <c r="AC71" s="122"/>
      <c r="AD71" s="122"/>
      <c r="AE71" s="122"/>
      <c r="AF71" s="122"/>
      <c r="AG71" s="122"/>
      <c r="AH71" s="122"/>
      <c r="AI71" s="122"/>
      <c r="AJ71" s="122"/>
      <c r="AK71" s="122"/>
      <c r="AL71" s="122"/>
      <c r="AM71" s="122"/>
      <c r="AN71" s="122"/>
      <c r="AO71" s="122"/>
      <c r="AP71" s="122"/>
      <c r="AQ71" s="122"/>
      <c r="AR71" s="121"/>
    </row>
    <row r="72" spans="1:44" s="119" customFormat="1" x14ac:dyDescent="0.3">
      <c r="A72" s="113">
        <v>66</v>
      </c>
      <c r="B72" s="126">
        <v>677623</v>
      </c>
      <c r="C72" s="127" t="s">
        <v>165</v>
      </c>
      <c r="D72" s="114">
        <v>10</v>
      </c>
      <c r="E72" s="114">
        <v>12</v>
      </c>
      <c r="F72" s="114">
        <v>14</v>
      </c>
      <c r="G72" s="114">
        <v>10</v>
      </c>
      <c r="H72" s="114">
        <v>10.5</v>
      </c>
      <c r="I72" s="114">
        <f t="shared" ref="I72:I101" si="13">SUM(D72:H72)</f>
        <v>56.5</v>
      </c>
      <c r="J72" s="114">
        <f t="shared" ref="J72:J101" si="14">I72*0.15</f>
        <v>8.4749999999999996</v>
      </c>
      <c r="K72" s="115">
        <v>4</v>
      </c>
      <c r="L72" s="115">
        <v>3</v>
      </c>
      <c r="M72" s="115">
        <v>2</v>
      </c>
      <c r="N72" s="115">
        <v>4</v>
      </c>
      <c r="O72" s="115">
        <v>3</v>
      </c>
      <c r="P72" s="115">
        <f t="shared" ref="P72:P101" si="15">SUM(K72:O72)</f>
        <v>16</v>
      </c>
      <c r="Q72" s="115">
        <f t="shared" ref="Q72:Q101" si="16">P72*0.05</f>
        <v>0.8</v>
      </c>
      <c r="R72" s="116">
        <f t="shared" ref="R72:R101" si="17">(D72*0.15+K72*0.05)</f>
        <v>1.7</v>
      </c>
      <c r="S72" s="117">
        <f t="shared" ref="S72:S101" si="18">(E72*0.15+L72*0.05)</f>
        <v>1.9499999999999997</v>
      </c>
      <c r="T72" s="117">
        <f t="shared" ref="T72:T101" si="19">(F72*0.15+M72*0.05)</f>
        <v>2.2000000000000002</v>
      </c>
      <c r="U72" s="117">
        <f t="shared" ref="U72:U101" si="20">(G72*0.15+N72*0.05)</f>
        <v>1.7</v>
      </c>
      <c r="V72" s="117">
        <f t="shared" ref="V72:V101" si="21">(H72*0.15+O72*0.05)</f>
        <v>1.7250000000000001</v>
      </c>
      <c r="W72" s="28">
        <f t="shared" ref="W72:W101" si="22">I72+P72</f>
        <v>72.5</v>
      </c>
      <c r="X72" s="118">
        <f t="shared" ref="X72:X101" si="23">W72*0.2</f>
        <v>14.5</v>
      </c>
      <c r="Y72" s="129">
        <v>52</v>
      </c>
      <c r="Z72" s="120">
        <f t="shared" ref="Z72:Z101" si="24">Y72*0.8</f>
        <v>41.6</v>
      </c>
      <c r="AA72" s="122"/>
      <c r="AB72" s="122"/>
      <c r="AC72" s="122"/>
      <c r="AD72" s="122"/>
      <c r="AE72" s="122"/>
      <c r="AF72" s="122"/>
      <c r="AG72" s="122"/>
      <c r="AH72" s="122"/>
      <c r="AI72" s="122"/>
      <c r="AJ72" s="122"/>
      <c r="AK72" s="122"/>
      <c r="AL72" s="122"/>
      <c r="AM72" s="122"/>
      <c r="AN72" s="122"/>
      <c r="AO72" s="122"/>
      <c r="AP72" s="122"/>
      <c r="AQ72" s="122"/>
      <c r="AR72" s="121"/>
    </row>
    <row r="73" spans="1:44" s="119" customFormat="1" x14ac:dyDescent="0.3">
      <c r="A73" s="113">
        <v>67</v>
      </c>
      <c r="B73" s="126">
        <v>677624</v>
      </c>
      <c r="C73" s="127" t="s">
        <v>166</v>
      </c>
      <c r="D73" s="114">
        <v>9</v>
      </c>
      <c r="E73" s="114">
        <v>10</v>
      </c>
      <c r="F73" s="114">
        <v>12</v>
      </c>
      <c r="G73" s="114">
        <v>10</v>
      </c>
      <c r="H73" s="114">
        <v>12</v>
      </c>
      <c r="I73" s="114">
        <f t="shared" si="13"/>
        <v>53</v>
      </c>
      <c r="J73" s="114">
        <f t="shared" si="14"/>
        <v>7.9499999999999993</v>
      </c>
      <c r="K73" s="115">
        <v>2.5</v>
      </c>
      <c r="L73" s="115">
        <v>4</v>
      </c>
      <c r="M73" s="115">
        <v>5</v>
      </c>
      <c r="N73" s="115">
        <v>4</v>
      </c>
      <c r="O73" s="115">
        <v>2</v>
      </c>
      <c r="P73" s="115">
        <f t="shared" si="15"/>
        <v>17.5</v>
      </c>
      <c r="Q73" s="115">
        <f t="shared" si="16"/>
        <v>0.875</v>
      </c>
      <c r="R73" s="116">
        <f t="shared" si="17"/>
        <v>1.4749999999999999</v>
      </c>
      <c r="S73" s="117">
        <f t="shared" si="18"/>
        <v>1.7</v>
      </c>
      <c r="T73" s="117">
        <f t="shared" si="19"/>
        <v>2.0499999999999998</v>
      </c>
      <c r="U73" s="117">
        <f t="shared" si="20"/>
        <v>1.7</v>
      </c>
      <c r="V73" s="117">
        <f t="shared" si="21"/>
        <v>1.9</v>
      </c>
      <c r="W73" s="28">
        <f t="shared" si="22"/>
        <v>70.5</v>
      </c>
      <c r="X73" s="118">
        <f t="shared" si="23"/>
        <v>14.100000000000001</v>
      </c>
      <c r="Y73" s="129">
        <v>36</v>
      </c>
      <c r="Z73" s="120">
        <f t="shared" si="24"/>
        <v>28.8</v>
      </c>
      <c r="AA73" s="122"/>
      <c r="AB73" s="122"/>
      <c r="AC73" s="122"/>
      <c r="AD73" s="122"/>
      <c r="AE73" s="122"/>
      <c r="AF73" s="122"/>
      <c r="AG73" s="122"/>
      <c r="AH73" s="122"/>
      <c r="AI73" s="122"/>
      <c r="AJ73" s="122"/>
      <c r="AK73" s="122"/>
      <c r="AL73" s="122"/>
      <c r="AM73" s="122"/>
      <c r="AN73" s="122"/>
      <c r="AO73" s="122"/>
      <c r="AP73" s="122"/>
      <c r="AQ73" s="122"/>
      <c r="AR73" s="121"/>
    </row>
    <row r="74" spans="1:44" s="119" customFormat="1" x14ac:dyDescent="0.3">
      <c r="A74" s="113">
        <v>68</v>
      </c>
      <c r="B74" s="126">
        <v>677625</v>
      </c>
      <c r="C74" s="127" t="s">
        <v>167</v>
      </c>
      <c r="D74" s="114">
        <v>10</v>
      </c>
      <c r="E74" s="114">
        <v>14</v>
      </c>
      <c r="F74" s="114">
        <v>10</v>
      </c>
      <c r="G74" s="114">
        <v>12</v>
      </c>
      <c r="H74" s="114">
        <v>13</v>
      </c>
      <c r="I74" s="114">
        <f t="shared" si="13"/>
        <v>59</v>
      </c>
      <c r="J74" s="114">
        <f t="shared" si="14"/>
        <v>8.85</v>
      </c>
      <c r="K74" s="115">
        <v>3</v>
      </c>
      <c r="L74" s="115">
        <v>4</v>
      </c>
      <c r="M74" s="115">
        <v>4</v>
      </c>
      <c r="N74" s="115">
        <v>3</v>
      </c>
      <c r="O74" s="115">
        <v>5</v>
      </c>
      <c r="P74" s="115">
        <f t="shared" si="15"/>
        <v>19</v>
      </c>
      <c r="Q74" s="115">
        <f t="shared" si="16"/>
        <v>0.95000000000000007</v>
      </c>
      <c r="R74" s="116">
        <f t="shared" si="17"/>
        <v>1.65</v>
      </c>
      <c r="S74" s="117">
        <f t="shared" si="18"/>
        <v>2.3000000000000003</v>
      </c>
      <c r="T74" s="117">
        <f t="shared" si="19"/>
        <v>1.7</v>
      </c>
      <c r="U74" s="117">
        <f t="shared" si="20"/>
        <v>1.9499999999999997</v>
      </c>
      <c r="V74" s="117">
        <f t="shared" si="21"/>
        <v>2.2000000000000002</v>
      </c>
      <c r="W74" s="28">
        <f t="shared" si="22"/>
        <v>78</v>
      </c>
      <c r="X74" s="118">
        <f t="shared" si="23"/>
        <v>15.600000000000001</v>
      </c>
      <c r="Y74" s="129">
        <v>29</v>
      </c>
      <c r="Z74" s="120">
        <f t="shared" si="24"/>
        <v>23.200000000000003</v>
      </c>
      <c r="AA74" s="122"/>
      <c r="AB74" s="122"/>
      <c r="AC74" s="122"/>
      <c r="AD74" s="122"/>
      <c r="AE74" s="122"/>
      <c r="AF74" s="122"/>
      <c r="AG74" s="122"/>
      <c r="AH74" s="122"/>
      <c r="AI74" s="122"/>
      <c r="AJ74" s="122"/>
      <c r="AK74" s="122"/>
      <c r="AL74" s="122"/>
      <c r="AM74" s="122"/>
      <c r="AN74" s="122"/>
      <c r="AO74" s="122"/>
      <c r="AP74" s="122"/>
      <c r="AQ74" s="122"/>
      <c r="AR74" s="121"/>
    </row>
    <row r="75" spans="1:44" s="119" customFormat="1" x14ac:dyDescent="0.3">
      <c r="A75" s="113">
        <v>69</v>
      </c>
      <c r="B75" s="126">
        <v>677626</v>
      </c>
      <c r="C75" s="127" t="s">
        <v>168</v>
      </c>
      <c r="D75" s="114">
        <v>10</v>
      </c>
      <c r="E75" s="114">
        <v>14</v>
      </c>
      <c r="F75" s="114">
        <v>12</v>
      </c>
      <c r="G75" s="114">
        <v>9.5</v>
      </c>
      <c r="H75" s="114">
        <v>13</v>
      </c>
      <c r="I75" s="114">
        <f t="shared" si="13"/>
        <v>58.5</v>
      </c>
      <c r="J75" s="114">
        <f t="shared" si="14"/>
        <v>8.7750000000000004</v>
      </c>
      <c r="K75" s="115">
        <v>4</v>
      </c>
      <c r="L75" s="115">
        <v>3</v>
      </c>
      <c r="M75" s="115">
        <v>2</v>
      </c>
      <c r="N75" s="115">
        <v>4</v>
      </c>
      <c r="O75" s="115">
        <v>2.5</v>
      </c>
      <c r="P75" s="115">
        <f t="shared" si="15"/>
        <v>15.5</v>
      </c>
      <c r="Q75" s="115">
        <f t="shared" si="16"/>
        <v>0.77500000000000002</v>
      </c>
      <c r="R75" s="116">
        <f t="shared" si="17"/>
        <v>1.7</v>
      </c>
      <c r="S75" s="117">
        <f t="shared" si="18"/>
        <v>2.25</v>
      </c>
      <c r="T75" s="117">
        <f t="shared" si="19"/>
        <v>1.9</v>
      </c>
      <c r="U75" s="117">
        <f t="shared" si="20"/>
        <v>1.625</v>
      </c>
      <c r="V75" s="117">
        <f t="shared" si="21"/>
        <v>2.0750000000000002</v>
      </c>
      <c r="W75" s="28">
        <f t="shared" si="22"/>
        <v>74</v>
      </c>
      <c r="X75" s="118">
        <f t="shared" si="23"/>
        <v>14.8</v>
      </c>
      <c r="Y75" s="129">
        <v>29</v>
      </c>
      <c r="Z75" s="120">
        <f t="shared" si="24"/>
        <v>23.200000000000003</v>
      </c>
      <c r="AA75" s="122"/>
      <c r="AB75" s="122"/>
      <c r="AC75" s="122"/>
      <c r="AD75" s="122"/>
      <c r="AE75" s="122"/>
      <c r="AF75" s="122"/>
      <c r="AG75" s="122"/>
      <c r="AH75" s="122"/>
      <c r="AI75" s="122"/>
      <c r="AJ75" s="122"/>
      <c r="AK75" s="122"/>
      <c r="AL75" s="122"/>
      <c r="AM75" s="122"/>
      <c r="AN75" s="122"/>
      <c r="AO75" s="122"/>
      <c r="AP75" s="122"/>
      <c r="AQ75" s="122"/>
      <c r="AR75" s="121"/>
    </row>
    <row r="76" spans="1:44" s="119" customFormat="1" x14ac:dyDescent="0.3">
      <c r="A76" s="113">
        <v>70</v>
      </c>
      <c r="B76" s="126">
        <v>677627</v>
      </c>
      <c r="C76" s="127" t="s">
        <v>169</v>
      </c>
      <c r="D76" s="114">
        <v>9</v>
      </c>
      <c r="E76" s="114">
        <v>8</v>
      </c>
      <c r="F76" s="114">
        <v>9</v>
      </c>
      <c r="G76" s="114">
        <v>10</v>
      </c>
      <c r="H76" s="114">
        <v>12</v>
      </c>
      <c r="I76" s="114">
        <f t="shared" si="13"/>
        <v>48</v>
      </c>
      <c r="J76" s="114">
        <f t="shared" si="14"/>
        <v>7.1999999999999993</v>
      </c>
      <c r="K76" s="115">
        <v>3</v>
      </c>
      <c r="L76" s="115">
        <v>4</v>
      </c>
      <c r="M76" s="115">
        <v>2</v>
      </c>
      <c r="N76" s="115">
        <v>5</v>
      </c>
      <c r="O76" s="115">
        <v>2</v>
      </c>
      <c r="P76" s="115">
        <f t="shared" si="15"/>
        <v>16</v>
      </c>
      <c r="Q76" s="115">
        <f t="shared" si="16"/>
        <v>0.8</v>
      </c>
      <c r="R76" s="116">
        <f t="shared" si="17"/>
        <v>1.5</v>
      </c>
      <c r="S76" s="117">
        <f t="shared" si="18"/>
        <v>1.4</v>
      </c>
      <c r="T76" s="117">
        <f t="shared" si="19"/>
        <v>1.45</v>
      </c>
      <c r="U76" s="117">
        <f t="shared" si="20"/>
        <v>1.75</v>
      </c>
      <c r="V76" s="117">
        <f t="shared" si="21"/>
        <v>1.9</v>
      </c>
      <c r="W76" s="28">
        <f t="shared" si="22"/>
        <v>64</v>
      </c>
      <c r="X76" s="118">
        <f t="shared" si="23"/>
        <v>12.8</v>
      </c>
      <c r="Y76" s="129">
        <v>40</v>
      </c>
      <c r="Z76" s="120">
        <f t="shared" si="24"/>
        <v>32</v>
      </c>
      <c r="AA76" s="122"/>
      <c r="AB76" s="122"/>
      <c r="AC76" s="122"/>
      <c r="AD76" s="122"/>
      <c r="AE76" s="122"/>
      <c r="AF76" s="122"/>
      <c r="AG76" s="122"/>
      <c r="AH76" s="122"/>
      <c r="AI76" s="122"/>
      <c r="AJ76" s="122"/>
      <c r="AK76" s="122"/>
      <c r="AL76" s="122"/>
      <c r="AM76" s="122"/>
      <c r="AN76" s="122"/>
      <c r="AO76" s="122"/>
      <c r="AP76" s="122"/>
      <c r="AQ76" s="122"/>
      <c r="AR76" s="121"/>
    </row>
    <row r="77" spans="1:44" s="119" customFormat="1" x14ac:dyDescent="0.3">
      <c r="A77" s="113">
        <v>71</v>
      </c>
      <c r="B77" s="126">
        <v>677628</v>
      </c>
      <c r="C77" s="127" t="s">
        <v>170</v>
      </c>
      <c r="D77" s="114">
        <v>10</v>
      </c>
      <c r="E77" s="114">
        <v>12</v>
      </c>
      <c r="F77" s="114">
        <v>9</v>
      </c>
      <c r="G77" s="114">
        <v>8</v>
      </c>
      <c r="H77" s="114">
        <v>9</v>
      </c>
      <c r="I77" s="114">
        <f t="shared" si="13"/>
        <v>48</v>
      </c>
      <c r="J77" s="114">
        <f t="shared" si="14"/>
        <v>7.1999999999999993</v>
      </c>
      <c r="K77" s="115">
        <v>3.5</v>
      </c>
      <c r="L77" s="115">
        <v>5</v>
      </c>
      <c r="M77" s="115">
        <v>2</v>
      </c>
      <c r="N77" s="115">
        <v>2.5</v>
      </c>
      <c r="O77" s="115">
        <v>4</v>
      </c>
      <c r="P77" s="115">
        <f t="shared" si="15"/>
        <v>17</v>
      </c>
      <c r="Q77" s="115">
        <f t="shared" si="16"/>
        <v>0.85000000000000009</v>
      </c>
      <c r="R77" s="116">
        <f t="shared" si="17"/>
        <v>1.675</v>
      </c>
      <c r="S77" s="117">
        <f t="shared" si="18"/>
        <v>2.0499999999999998</v>
      </c>
      <c r="T77" s="117">
        <f t="shared" si="19"/>
        <v>1.45</v>
      </c>
      <c r="U77" s="117">
        <f t="shared" si="20"/>
        <v>1.325</v>
      </c>
      <c r="V77" s="117">
        <f t="shared" si="21"/>
        <v>1.5499999999999998</v>
      </c>
      <c r="W77" s="28">
        <f t="shared" si="22"/>
        <v>65</v>
      </c>
      <c r="X77" s="118">
        <f t="shared" si="23"/>
        <v>13</v>
      </c>
      <c r="Y77" s="129">
        <v>47</v>
      </c>
      <c r="Z77" s="120">
        <f t="shared" si="24"/>
        <v>37.6</v>
      </c>
      <c r="AA77" s="122"/>
      <c r="AB77" s="122"/>
      <c r="AC77" s="122"/>
      <c r="AD77" s="122"/>
      <c r="AE77" s="122"/>
      <c r="AF77" s="122"/>
      <c r="AG77" s="122"/>
      <c r="AH77" s="122"/>
      <c r="AI77" s="122"/>
      <c r="AJ77" s="122"/>
      <c r="AK77" s="122"/>
      <c r="AL77" s="122"/>
      <c r="AM77" s="122"/>
      <c r="AN77" s="122"/>
      <c r="AO77" s="122"/>
      <c r="AP77" s="122"/>
      <c r="AQ77" s="122"/>
      <c r="AR77" s="121"/>
    </row>
    <row r="78" spans="1:44" s="119" customFormat="1" x14ac:dyDescent="0.3">
      <c r="A78" s="113">
        <v>72</v>
      </c>
      <c r="B78" s="126">
        <v>677629</v>
      </c>
      <c r="C78" s="127" t="s">
        <v>171</v>
      </c>
      <c r="D78" s="114">
        <v>10</v>
      </c>
      <c r="E78" s="114">
        <v>11</v>
      </c>
      <c r="F78" s="114">
        <v>14</v>
      </c>
      <c r="G78" s="114">
        <v>16</v>
      </c>
      <c r="H78" s="114">
        <v>13</v>
      </c>
      <c r="I78" s="114">
        <f t="shared" si="13"/>
        <v>64</v>
      </c>
      <c r="J78" s="114">
        <f t="shared" si="14"/>
        <v>9.6</v>
      </c>
      <c r="K78" s="115">
        <v>3</v>
      </c>
      <c r="L78" s="115">
        <v>2.5</v>
      </c>
      <c r="M78" s="115">
        <v>2</v>
      </c>
      <c r="N78" s="115">
        <v>3</v>
      </c>
      <c r="O78" s="115">
        <v>3</v>
      </c>
      <c r="P78" s="115">
        <f t="shared" si="15"/>
        <v>13.5</v>
      </c>
      <c r="Q78" s="115">
        <f t="shared" si="16"/>
        <v>0.67500000000000004</v>
      </c>
      <c r="R78" s="116">
        <f t="shared" si="17"/>
        <v>1.65</v>
      </c>
      <c r="S78" s="117">
        <f t="shared" si="18"/>
        <v>1.7749999999999999</v>
      </c>
      <c r="T78" s="117">
        <f t="shared" si="19"/>
        <v>2.2000000000000002</v>
      </c>
      <c r="U78" s="117">
        <f t="shared" si="20"/>
        <v>2.5499999999999998</v>
      </c>
      <c r="V78" s="117">
        <f t="shared" si="21"/>
        <v>2.1</v>
      </c>
      <c r="W78" s="28">
        <f t="shared" si="22"/>
        <v>77.5</v>
      </c>
      <c r="X78" s="118">
        <f t="shared" si="23"/>
        <v>15.5</v>
      </c>
      <c r="Y78" s="129">
        <v>52</v>
      </c>
      <c r="Z78" s="120">
        <f t="shared" si="24"/>
        <v>41.6</v>
      </c>
      <c r="AA78" s="122"/>
      <c r="AB78" s="122"/>
      <c r="AC78" s="122"/>
      <c r="AD78" s="122"/>
      <c r="AE78" s="122"/>
      <c r="AF78" s="122"/>
      <c r="AG78" s="122"/>
      <c r="AH78" s="122"/>
      <c r="AI78" s="122"/>
      <c r="AJ78" s="122"/>
      <c r="AK78" s="122"/>
      <c r="AL78" s="122"/>
      <c r="AM78" s="122"/>
      <c r="AN78" s="122"/>
      <c r="AO78" s="122"/>
      <c r="AP78" s="122"/>
      <c r="AQ78" s="122"/>
      <c r="AR78" s="121"/>
    </row>
    <row r="79" spans="1:44" s="119" customFormat="1" x14ac:dyDescent="0.3">
      <c r="A79" s="113">
        <v>73</v>
      </c>
      <c r="B79" s="126">
        <v>677630</v>
      </c>
      <c r="C79" s="127" t="s">
        <v>172</v>
      </c>
      <c r="D79" s="114">
        <v>9</v>
      </c>
      <c r="E79" s="114">
        <v>8</v>
      </c>
      <c r="F79" s="114">
        <v>9.5</v>
      </c>
      <c r="G79" s="114">
        <v>10</v>
      </c>
      <c r="H79" s="114">
        <v>12</v>
      </c>
      <c r="I79" s="114">
        <f t="shared" si="13"/>
        <v>48.5</v>
      </c>
      <c r="J79" s="114">
        <f t="shared" si="14"/>
        <v>7.2749999999999995</v>
      </c>
      <c r="K79" s="115">
        <v>4</v>
      </c>
      <c r="L79" s="115">
        <v>3</v>
      </c>
      <c r="M79" s="115">
        <v>2.5</v>
      </c>
      <c r="N79" s="115">
        <v>3</v>
      </c>
      <c r="O79" s="115">
        <v>3</v>
      </c>
      <c r="P79" s="115">
        <f t="shared" si="15"/>
        <v>15.5</v>
      </c>
      <c r="Q79" s="115">
        <f t="shared" si="16"/>
        <v>0.77500000000000002</v>
      </c>
      <c r="R79" s="116">
        <f t="shared" si="17"/>
        <v>1.5499999999999998</v>
      </c>
      <c r="S79" s="117">
        <f t="shared" si="18"/>
        <v>1.35</v>
      </c>
      <c r="T79" s="117">
        <f t="shared" si="19"/>
        <v>1.55</v>
      </c>
      <c r="U79" s="117">
        <f t="shared" si="20"/>
        <v>1.65</v>
      </c>
      <c r="V79" s="117">
        <f t="shared" si="21"/>
        <v>1.9499999999999997</v>
      </c>
      <c r="W79" s="28">
        <f t="shared" si="22"/>
        <v>64</v>
      </c>
      <c r="X79" s="118">
        <f t="shared" si="23"/>
        <v>12.8</v>
      </c>
      <c r="Y79" s="129">
        <v>42</v>
      </c>
      <c r="Z79" s="120">
        <f t="shared" si="24"/>
        <v>33.6</v>
      </c>
      <c r="AA79" s="122"/>
      <c r="AB79" s="122"/>
      <c r="AC79" s="122"/>
      <c r="AD79" s="122"/>
      <c r="AE79" s="122"/>
      <c r="AF79" s="122"/>
      <c r="AG79" s="122"/>
      <c r="AH79" s="122"/>
      <c r="AI79" s="122"/>
      <c r="AJ79" s="122"/>
      <c r="AK79" s="122"/>
      <c r="AL79" s="122"/>
      <c r="AM79" s="122"/>
      <c r="AN79" s="122"/>
      <c r="AO79" s="122"/>
      <c r="AP79" s="122"/>
      <c r="AQ79" s="122"/>
      <c r="AR79" s="121"/>
    </row>
    <row r="80" spans="1:44" s="119" customFormat="1" x14ac:dyDescent="0.3">
      <c r="A80" s="113">
        <v>74</v>
      </c>
      <c r="B80" s="126">
        <v>677631</v>
      </c>
      <c r="C80" s="127" t="s">
        <v>173</v>
      </c>
      <c r="D80" s="114">
        <v>10</v>
      </c>
      <c r="E80" s="114">
        <v>12</v>
      </c>
      <c r="F80" s="114">
        <v>13</v>
      </c>
      <c r="G80" s="114">
        <v>14</v>
      </c>
      <c r="H80" s="114">
        <v>15</v>
      </c>
      <c r="I80" s="114">
        <f t="shared" si="13"/>
        <v>64</v>
      </c>
      <c r="J80" s="114">
        <f t="shared" si="14"/>
        <v>9.6</v>
      </c>
      <c r="K80" s="115">
        <v>2</v>
      </c>
      <c r="L80" s="115">
        <v>3</v>
      </c>
      <c r="M80" s="115">
        <v>4</v>
      </c>
      <c r="N80" s="115">
        <v>4</v>
      </c>
      <c r="O80" s="115">
        <v>4</v>
      </c>
      <c r="P80" s="115">
        <f t="shared" si="15"/>
        <v>17</v>
      </c>
      <c r="Q80" s="115">
        <f t="shared" si="16"/>
        <v>0.85000000000000009</v>
      </c>
      <c r="R80" s="116">
        <f t="shared" si="17"/>
        <v>1.6</v>
      </c>
      <c r="S80" s="117">
        <f t="shared" si="18"/>
        <v>1.9499999999999997</v>
      </c>
      <c r="T80" s="117">
        <f t="shared" si="19"/>
        <v>2.15</v>
      </c>
      <c r="U80" s="117">
        <f t="shared" si="20"/>
        <v>2.3000000000000003</v>
      </c>
      <c r="V80" s="117">
        <f t="shared" si="21"/>
        <v>2.4500000000000002</v>
      </c>
      <c r="W80" s="28">
        <f t="shared" si="22"/>
        <v>81</v>
      </c>
      <c r="X80" s="118">
        <f t="shared" si="23"/>
        <v>16.2</v>
      </c>
      <c r="Y80" s="129">
        <v>52</v>
      </c>
      <c r="Z80" s="120">
        <f t="shared" si="24"/>
        <v>41.6</v>
      </c>
      <c r="AA80" s="122"/>
      <c r="AB80" s="122"/>
      <c r="AC80" s="122"/>
      <c r="AD80" s="122"/>
      <c r="AE80" s="122"/>
      <c r="AF80" s="122"/>
      <c r="AG80" s="122"/>
      <c r="AH80" s="122"/>
      <c r="AI80" s="122"/>
      <c r="AJ80" s="122"/>
      <c r="AK80" s="122"/>
      <c r="AL80" s="122"/>
      <c r="AM80" s="122"/>
      <c r="AN80" s="122"/>
      <c r="AO80" s="122"/>
      <c r="AP80" s="122"/>
      <c r="AQ80" s="122"/>
      <c r="AR80" s="121"/>
    </row>
    <row r="81" spans="1:44" s="119" customFormat="1" x14ac:dyDescent="0.3">
      <c r="A81" s="113">
        <v>75</v>
      </c>
      <c r="B81" s="126">
        <v>677632</v>
      </c>
      <c r="C81" s="127" t="s">
        <v>174</v>
      </c>
      <c r="D81" s="114">
        <v>10.5</v>
      </c>
      <c r="E81" s="114">
        <v>14</v>
      </c>
      <c r="F81" s="114">
        <v>12</v>
      </c>
      <c r="G81" s="114">
        <v>14</v>
      </c>
      <c r="H81" s="114">
        <v>12.5</v>
      </c>
      <c r="I81" s="114">
        <f t="shared" si="13"/>
        <v>63</v>
      </c>
      <c r="J81" s="114">
        <f t="shared" si="14"/>
        <v>9.4499999999999993</v>
      </c>
      <c r="K81" s="115">
        <v>3</v>
      </c>
      <c r="L81" s="115">
        <v>4</v>
      </c>
      <c r="M81" s="115">
        <v>3</v>
      </c>
      <c r="N81" s="115">
        <v>4</v>
      </c>
      <c r="O81" s="115">
        <v>2</v>
      </c>
      <c r="P81" s="115">
        <f t="shared" si="15"/>
        <v>16</v>
      </c>
      <c r="Q81" s="115">
        <f t="shared" si="16"/>
        <v>0.8</v>
      </c>
      <c r="R81" s="116">
        <f t="shared" si="17"/>
        <v>1.7250000000000001</v>
      </c>
      <c r="S81" s="117">
        <f t="shared" si="18"/>
        <v>2.3000000000000003</v>
      </c>
      <c r="T81" s="117">
        <f t="shared" si="19"/>
        <v>1.9499999999999997</v>
      </c>
      <c r="U81" s="117">
        <f t="shared" si="20"/>
        <v>2.3000000000000003</v>
      </c>
      <c r="V81" s="117">
        <f t="shared" si="21"/>
        <v>1.9750000000000001</v>
      </c>
      <c r="W81" s="28">
        <f t="shared" si="22"/>
        <v>79</v>
      </c>
      <c r="X81" s="118">
        <f t="shared" si="23"/>
        <v>15.8</v>
      </c>
      <c r="Y81" s="129">
        <v>55</v>
      </c>
      <c r="Z81" s="120">
        <f t="shared" si="24"/>
        <v>44</v>
      </c>
      <c r="AA81" s="122"/>
      <c r="AB81" s="122"/>
      <c r="AC81" s="122"/>
      <c r="AD81" s="122"/>
      <c r="AE81" s="122"/>
      <c r="AF81" s="122"/>
      <c r="AG81" s="122"/>
      <c r="AH81" s="122"/>
      <c r="AI81" s="122"/>
      <c r="AJ81" s="122"/>
      <c r="AK81" s="122"/>
      <c r="AL81" s="122"/>
      <c r="AM81" s="122"/>
      <c r="AN81" s="122"/>
      <c r="AO81" s="122"/>
      <c r="AP81" s="122"/>
      <c r="AQ81" s="122"/>
      <c r="AR81" s="121"/>
    </row>
    <row r="82" spans="1:44" s="119" customFormat="1" x14ac:dyDescent="0.3">
      <c r="A82" s="113">
        <v>76</v>
      </c>
      <c r="B82" s="126">
        <v>677633</v>
      </c>
      <c r="C82" s="127" t="s">
        <v>175</v>
      </c>
      <c r="D82" s="114">
        <v>10</v>
      </c>
      <c r="E82" s="114">
        <v>11</v>
      </c>
      <c r="F82" s="114">
        <v>12.5</v>
      </c>
      <c r="G82" s="114">
        <v>14</v>
      </c>
      <c r="H82" s="114">
        <v>10</v>
      </c>
      <c r="I82" s="114">
        <f t="shared" si="13"/>
        <v>57.5</v>
      </c>
      <c r="J82" s="114">
        <f t="shared" si="14"/>
        <v>8.625</v>
      </c>
      <c r="K82" s="115">
        <v>3.5</v>
      </c>
      <c r="L82" s="115">
        <v>4</v>
      </c>
      <c r="M82" s="115">
        <v>4</v>
      </c>
      <c r="N82" s="115">
        <v>3</v>
      </c>
      <c r="O82" s="115">
        <v>3</v>
      </c>
      <c r="P82" s="115">
        <f t="shared" si="15"/>
        <v>17.5</v>
      </c>
      <c r="Q82" s="115">
        <f t="shared" si="16"/>
        <v>0.875</v>
      </c>
      <c r="R82" s="116">
        <f t="shared" si="17"/>
        <v>1.675</v>
      </c>
      <c r="S82" s="117">
        <f t="shared" si="18"/>
        <v>1.8499999999999999</v>
      </c>
      <c r="T82" s="117">
        <f t="shared" si="19"/>
        <v>2.0750000000000002</v>
      </c>
      <c r="U82" s="117">
        <f t="shared" si="20"/>
        <v>2.25</v>
      </c>
      <c r="V82" s="117">
        <f t="shared" si="21"/>
        <v>1.65</v>
      </c>
      <c r="W82" s="28">
        <f t="shared" si="22"/>
        <v>75</v>
      </c>
      <c r="X82" s="118">
        <f t="shared" si="23"/>
        <v>15</v>
      </c>
      <c r="Y82" s="129">
        <v>49</v>
      </c>
      <c r="Z82" s="120">
        <f t="shared" si="24"/>
        <v>39.200000000000003</v>
      </c>
      <c r="AA82" s="122"/>
      <c r="AB82" s="122"/>
      <c r="AC82" s="122"/>
      <c r="AD82" s="122"/>
      <c r="AE82" s="122"/>
      <c r="AF82" s="122"/>
      <c r="AG82" s="122"/>
      <c r="AH82" s="122"/>
      <c r="AI82" s="122"/>
      <c r="AJ82" s="122"/>
      <c r="AK82" s="122"/>
      <c r="AL82" s="122"/>
      <c r="AM82" s="122"/>
      <c r="AN82" s="122"/>
      <c r="AO82" s="122"/>
      <c r="AP82" s="122"/>
      <c r="AQ82" s="122"/>
      <c r="AR82" s="121"/>
    </row>
    <row r="83" spans="1:44" s="119" customFormat="1" x14ac:dyDescent="0.3">
      <c r="A83" s="113">
        <v>77</v>
      </c>
      <c r="B83" s="126">
        <v>677634</v>
      </c>
      <c r="C83" s="127" t="s">
        <v>176</v>
      </c>
      <c r="D83" s="114">
        <v>9</v>
      </c>
      <c r="E83" s="114">
        <v>10</v>
      </c>
      <c r="F83" s="114">
        <v>11</v>
      </c>
      <c r="G83" s="114">
        <v>10</v>
      </c>
      <c r="H83" s="114">
        <v>9</v>
      </c>
      <c r="I83" s="114">
        <f t="shared" si="13"/>
        <v>49</v>
      </c>
      <c r="J83" s="114">
        <f t="shared" si="14"/>
        <v>7.35</v>
      </c>
      <c r="K83" s="115">
        <v>2.5</v>
      </c>
      <c r="L83" s="115">
        <v>3</v>
      </c>
      <c r="M83" s="115">
        <v>2</v>
      </c>
      <c r="N83" s="115">
        <v>3</v>
      </c>
      <c r="O83" s="115">
        <v>2</v>
      </c>
      <c r="P83" s="115">
        <f t="shared" si="15"/>
        <v>12.5</v>
      </c>
      <c r="Q83" s="115">
        <f t="shared" si="16"/>
        <v>0.625</v>
      </c>
      <c r="R83" s="116">
        <f t="shared" si="17"/>
        <v>1.4749999999999999</v>
      </c>
      <c r="S83" s="117">
        <f t="shared" si="18"/>
        <v>1.65</v>
      </c>
      <c r="T83" s="117">
        <f t="shared" si="19"/>
        <v>1.75</v>
      </c>
      <c r="U83" s="117">
        <f t="shared" si="20"/>
        <v>1.65</v>
      </c>
      <c r="V83" s="117">
        <f t="shared" si="21"/>
        <v>1.45</v>
      </c>
      <c r="W83" s="28">
        <f t="shared" si="22"/>
        <v>61.5</v>
      </c>
      <c r="X83" s="118">
        <f t="shared" si="23"/>
        <v>12.3</v>
      </c>
      <c r="Y83" s="129">
        <v>59</v>
      </c>
      <c r="Z83" s="120">
        <f t="shared" si="24"/>
        <v>47.2</v>
      </c>
      <c r="AA83" s="122"/>
      <c r="AB83" s="122"/>
      <c r="AC83" s="122"/>
      <c r="AD83" s="122"/>
      <c r="AE83" s="122"/>
      <c r="AF83" s="122"/>
      <c r="AG83" s="122"/>
      <c r="AH83" s="122"/>
      <c r="AI83" s="122"/>
      <c r="AJ83" s="122"/>
      <c r="AK83" s="122"/>
      <c r="AL83" s="122"/>
      <c r="AM83" s="122"/>
      <c r="AN83" s="122"/>
      <c r="AO83" s="122"/>
      <c r="AP83" s="122"/>
      <c r="AQ83" s="122"/>
      <c r="AR83" s="121"/>
    </row>
    <row r="84" spans="1:44" s="119" customFormat="1" x14ac:dyDescent="0.3">
      <c r="A84" s="113">
        <v>78</v>
      </c>
      <c r="B84" s="126">
        <v>677635</v>
      </c>
      <c r="C84" s="127" t="s">
        <v>177</v>
      </c>
      <c r="D84" s="114">
        <v>13</v>
      </c>
      <c r="E84" s="114">
        <v>10</v>
      </c>
      <c r="F84" s="114">
        <v>12</v>
      </c>
      <c r="G84" s="114">
        <v>9</v>
      </c>
      <c r="H84" s="114">
        <v>12</v>
      </c>
      <c r="I84" s="114">
        <f t="shared" si="13"/>
        <v>56</v>
      </c>
      <c r="J84" s="114">
        <f t="shared" si="14"/>
        <v>8.4</v>
      </c>
      <c r="K84" s="115">
        <v>4</v>
      </c>
      <c r="L84" s="115">
        <v>3</v>
      </c>
      <c r="M84" s="115">
        <v>3</v>
      </c>
      <c r="N84" s="115">
        <v>3</v>
      </c>
      <c r="O84" s="115">
        <v>3</v>
      </c>
      <c r="P84" s="115">
        <f t="shared" si="15"/>
        <v>16</v>
      </c>
      <c r="Q84" s="115">
        <f t="shared" si="16"/>
        <v>0.8</v>
      </c>
      <c r="R84" s="116">
        <f t="shared" si="17"/>
        <v>2.15</v>
      </c>
      <c r="S84" s="117">
        <f t="shared" si="18"/>
        <v>1.65</v>
      </c>
      <c r="T84" s="117">
        <f t="shared" si="19"/>
        <v>1.9499999999999997</v>
      </c>
      <c r="U84" s="117">
        <f t="shared" si="20"/>
        <v>1.5</v>
      </c>
      <c r="V84" s="117">
        <f t="shared" si="21"/>
        <v>1.9499999999999997</v>
      </c>
      <c r="W84" s="28">
        <f t="shared" si="22"/>
        <v>72</v>
      </c>
      <c r="X84" s="118">
        <f t="shared" si="23"/>
        <v>14.4</v>
      </c>
      <c r="Y84" s="129">
        <v>53</v>
      </c>
      <c r="Z84" s="120">
        <f t="shared" si="24"/>
        <v>42.400000000000006</v>
      </c>
      <c r="AA84" s="122"/>
      <c r="AB84" s="122"/>
      <c r="AC84" s="122"/>
      <c r="AD84" s="122"/>
      <c r="AE84" s="122"/>
      <c r="AF84" s="122"/>
      <c r="AG84" s="122"/>
      <c r="AH84" s="122"/>
      <c r="AI84" s="122"/>
      <c r="AJ84" s="122"/>
      <c r="AK84" s="122"/>
      <c r="AL84" s="122"/>
      <c r="AM84" s="122"/>
      <c r="AN84" s="122"/>
      <c r="AO84" s="122"/>
      <c r="AP84" s="122"/>
      <c r="AQ84" s="122"/>
      <c r="AR84" s="121"/>
    </row>
    <row r="85" spans="1:44" s="119" customFormat="1" x14ac:dyDescent="0.3">
      <c r="A85" s="113">
        <v>79</v>
      </c>
      <c r="B85" s="126">
        <v>677636</v>
      </c>
      <c r="C85" s="127" t="s">
        <v>178</v>
      </c>
      <c r="D85" s="114">
        <v>10</v>
      </c>
      <c r="E85" s="114">
        <v>12</v>
      </c>
      <c r="F85" s="114">
        <v>11</v>
      </c>
      <c r="G85" s="114">
        <v>10</v>
      </c>
      <c r="H85" s="114">
        <v>12.5</v>
      </c>
      <c r="I85" s="114">
        <f t="shared" si="13"/>
        <v>55.5</v>
      </c>
      <c r="J85" s="114">
        <f t="shared" si="14"/>
        <v>8.3249999999999993</v>
      </c>
      <c r="K85" s="115">
        <v>4</v>
      </c>
      <c r="L85" s="115">
        <v>3</v>
      </c>
      <c r="M85" s="115">
        <v>2.5</v>
      </c>
      <c r="N85" s="115">
        <v>4.5</v>
      </c>
      <c r="O85" s="115">
        <v>4</v>
      </c>
      <c r="P85" s="115">
        <f t="shared" si="15"/>
        <v>18</v>
      </c>
      <c r="Q85" s="115">
        <f t="shared" si="16"/>
        <v>0.9</v>
      </c>
      <c r="R85" s="116">
        <f t="shared" si="17"/>
        <v>1.7</v>
      </c>
      <c r="S85" s="117">
        <f t="shared" si="18"/>
        <v>1.9499999999999997</v>
      </c>
      <c r="T85" s="117">
        <f t="shared" si="19"/>
        <v>1.7749999999999999</v>
      </c>
      <c r="U85" s="117">
        <f t="shared" si="20"/>
        <v>1.7250000000000001</v>
      </c>
      <c r="V85" s="117">
        <f t="shared" si="21"/>
        <v>2.0750000000000002</v>
      </c>
      <c r="W85" s="28">
        <f t="shared" si="22"/>
        <v>73.5</v>
      </c>
      <c r="X85" s="118">
        <f t="shared" si="23"/>
        <v>14.700000000000001</v>
      </c>
      <c r="Y85" s="129">
        <v>67</v>
      </c>
      <c r="Z85" s="120">
        <f t="shared" si="24"/>
        <v>53.6</v>
      </c>
      <c r="AA85" s="122"/>
      <c r="AB85" s="122"/>
      <c r="AC85" s="122"/>
      <c r="AD85" s="122"/>
      <c r="AE85" s="122"/>
      <c r="AF85" s="122"/>
      <c r="AG85" s="122"/>
      <c r="AH85" s="122"/>
      <c r="AI85" s="122"/>
      <c r="AJ85" s="122"/>
      <c r="AK85" s="122"/>
      <c r="AL85" s="122"/>
      <c r="AM85" s="122"/>
      <c r="AN85" s="122"/>
      <c r="AO85" s="122"/>
      <c r="AP85" s="122"/>
      <c r="AQ85" s="122"/>
      <c r="AR85" s="121"/>
    </row>
    <row r="86" spans="1:44" s="119" customFormat="1" x14ac:dyDescent="0.3">
      <c r="A86" s="113">
        <v>80</v>
      </c>
      <c r="B86" s="126">
        <v>677637</v>
      </c>
      <c r="C86" s="127" t="s">
        <v>179</v>
      </c>
      <c r="D86" s="114">
        <v>12</v>
      </c>
      <c r="E86" s="114">
        <v>9.5</v>
      </c>
      <c r="F86" s="114">
        <v>12</v>
      </c>
      <c r="G86" s="114">
        <v>13</v>
      </c>
      <c r="H86" s="114">
        <v>10</v>
      </c>
      <c r="I86" s="114">
        <f t="shared" si="13"/>
        <v>56.5</v>
      </c>
      <c r="J86" s="114">
        <f t="shared" si="14"/>
        <v>8.4749999999999996</v>
      </c>
      <c r="K86" s="115">
        <v>3</v>
      </c>
      <c r="L86" s="115">
        <v>4.5</v>
      </c>
      <c r="M86" s="115">
        <v>3</v>
      </c>
      <c r="N86" s="115">
        <v>4</v>
      </c>
      <c r="O86" s="115">
        <v>3</v>
      </c>
      <c r="P86" s="115">
        <f t="shared" si="15"/>
        <v>17.5</v>
      </c>
      <c r="Q86" s="115">
        <f t="shared" si="16"/>
        <v>0.875</v>
      </c>
      <c r="R86" s="116">
        <f t="shared" si="17"/>
        <v>1.9499999999999997</v>
      </c>
      <c r="S86" s="117">
        <f t="shared" si="18"/>
        <v>1.6500000000000001</v>
      </c>
      <c r="T86" s="117">
        <f t="shared" si="19"/>
        <v>1.9499999999999997</v>
      </c>
      <c r="U86" s="117">
        <f t="shared" si="20"/>
        <v>2.15</v>
      </c>
      <c r="V86" s="117">
        <f t="shared" si="21"/>
        <v>1.65</v>
      </c>
      <c r="W86" s="28">
        <f t="shared" si="22"/>
        <v>74</v>
      </c>
      <c r="X86" s="118">
        <f t="shared" si="23"/>
        <v>14.8</v>
      </c>
      <c r="Y86" s="129">
        <v>55</v>
      </c>
      <c r="Z86" s="120">
        <f t="shared" si="24"/>
        <v>44</v>
      </c>
      <c r="AA86" s="122"/>
      <c r="AB86" s="122"/>
      <c r="AC86" s="122"/>
      <c r="AD86" s="122"/>
      <c r="AE86" s="122"/>
      <c r="AF86" s="122"/>
      <c r="AG86" s="122"/>
      <c r="AH86" s="122"/>
      <c r="AI86" s="122"/>
      <c r="AJ86" s="122"/>
      <c r="AK86" s="122"/>
      <c r="AL86" s="122"/>
      <c r="AM86" s="122"/>
      <c r="AN86" s="122"/>
      <c r="AO86" s="122"/>
      <c r="AP86" s="122"/>
      <c r="AQ86" s="122"/>
      <c r="AR86" s="121"/>
    </row>
    <row r="87" spans="1:44" s="119" customFormat="1" x14ac:dyDescent="0.3">
      <c r="A87" s="113">
        <v>81</v>
      </c>
      <c r="B87" s="126">
        <v>677638</v>
      </c>
      <c r="C87" s="127" t="s">
        <v>180</v>
      </c>
      <c r="D87" s="114">
        <v>10</v>
      </c>
      <c r="E87" s="114">
        <v>10</v>
      </c>
      <c r="F87" s="114">
        <v>10.5</v>
      </c>
      <c r="G87" s="114">
        <v>13</v>
      </c>
      <c r="H87" s="114">
        <v>12.5</v>
      </c>
      <c r="I87" s="114">
        <f t="shared" si="13"/>
        <v>56</v>
      </c>
      <c r="J87" s="114">
        <f t="shared" si="14"/>
        <v>8.4</v>
      </c>
      <c r="K87" s="115">
        <v>3</v>
      </c>
      <c r="L87" s="115">
        <v>4</v>
      </c>
      <c r="M87" s="115">
        <v>2</v>
      </c>
      <c r="N87" s="115">
        <v>2.5</v>
      </c>
      <c r="O87" s="115">
        <v>3</v>
      </c>
      <c r="P87" s="115">
        <f t="shared" si="15"/>
        <v>14.5</v>
      </c>
      <c r="Q87" s="115">
        <f t="shared" si="16"/>
        <v>0.72500000000000009</v>
      </c>
      <c r="R87" s="116">
        <f t="shared" si="17"/>
        <v>1.65</v>
      </c>
      <c r="S87" s="117">
        <f t="shared" si="18"/>
        <v>1.7</v>
      </c>
      <c r="T87" s="117">
        <f t="shared" si="19"/>
        <v>1.675</v>
      </c>
      <c r="U87" s="117">
        <f t="shared" si="20"/>
        <v>2.0750000000000002</v>
      </c>
      <c r="V87" s="117">
        <f t="shared" si="21"/>
        <v>2.0249999999999999</v>
      </c>
      <c r="W87" s="28">
        <f t="shared" si="22"/>
        <v>70.5</v>
      </c>
      <c r="X87" s="118">
        <f t="shared" si="23"/>
        <v>14.100000000000001</v>
      </c>
      <c r="Y87" s="129">
        <v>51</v>
      </c>
      <c r="Z87" s="120">
        <f t="shared" si="24"/>
        <v>40.800000000000004</v>
      </c>
      <c r="AA87" s="122"/>
      <c r="AB87" s="122"/>
      <c r="AC87" s="122"/>
      <c r="AD87" s="122"/>
      <c r="AE87" s="122"/>
      <c r="AF87" s="122"/>
      <c r="AG87" s="122"/>
      <c r="AH87" s="122"/>
      <c r="AI87" s="122"/>
      <c r="AJ87" s="122"/>
      <c r="AK87" s="122"/>
      <c r="AL87" s="122"/>
      <c r="AM87" s="122"/>
      <c r="AN87" s="122"/>
      <c r="AO87" s="122"/>
      <c r="AP87" s="122"/>
      <c r="AQ87" s="122"/>
      <c r="AR87" s="121"/>
    </row>
    <row r="88" spans="1:44" s="119" customFormat="1" x14ac:dyDescent="0.3">
      <c r="A88" s="113">
        <v>82</v>
      </c>
      <c r="B88" s="126">
        <v>677639</v>
      </c>
      <c r="C88" s="127" t="s">
        <v>181</v>
      </c>
      <c r="D88" s="114">
        <v>10.5</v>
      </c>
      <c r="E88" s="114">
        <v>12</v>
      </c>
      <c r="F88" s="114">
        <v>14</v>
      </c>
      <c r="G88" s="114">
        <v>13</v>
      </c>
      <c r="H88" s="114">
        <v>10</v>
      </c>
      <c r="I88" s="114">
        <f t="shared" si="13"/>
        <v>59.5</v>
      </c>
      <c r="J88" s="114">
        <f t="shared" si="14"/>
        <v>8.9249999999999989</v>
      </c>
      <c r="K88" s="115">
        <v>2</v>
      </c>
      <c r="L88" s="115">
        <v>2.5</v>
      </c>
      <c r="M88" s="115">
        <v>2</v>
      </c>
      <c r="N88" s="115">
        <v>2.5</v>
      </c>
      <c r="O88" s="115">
        <v>5</v>
      </c>
      <c r="P88" s="115">
        <f t="shared" si="15"/>
        <v>14</v>
      </c>
      <c r="Q88" s="115">
        <f t="shared" si="16"/>
        <v>0.70000000000000007</v>
      </c>
      <c r="R88" s="116">
        <f t="shared" si="17"/>
        <v>1.675</v>
      </c>
      <c r="S88" s="117">
        <f t="shared" si="18"/>
        <v>1.9249999999999998</v>
      </c>
      <c r="T88" s="117">
        <f t="shared" si="19"/>
        <v>2.2000000000000002</v>
      </c>
      <c r="U88" s="117">
        <f t="shared" si="20"/>
        <v>2.0750000000000002</v>
      </c>
      <c r="V88" s="117">
        <f t="shared" si="21"/>
        <v>1.75</v>
      </c>
      <c r="W88" s="28">
        <f t="shared" si="22"/>
        <v>73.5</v>
      </c>
      <c r="X88" s="118">
        <f t="shared" si="23"/>
        <v>14.700000000000001</v>
      </c>
      <c r="Y88" s="129">
        <v>48</v>
      </c>
      <c r="Z88" s="120">
        <f t="shared" si="24"/>
        <v>38.400000000000006</v>
      </c>
      <c r="AA88" s="122"/>
      <c r="AB88" s="122"/>
      <c r="AC88" s="122"/>
      <c r="AD88" s="122"/>
      <c r="AE88" s="122"/>
      <c r="AF88" s="122"/>
      <c r="AG88" s="122"/>
      <c r="AH88" s="122"/>
      <c r="AI88" s="122"/>
      <c r="AJ88" s="122"/>
      <c r="AK88" s="122"/>
      <c r="AL88" s="122"/>
      <c r="AM88" s="122"/>
      <c r="AN88" s="122"/>
      <c r="AO88" s="122"/>
      <c r="AP88" s="122"/>
      <c r="AQ88" s="122"/>
      <c r="AR88" s="121"/>
    </row>
    <row r="89" spans="1:44" s="119" customFormat="1" x14ac:dyDescent="0.3">
      <c r="A89" s="113">
        <v>83</v>
      </c>
      <c r="B89" s="126">
        <v>677640</v>
      </c>
      <c r="C89" s="127" t="s">
        <v>182</v>
      </c>
      <c r="D89" s="114">
        <v>9</v>
      </c>
      <c r="E89" s="114">
        <v>10</v>
      </c>
      <c r="F89" s="114">
        <v>10</v>
      </c>
      <c r="G89" s="114">
        <v>12</v>
      </c>
      <c r="H89" s="114">
        <v>9</v>
      </c>
      <c r="I89" s="114">
        <f t="shared" si="13"/>
        <v>50</v>
      </c>
      <c r="J89" s="114">
        <f t="shared" si="14"/>
        <v>7.5</v>
      </c>
      <c r="K89" s="115">
        <v>3</v>
      </c>
      <c r="L89" s="115">
        <v>2.5</v>
      </c>
      <c r="M89" s="115">
        <v>4</v>
      </c>
      <c r="N89" s="115">
        <v>3</v>
      </c>
      <c r="O89" s="115">
        <v>4</v>
      </c>
      <c r="P89" s="115">
        <f t="shared" si="15"/>
        <v>16.5</v>
      </c>
      <c r="Q89" s="115">
        <f t="shared" si="16"/>
        <v>0.82500000000000007</v>
      </c>
      <c r="R89" s="116">
        <f t="shared" si="17"/>
        <v>1.5</v>
      </c>
      <c r="S89" s="117">
        <f t="shared" si="18"/>
        <v>1.625</v>
      </c>
      <c r="T89" s="117">
        <f t="shared" si="19"/>
        <v>1.7</v>
      </c>
      <c r="U89" s="117">
        <f t="shared" si="20"/>
        <v>1.9499999999999997</v>
      </c>
      <c r="V89" s="117">
        <f t="shared" si="21"/>
        <v>1.5499999999999998</v>
      </c>
      <c r="W89" s="28">
        <f t="shared" si="22"/>
        <v>66.5</v>
      </c>
      <c r="X89" s="118">
        <f t="shared" si="23"/>
        <v>13.3</v>
      </c>
      <c r="Y89" s="129">
        <v>56</v>
      </c>
      <c r="Z89" s="120">
        <f t="shared" si="24"/>
        <v>44.800000000000004</v>
      </c>
      <c r="AA89" s="122"/>
      <c r="AB89" s="122"/>
      <c r="AC89" s="122"/>
      <c r="AD89" s="122"/>
      <c r="AE89" s="122"/>
      <c r="AF89" s="122"/>
      <c r="AG89" s="122"/>
      <c r="AH89" s="122"/>
      <c r="AI89" s="122"/>
      <c r="AJ89" s="122"/>
      <c r="AK89" s="122"/>
      <c r="AL89" s="122"/>
      <c r="AM89" s="122"/>
      <c r="AN89" s="122"/>
      <c r="AO89" s="122"/>
      <c r="AP89" s="122"/>
      <c r="AQ89" s="122"/>
      <c r="AR89" s="121"/>
    </row>
    <row r="90" spans="1:44" s="119" customFormat="1" x14ac:dyDescent="0.3">
      <c r="A90" s="113">
        <v>84</v>
      </c>
      <c r="B90" s="126">
        <v>677641</v>
      </c>
      <c r="C90" s="127" t="s">
        <v>183</v>
      </c>
      <c r="D90" s="114">
        <v>11</v>
      </c>
      <c r="E90" s="114">
        <v>11</v>
      </c>
      <c r="F90" s="114">
        <v>10</v>
      </c>
      <c r="G90" s="114">
        <v>13</v>
      </c>
      <c r="H90" s="114">
        <v>12</v>
      </c>
      <c r="I90" s="114">
        <f t="shared" si="13"/>
        <v>57</v>
      </c>
      <c r="J90" s="114">
        <f t="shared" si="14"/>
        <v>8.5499999999999989</v>
      </c>
      <c r="K90" s="115">
        <v>2.5</v>
      </c>
      <c r="L90" s="115">
        <v>3</v>
      </c>
      <c r="M90" s="115">
        <v>3</v>
      </c>
      <c r="N90" s="115">
        <v>3</v>
      </c>
      <c r="O90" s="115">
        <v>2</v>
      </c>
      <c r="P90" s="115">
        <f t="shared" si="15"/>
        <v>13.5</v>
      </c>
      <c r="Q90" s="115">
        <f t="shared" si="16"/>
        <v>0.67500000000000004</v>
      </c>
      <c r="R90" s="116">
        <f t="shared" si="17"/>
        <v>1.7749999999999999</v>
      </c>
      <c r="S90" s="117">
        <f t="shared" si="18"/>
        <v>1.7999999999999998</v>
      </c>
      <c r="T90" s="117">
        <f t="shared" si="19"/>
        <v>1.65</v>
      </c>
      <c r="U90" s="117">
        <f t="shared" si="20"/>
        <v>2.1</v>
      </c>
      <c r="V90" s="117">
        <f t="shared" si="21"/>
        <v>1.9</v>
      </c>
      <c r="W90" s="28">
        <f t="shared" si="22"/>
        <v>70.5</v>
      </c>
      <c r="X90" s="118">
        <f t="shared" si="23"/>
        <v>14.100000000000001</v>
      </c>
      <c r="Y90" s="129">
        <v>56</v>
      </c>
      <c r="Z90" s="120">
        <f t="shared" si="24"/>
        <v>44.800000000000004</v>
      </c>
      <c r="AA90" s="122"/>
      <c r="AB90" s="122"/>
      <c r="AC90" s="122"/>
      <c r="AD90" s="122"/>
      <c r="AE90" s="122"/>
      <c r="AF90" s="122"/>
      <c r="AG90" s="122"/>
      <c r="AH90" s="122"/>
      <c r="AI90" s="122"/>
      <c r="AJ90" s="122"/>
      <c r="AK90" s="122"/>
      <c r="AL90" s="122"/>
      <c r="AM90" s="122"/>
      <c r="AN90" s="122"/>
      <c r="AO90" s="122"/>
      <c r="AP90" s="122"/>
      <c r="AQ90" s="122"/>
      <c r="AR90" s="121"/>
    </row>
    <row r="91" spans="1:44" s="119" customFormat="1" x14ac:dyDescent="0.3">
      <c r="A91" s="113">
        <v>85</v>
      </c>
      <c r="B91" s="126">
        <v>677642</v>
      </c>
      <c r="C91" s="127" t="s">
        <v>184</v>
      </c>
      <c r="D91" s="114">
        <v>12</v>
      </c>
      <c r="E91" s="114">
        <v>12</v>
      </c>
      <c r="F91" s="114">
        <v>10</v>
      </c>
      <c r="G91" s="114">
        <v>13</v>
      </c>
      <c r="H91" s="114">
        <v>14</v>
      </c>
      <c r="I91" s="114">
        <f t="shared" si="13"/>
        <v>61</v>
      </c>
      <c r="J91" s="114">
        <f t="shared" si="14"/>
        <v>9.15</v>
      </c>
      <c r="K91" s="115">
        <v>4</v>
      </c>
      <c r="L91" s="115">
        <v>3</v>
      </c>
      <c r="M91" s="115">
        <v>4</v>
      </c>
      <c r="N91" s="115">
        <v>4</v>
      </c>
      <c r="O91" s="115">
        <v>4</v>
      </c>
      <c r="P91" s="115">
        <f t="shared" si="15"/>
        <v>19</v>
      </c>
      <c r="Q91" s="115">
        <f t="shared" si="16"/>
        <v>0.95000000000000007</v>
      </c>
      <c r="R91" s="116">
        <f t="shared" si="17"/>
        <v>1.9999999999999998</v>
      </c>
      <c r="S91" s="117">
        <f t="shared" si="18"/>
        <v>1.9499999999999997</v>
      </c>
      <c r="T91" s="117">
        <f t="shared" si="19"/>
        <v>1.7</v>
      </c>
      <c r="U91" s="117">
        <f t="shared" si="20"/>
        <v>2.15</v>
      </c>
      <c r="V91" s="117">
        <f t="shared" si="21"/>
        <v>2.3000000000000003</v>
      </c>
      <c r="W91" s="28">
        <f t="shared" si="22"/>
        <v>80</v>
      </c>
      <c r="X91" s="118">
        <f t="shared" si="23"/>
        <v>16</v>
      </c>
      <c r="Y91" s="129">
        <v>57</v>
      </c>
      <c r="Z91" s="120">
        <f t="shared" si="24"/>
        <v>45.6</v>
      </c>
      <c r="AA91" s="122"/>
      <c r="AB91" s="122"/>
      <c r="AC91" s="122"/>
      <c r="AD91" s="122"/>
      <c r="AE91" s="122"/>
      <c r="AF91" s="122"/>
      <c r="AG91" s="122"/>
      <c r="AH91" s="122"/>
      <c r="AI91" s="122"/>
      <c r="AJ91" s="122"/>
      <c r="AK91" s="122"/>
      <c r="AL91" s="122"/>
      <c r="AM91" s="122"/>
      <c r="AN91" s="122"/>
      <c r="AO91" s="122"/>
      <c r="AP91" s="122"/>
      <c r="AQ91" s="122"/>
      <c r="AR91" s="121"/>
    </row>
    <row r="92" spans="1:44" s="119" customFormat="1" x14ac:dyDescent="0.3">
      <c r="A92" s="113">
        <v>86</v>
      </c>
      <c r="B92" s="126">
        <v>677643</v>
      </c>
      <c r="C92" s="127" t="s">
        <v>185</v>
      </c>
      <c r="D92" s="114">
        <v>10</v>
      </c>
      <c r="E92" s="114">
        <v>14</v>
      </c>
      <c r="F92" s="114">
        <v>12</v>
      </c>
      <c r="G92" s="114">
        <v>9</v>
      </c>
      <c r="H92" s="114">
        <v>12</v>
      </c>
      <c r="I92" s="114">
        <f t="shared" si="13"/>
        <v>57</v>
      </c>
      <c r="J92" s="114">
        <f t="shared" si="14"/>
        <v>8.5499999999999989</v>
      </c>
      <c r="K92" s="115">
        <v>2</v>
      </c>
      <c r="L92" s="115">
        <v>4</v>
      </c>
      <c r="M92" s="115">
        <v>3</v>
      </c>
      <c r="N92" s="115">
        <v>2</v>
      </c>
      <c r="O92" s="115">
        <v>4</v>
      </c>
      <c r="P92" s="115">
        <f t="shared" si="15"/>
        <v>15</v>
      </c>
      <c r="Q92" s="115">
        <f t="shared" si="16"/>
        <v>0.75</v>
      </c>
      <c r="R92" s="116">
        <f t="shared" si="17"/>
        <v>1.6</v>
      </c>
      <c r="S92" s="117">
        <f t="shared" si="18"/>
        <v>2.3000000000000003</v>
      </c>
      <c r="T92" s="117">
        <f t="shared" si="19"/>
        <v>1.9499999999999997</v>
      </c>
      <c r="U92" s="117">
        <f t="shared" si="20"/>
        <v>1.45</v>
      </c>
      <c r="V92" s="117">
        <f t="shared" si="21"/>
        <v>1.9999999999999998</v>
      </c>
      <c r="W92" s="28">
        <f t="shared" si="22"/>
        <v>72</v>
      </c>
      <c r="X92" s="118">
        <f t="shared" si="23"/>
        <v>14.4</v>
      </c>
      <c r="Y92" s="129">
        <v>57</v>
      </c>
      <c r="Z92" s="120">
        <f t="shared" si="24"/>
        <v>45.6</v>
      </c>
      <c r="AA92" s="122"/>
      <c r="AB92" s="122"/>
      <c r="AC92" s="122"/>
      <c r="AD92" s="122"/>
      <c r="AE92" s="122"/>
      <c r="AF92" s="122"/>
      <c r="AG92" s="122"/>
      <c r="AH92" s="122"/>
      <c r="AI92" s="122"/>
      <c r="AJ92" s="122"/>
      <c r="AK92" s="122"/>
      <c r="AL92" s="122"/>
      <c r="AM92" s="122"/>
      <c r="AN92" s="122"/>
      <c r="AO92" s="122"/>
      <c r="AP92" s="122"/>
      <c r="AQ92" s="122"/>
      <c r="AR92" s="121"/>
    </row>
    <row r="93" spans="1:44" s="119" customFormat="1" x14ac:dyDescent="0.3">
      <c r="A93" s="113">
        <v>87</v>
      </c>
      <c r="B93" s="126">
        <v>677644</v>
      </c>
      <c r="C93" s="127" t="s">
        <v>186</v>
      </c>
      <c r="D93" s="114">
        <v>12</v>
      </c>
      <c r="E93" s="114">
        <v>10</v>
      </c>
      <c r="F93" s="114">
        <v>10.5</v>
      </c>
      <c r="G93" s="114">
        <v>12</v>
      </c>
      <c r="H93" s="114">
        <v>10</v>
      </c>
      <c r="I93" s="114">
        <f t="shared" si="13"/>
        <v>54.5</v>
      </c>
      <c r="J93" s="114">
        <f t="shared" si="14"/>
        <v>8.1749999999999989</v>
      </c>
      <c r="K93" s="115">
        <v>3.5</v>
      </c>
      <c r="L93" s="115">
        <v>2</v>
      </c>
      <c r="M93" s="115">
        <v>2.5</v>
      </c>
      <c r="N93" s="115">
        <v>2</v>
      </c>
      <c r="O93" s="115">
        <v>1.5</v>
      </c>
      <c r="P93" s="115">
        <f t="shared" si="15"/>
        <v>11.5</v>
      </c>
      <c r="Q93" s="115">
        <f t="shared" si="16"/>
        <v>0.57500000000000007</v>
      </c>
      <c r="R93" s="116">
        <f t="shared" si="17"/>
        <v>1.9749999999999999</v>
      </c>
      <c r="S93" s="117">
        <f t="shared" si="18"/>
        <v>1.6</v>
      </c>
      <c r="T93" s="117">
        <f t="shared" si="19"/>
        <v>1.7</v>
      </c>
      <c r="U93" s="117">
        <f t="shared" si="20"/>
        <v>1.9</v>
      </c>
      <c r="V93" s="117">
        <f t="shared" si="21"/>
        <v>1.575</v>
      </c>
      <c r="W93" s="28">
        <f t="shared" si="22"/>
        <v>66</v>
      </c>
      <c r="X93" s="118">
        <f t="shared" si="23"/>
        <v>13.200000000000001</v>
      </c>
      <c r="Y93" s="129">
        <v>58</v>
      </c>
      <c r="Z93" s="120">
        <f t="shared" si="24"/>
        <v>46.400000000000006</v>
      </c>
      <c r="AA93" s="122"/>
      <c r="AB93" s="122"/>
      <c r="AC93" s="122"/>
      <c r="AD93" s="122"/>
      <c r="AE93" s="122"/>
      <c r="AF93" s="122"/>
      <c r="AG93" s="122"/>
      <c r="AH93" s="122"/>
      <c r="AI93" s="122"/>
      <c r="AJ93" s="122"/>
      <c r="AK93" s="122"/>
      <c r="AL93" s="122"/>
      <c r="AM93" s="122"/>
      <c r="AN93" s="122"/>
      <c r="AO93" s="122"/>
      <c r="AP93" s="122"/>
      <c r="AQ93" s="122"/>
      <c r="AR93" s="121"/>
    </row>
    <row r="94" spans="1:44" s="119" customFormat="1" x14ac:dyDescent="0.3">
      <c r="A94" s="113">
        <v>88</v>
      </c>
      <c r="B94" s="126">
        <v>677645</v>
      </c>
      <c r="C94" s="127" t="s">
        <v>187</v>
      </c>
      <c r="D94" s="114">
        <v>13</v>
      </c>
      <c r="E94" s="114">
        <v>10</v>
      </c>
      <c r="F94" s="114">
        <v>11</v>
      </c>
      <c r="G94" s="114">
        <v>10</v>
      </c>
      <c r="H94" s="114">
        <v>14</v>
      </c>
      <c r="I94" s="114">
        <f t="shared" si="13"/>
        <v>58</v>
      </c>
      <c r="J94" s="114">
        <f t="shared" si="14"/>
        <v>8.6999999999999993</v>
      </c>
      <c r="K94" s="115">
        <v>4</v>
      </c>
      <c r="L94" s="115">
        <v>2</v>
      </c>
      <c r="M94" s="115">
        <v>2</v>
      </c>
      <c r="N94" s="115">
        <v>2.5</v>
      </c>
      <c r="O94" s="115">
        <v>3</v>
      </c>
      <c r="P94" s="115">
        <f t="shared" si="15"/>
        <v>13.5</v>
      </c>
      <c r="Q94" s="115">
        <f t="shared" si="16"/>
        <v>0.67500000000000004</v>
      </c>
      <c r="R94" s="116">
        <f t="shared" si="17"/>
        <v>2.15</v>
      </c>
      <c r="S94" s="117">
        <f t="shared" si="18"/>
        <v>1.6</v>
      </c>
      <c r="T94" s="117">
        <f t="shared" si="19"/>
        <v>1.75</v>
      </c>
      <c r="U94" s="117">
        <f t="shared" si="20"/>
        <v>1.625</v>
      </c>
      <c r="V94" s="117">
        <f t="shared" si="21"/>
        <v>2.25</v>
      </c>
      <c r="W94" s="28">
        <f t="shared" si="22"/>
        <v>71.5</v>
      </c>
      <c r="X94" s="118">
        <f t="shared" si="23"/>
        <v>14.3</v>
      </c>
      <c r="Y94" s="129">
        <v>45</v>
      </c>
      <c r="Z94" s="120">
        <f t="shared" si="24"/>
        <v>36</v>
      </c>
      <c r="AA94" s="122"/>
      <c r="AB94" s="122"/>
      <c r="AC94" s="122"/>
      <c r="AD94" s="122"/>
      <c r="AE94" s="122"/>
      <c r="AF94" s="122"/>
      <c r="AG94" s="122"/>
      <c r="AH94" s="122"/>
      <c r="AI94" s="122"/>
      <c r="AJ94" s="122"/>
      <c r="AK94" s="122"/>
      <c r="AL94" s="122"/>
      <c r="AM94" s="122"/>
      <c r="AN94" s="122"/>
      <c r="AO94" s="122"/>
      <c r="AP94" s="122"/>
      <c r="AQ94" s="122"/>
      <c r="AR94" s="121"/>
    </row>
    <row r="95" spans="1:44" s="119" customFormat="1" x14ac:dyDescent="0.3">
      <c r="A95" s="113">
        <v>89</v>
      </c>
      <c r="B95" s="126">
        <v>677646</v>
      </c>
      <c r="C95" s="127" t="s">
        <v>188</v>
      </c>
      <c r="D95" s="114">
        <v>16</v>
      </c>
      <c r="E95" s="114">
        <v>14</v>
      </c>
      <c r="F95" s="114">
        <v>13</v>
      </c>
      <c r="G95" s="114">
        <v>10</v>
      </c>
      <c r="H95" s="114">
        <v>14</v>
      </c>
      <c r="I95" s="114">
        <f t="shared" si="13"/>
        <v>67</v>
      </c>
      <c r="J95" s="114">
        <f t="shared" si="14"/>
        <v>10.049999999999999</v>
      </c>
      <c r="K95" s="115">
        <v>4</v>
      </c>
      <c r="L95" s="115">
        <v>2.5</v>
      </c>
      <c r="M95" s="115">
        <v>2.5</v>
      </c>
      <c r="N95" s="115">
        <v>3</v>
      </c>
      <c r="O95" s="115">
        <v>2</v>
      </c>
      <c r="P95" s="115">
        <f t="shared" si="15"/>
        <v>14</v>
      </c>
      <c r="Q95" s="115">
        <f t="shared" si="16"/>
        <v>0.70000000000000007</v>
      </c>
      <c r="R95" s="116">
        <f t="shared" si="17"/>
        <v>2.6</v>
      </c>
      <c r="S95" s="117">
        <f t="shared" si="18"/>
        <v>2.2250000000000001</v>
      </c>
      <c r="T95" s="117">
        <f t="shared" si="19"/>
        <v>2.0750000000000002</v>
      </c>
      <c r="U95" s="117">
        <f t="shared" si="20"/>
        <v>1.65</v>
      </c>
      <c r="V95" s="117">
        <f t="shared" si="21"/>
        <v>2.2000000000000002</v>
      </c>
      <c r="W95" s="28">
        <f t="shared" si="22"/>
        <v>81</v>
      </c>
      <c r="X95" s="118">
        <f t="shared" si="23"/>
        <v>16.2</v>
      </c>
      <c r="Y95" s="129">
        <v>49</v>
      </c>
      <c r="Z95" s="120">
        <f t="shared" si="24"/>
        <v>39.200000000000003</v>
      </c>
      <c r="AA95" s="122"/>
      <c r="AB95" s="122"/>
      <c r="AC95" s="122"/>
      <c r="AD95" s="122"/>
      <c r="AE95" s="122"/>
      <c r="AF95" s="122"/>
      <c r="AG95" s="122"/>
      <c r="AH95" s="122"/>
      <c r="AI95" s="122"/>
      <c r="AJ95" s="122"/>
      <c r="AK95" s="122"/>
      <c r="AL95" s="122"/>
      <c r="AM95" s="122"/>
      <c r="AN95" s="122"/>
      <c r="AO95" s="122"/>
      <c r="AP95" s="122"/>
      <c r="AQ95" s="122"/>
      <c r="AR95" s="121"/>
    </row>
    <row r="96" spans="1:44" s="119" customFormat="1" x14ac:dyDescent="0.3">
      <c r="A96" s="113">
        <v>90</v>
      </c>
      <c r="B96" s="126">
        <v>677647</v>
      </c>
      <c r="C96" s="127" t="s">
        <v>189</v>
      </c>
      <c r="D96" s="114">
        <v>9</v>
      </c>
      <c r="E96" s="114">
        <v>8</v>
      </c>
      <c r="F96" s="114">
        <v>9</v>
      </c>
      <c r="G96" s="114">
        <v>10</v>
      </c>
      <c r="H96" s="114">
        <v>12</v>
      </c>
      <c r="I96" s="114">
        <f t="shared" si="13"/>
        <v>48</v>
      </c>
      <c r="J96" s="114">
        <f t="shared" si="14"/>
        <v>7.1999999999999993</v>
      </c>
      <c r="K96" s="115">
        <v>1.5</v>
      </c>
      <c r="L96" s="115">
        <v>3</v>
      </c>
      <c r="M96" s="115">
        <v>4</v>
      </c>
      <c r="N96" s="115">
        <v>2</v>
      </c>
      <c r="O96" s="115">
        <v>3</v>
      </c>
      <c r="P96" s="115">
        <f t="shared" si="15"/>
        <v>13.5</v>
      </c>
      <c r="Q96" s="115">
        <f t="shared" si="16"/>
        <v>0.67500000000000004</v>
      </c>
      <c r="R96" s="116">
        <f t="shared" si="17"/>
        <v>1.4249999999999998</v>
      </c>
      <c r="S96" s="117">
        <f t="shared" si="18"/>
        <v>1.35</v>
      </c>
      <c r="T96" s="117">
        <f t="shared" si="19"/>
        <v>1.5499999999999998</v>
      </c>
      <c r="U96" s="117">
        <f t="shared" si="20"/>
        <v>1.6</v>
      </c>
      <c r="V96" s="117">
        <f t="shared" si="21"/>
        <v>1.9499999999999997</v>
      </c>
      <c r="W96" s="28">
        <f t="shared" si="22"/>
        <v>61.5</v>
      </c>
      <c r="X96" s="118">
        <f t="shared" si="23"/>
        <v>12.3</v>
      </c>
      <c r="Y96" s="129">
        <v>62</v>
      </c>
      <c r="Z96" s="120">
        <f t="shared" si="24"/>
        <v>49.6</v>
      </c>
      <c r="AA96" s="122"/>
      <c r="AB96" s="122"/>
      <c r="AC96" s="122"/>
      <c r="AD96" s="122"/>
      <c r="AE96" s="122"/>
      <c r="AF96" s="122"/>
      <c r="AG96" s="122"/>
      <c r="AH96" s="122"/>
      <c r="AI96" s="122"/>
      <c r="AJ96" s="122"/>
      <c r="AK96" s="122"/>
      <c r="AL96" s="122"/>
      <c r="AM96" s="122"/>
      <c r="AN96" s="122"/>
      <c r="AO96" s="122"/>
      <c r="AP96" s="122"/>
      <c r="AQ96" s="122"/>
      <c r="AR96" s="121"/>
    </row>
    <row r="97" spans="1:265" s="119" customFormat="1" x14ac:dyDescent="0.3">
      <c r="A97" s="113">
        <v>91</v>
      </c>
      <c r="B97" s="126">
        <v>677648</v>
      </c>
      <c r="C97" s="127" t="s">
        <v>190</v>
      </c>
      <c r="D97" s="114">
        <v>10</v>
      </c>
      <c r="E97" s="114">
        <v>12</v>
      </c>
      <c r="F97" s="114">
        <v>14</v>
      </c>
      <c r="G97" s="114">
        <v>10</v>
      </c>
      <c r="H97" s="114">
        <v>11.5</v>
      </c>
      <c r="I97" s="114">
        <f t="shared" si="13"/>
        <v>57.5</v>
      </c>
      <c r="J97" s="114">
        <f t="shared" si="14"/>
        <v>8.625</v>
      </c>
      <c r="K97" s="115">
        <v>1.5</v>
      </c>
      <c r="L97" s="115">
        <v>2</v>
      </c>
      <c r="M97" s="115">
        <v>4</v>
      </c>
      <c r="N97" s="115">
        <v>3</v>
      </c>
      <c r="O97" s="115">
        <v>5</v>
      </c>
      <c r="P97" s="115">
        <f t="shared" si="15"/>
        <v>15.5</v>
      </c>
      <c r="Q97" s="115">
        <f t="shared" si="16"/>
        <v>0.77500000000000002</v>
      </c>
      <c r="R97" s="116">
        <f t="shared" si="17"/>
        <v>1.575</v>
      </c>
      <c r="S97" s="117">
        <f t="shared" si="18"/>
        <v>1.9</v>
      </c>
      <c r="T97" s="117">
        <f t="shared" si="19"/>
        <v>2.3000000000000003</v>
      </c>
      <c r="U97" s="117">
        <f t="shared" si="20"/>
        <v>1.65</v>
      </c>
      <c r="V97" s="117">
        <f t="shared" si="21"/>
        <v>1.9749999999999999</v>
      </c>
      <c r="W97" s="28">
        <f t="shared" si="22"/>
        <v>73</v>
      </c>
      <c r="X97" s="118">
        <f t="shared" si="23"/>
        <v>14.600000000000001</v>
      </c>
      <c r="Y97" s="129">
        <v>67</v>
      </c>
      <c r="Z97" s="120">
        <f t="shared" si="24"/>
        <v>53.6</v>
      </c>
      <c r="AA97" s="122"/>
      <c r="AB97" s="122"/>
      <c r="AC97" s="122"/>
      <c r="AD97" s="122"/>
      <c r="AE97" s="122"/>
      <c r="AF97" s="122"/>
      <c r="AG97" s="122"/>
      <c r="AH97" s="122"/>
      <c r="AI97" s="122"/>
      <c r="AJ97" s="122"/>
      <c r="AK97" s="122"/>
      <c r="AL97" s="122"/>
      <c r="AM97" s="122"/>
      <c r="AN97" s="122"/>
      <c r="AO97" s="122"/>
      <c r="AP97" s="122"/>
      <c r="AQ97" s="122"/>
      <c r="AR97" s="121"/>
    </row>
    <row r="98" spans="1:265" s="119" customFormat="1" x14ac:dyDescent="0.3">
      <c r="A98" s="113">
        <v>92</v>
      </c>
      <c r="B98" s="126">
        <v>677649</v>
      </c>
      <c r="C98" s="127" t="s">
        <v>191</v>
      </c>
      <c r="D98" s="114">
        <v>11</v>
      </c>
      <c r="E98" s="114">
        <v>5.5</v>
      </c>
      <c r="F98" s="114">
        <v>8</v>
      </c>
      <c r="G98" s="114">
        <v>9</v>
      </c>
      <c r="H98" s="114">
        <v>10</v>
      </c>
      <c r="I98" s="114">
        <f t="shared" si="13"/>
        <v>43.5</v>
      </c>
      <c r="J98" s="114">
        <f t="shared" si="14"/>
        <v>6.5249999999999995</v>
      </c>
      <c r="K98" s="115">
        <v>2</v>
      </c>
      <c r="L98" s="115">
        <v>3</v>
      </c>
      <c r="M98" s="115">
        <v>4</v>
      </c>
      <c r="N98" s="115">
        <v>2</v>
      </c>
      <c r="O98" s="115">
        <v>4</v>
      </c>
      <c r="P98" s="115">
        <f t="shared" si="15"/>
        <v>15</v>
      </c>
      <c r="Q98" s="115">
        <f t="shared" si="16"/>
        <v>0.75</v>
      </c>
      <c r="R98" s="116">
        <f t="shared" si="17"/>
        <v>1.75</v>
      </c>
      <c r="S98" s="117">
        <f t="shared" si="18"/>
        <v>0.97499999999999998</v>
      </c>
      <c r="T98" s="117">
        <f t="shared" si="19"/>
        <v>1.4</v>
      </c>
      <c r="U98" s="117">
        <f t="shared" si="20"/>
        <v>1.45</v>
      </c>
      <c r="V98" s="117">
        <f t="shared" si="21"/>
        <v>1.7</v>
      </c>
      <c r="W98" s="28">
        <f t="shared" si="22"/>
        <v>58.5</v>
      </c>
      <c r="X98" s="118">
        <f t="shared" si="23"/>
        <v>11.700000000000001</v>
      </c>
      <c r="Y98" s="129">
        <v>58</v>
      </c>
      <c r="Z98" s="120">
        <f t="shared" si="24"/>
        <v>46.400000000000006</v>
      </c>
      <c r="AA98" s="122"/>
      <c r="AB98" s="122"/>
      <c r="AC98" s="122"/>
      <c r="AD98" s="122"/>
      <c r="AE98" s="122"/>
      <c r="AF98" s="122"/>
      <c r="AG98" s="122"/>
      <c r="AH98" s="122"/>
      <c r="AI98" s="122"/>
      <c r="AJ98" s="122"/>
      <c r="AK98" s="122"/>
      <c r="AL98" s="122"/>
      <c r="AM98" s="122"/>
      <c r="AN98" s="122"/>
      <c r="AO98" s="122"/>
      <c r="AP98" s="122"/>
      <c r="AQ98" s="122"/>
      <c r="AR98" s="121"/>
    </row>
    <row r="99" spans="1:265" s="119" customFormat="1" x14ac:dyDescent="0.3">
      <c r="A99" s="113">
        <v>93</v>
      </c>
      <c r="B99" s="126">
        <v>677650</v>
      </c>
      <c r="C99" s="127" t="s">
        <v>192</v>
      </c>
      <c r="D99" s="114">
        <v>13</v>
      </c>
      <c r="E99" s="114">
        <v>11</v>
      </c>
      <c r="F99" s="114">
        <v>12</v>
      </c>
      <c r="G99" s="114">
        <v>12</v>
      </c>
      <c r="H99" s="114">
        <v>13</v>
      </c>
      <c r="I99" s="114">
        <f t="shared" si="13"/>
        <v>61</v>
      </c>
      <c r="J99" s="114">
        <f t="shared" si="14"/>
        <v>9.15</v>
      </c>
      <c r="K99" s="115">
        <v>4</v>
      </c>
      <c r="L99" s="115">
        <v>2</v>
      </c>
      <c r="M99" s="115">
        <v>2</v>
      </c>
      <c r="N99" s="115">
        <v>4</v>
      </c>
      <c r="O99" s="115">
        <v>4</v>
      </c>
      <c r="P99" s="115">
        <f t="shared" si="15"/>
        <v>16</v>
      </c>
      <c r="Q99" s="115">
        <f t="shared" si="16"/>
        <v>0.8</v>
      </c>
      <c r="R99" s="116">
        <f t="shared" si="17"/>
        <v>2.15</v>
      </c>
      <c r="S99" s="117">
        <f t="shared" si="18"/>
        <v>1.75</v>
      </c>
      <c r="T99" s="117">
        <f t="shared" si="19"/>
        <v>1.9</v>
      </c>
      <c r="U99" s="117">
        <f t="shared" si="20"/>
        <v>1.9999999999999998</v>
      </c>
      <c r="V99" s="117">
        <f t="shared" si="21"/>
        <v>2.15</v>
      </c>
      <c r="W99" s="28">
        <f t="shared" si="22"/>
        <v>77</v>
      </c>
      <c r="X99" s="118">
        <f t="shared" si="23"/>
        <v>15.4</v>
      </c>
      <c r="Y99" s="129">
        <v>59</v>
      </c>
      <c r="Z99" s="120">
        <f t="shared" si="24"/>
        <v>47.2</v>
      </c>
      <c r="AA99" s="122"/>
      <c r="AB99" s="122"/>
      <c r="AC99" s="122"/>
      <c r="AD99" s="122"/>
      <c r="AE99" s="122"/>
      <c r="AF99" s="122"/>
      <c r="AG99" s="122"/>
      <c r="AH99" s="122"/>
      <c r="AI99" s="122"/>
      <c r="AJ99" s="122"/>
      <c r="AK99" s="122"/>
      <c r="AL99" s="122"/>
      <c r="AM99" s="122"/>
      <c r="AN99" s="122"/>
      <c r="AO99" s="122"/>
      <c r="AP99" s="122"/>
      <c r="AQ99" s="122"/>
      <c r="AR99" s="121"/>
    </row>
    <row r="100" spans="1:265" s="119" customFormat="1" x14ac:dyDescent="0.3">
      <c r="A100" s="113">
        <v>94</v>
      </c>
      <c r="B100" s="126">
        <v>677651</v>
      </c>
      <c r="C100" s="127" t="s">
        <v>193</v>
      </c>
      <c r="D100" s="114">
        <v>12</v>
      </c>
      <c r="E100" s="114">
        <v>11.5</v>
      </c>
      <c r="F100" s="114">
        <v>9</v>
      </c>
      <c r="G100" s="114">
        <v>13</v>
      </c>
      <c r="H100" s="114">
        <v>10</v>
      </c>
      <c r="I100" s="114">
        <f t="shared" si="13"/>
        <v>55.5</v>
      </c>
      <c r="J100" s="114">
        <f t="shared" si="14"/>
        <v>8.3249999999999993</v>
      </c>
      <c r="K100" s="115">
        <v>3</v>
      </c>
      <c r="L100" s="115">
        <v>1</v>
      </c>
      <c r="M100" s="115">
        <v>2</v>
      </c>
      <c r="N100" s="115">
        <v>3</v>
      </c>
      <c r="O100" s="115">
        <v>3</v>
      </c>
      <c r="P100" s="115">
        <f t="shared" si="15"/>
        <v>12</v>
      </c>
      <c r="Q100" s="115">
        <f t="shared" si="16"/>
        <v>0.60000000000000009</v>
      </c>
      <c r="R100" s="116">
        <f t="shared" si="17"/>
        <v>1.9499999999999997</v>
      </c>
      <c r="S100" s="117">
        <f t="shared" si="18"/>
        <v>1.7749999999999999</v>
      </c>
      <c r="T100" s="117">
        <f t="shared" si="19"/>
        <v>1.45</v>
      </c>
      <c r="U100" s="117">
        <f t="shared" si="20"/>
        <v>2.1</v>
      </c>
      <c r="V100" s="117">
        <f t="shared" si="21"/>
        <v>1.65</v>
      </c>
      <c r="W100" s="28">
        <f t="shared" si="22"/>
        <v>67.5</v>
      </c>
      <c r="X100" s="118">
        <f t="shared" si="23"/>
        <v>13.5</v>
      </c>
      <c r="Y100" s="129">
        <v>48</v>
      </c>
      <c r="Z100" s="120">
        <f t="shared" si="24"/>
        <v>38.400000000000006</v>
      </c>
      <c r="AA100" s="122"/>
      <c r="AB100" s="122"/>
      <c r="AC100" s="122"/>
      <c r="AD100" s="122"/>
      <c r="AE100" s="122"/>
      <c r="AF100" s="122"/>
      <c r="AG100" s="122"/>
      <c r="AH100" s="122"/>
      <c r="AI100" s="122"/>
      <c r="AJ100" s="122"/>
      <c r="AK100" s="122"/>
      <c r="AL100" s="122"/>
      <c r="AM100" s="122"/>
      <c r="AN100" s="122"/>
      <c r="AO100" s="122"/>
      <c r="AP100" s="122"/>
      <c r="AQ100" s="122"/>
      <c r="AR100" s="121"/>
    </row>
    <row r="101" spans="1:265" s="119" customFormat="1" x14ac:dyDescent="0.3">
      <c r="A101" s="113">
        <v>95</v>
      </c>
      <c r="B101" s="126">
        <v>677652</v>
      </c>
      <c r="C101" s="127" t="s">
        <v>194</v>
      </c>
      <c r="D101" s="114">
        <v>10</v>
      </c>
      <c r="E101" s="114">
        <v>12</v>
      </c>
      <c r="F101" s="114">
        <v>12</v>
      </c>
      <c r="G101" s="114">
        <v>10</v>
      </c>
      <c r="H101" s="114">
        <v>10.5</v>
      </c>
      <c r="I101" s="114">
        <f t="shared" si="13"/>
        <v>54.5</v>
      </c>
      <c r="J101" s="114">
        <f t="shared" si="14"/>
        <v>8.1749999999999989</v>
      </c>
      <c r="K101" s="115">
        <v>2</v>
      </c>
      <c r="L101" s="115">
        <v>2</v>
      </c>
      <c r="M101" s="115">
        <v>3</v>
      </c>
      <c r="N101" s="115"/>
      <c r="O101" s="115">
        <v>4</v>
      </c>
      <c r="P101" s="115">
        <f t="shared" si="15"/>
        <v>11</v>
      </c>
      <c r="Q101" s="115">
        <f t="shared" si="16"/>
        <v>0.55000000000000004</v>
      </c>
      <c r="R101" s="116">
        <f t="shared" si="17"/>
        <v>1.6</v>
      </c>
      <c r="S101" s="117">
        <f t="shared" si="18"/>
        <v>1.9</v>
      </c>
      <c r="T101" s="117">
        <f t="shared" si="19"/>
        <v>1.9499999999999997</v>
      </c>
      <c r="U101" s="117">
        <f t="shared" si="20"/>
        <v>1.5</v>
      </c>
      <c r="V101" s="117">
        <f t="shared" si="21"/>
        <v>1.7749999999999999</v>
      </c>
      <c r="W101" s="28">
        <f t="shared" si="22"/>
        <v>65.5</v>
      </c>
      <c r="X101" s="118">
        <f t="shared" si="23"/>
        <v>13.100000000000001</v>
      </c>
      <c r="Y101" s="129">
        <v>44</v>
      </c>
      <c r="Z101" s="120">
        <f t="shared" si="24"/>
        <v>35.200000000000003</v>
      </c>
      <c r="AA101" s="122"/>
      <c r="AB101" s="122"/>
      <c r="AC101" s="122"/>
      <c r="AD101" s="122"/>
      <c r="AE101" s="122"/>
      <c r="AF101" s="122"/>
      <c r="AG101" s="122"/>
      <c r="AH101" s="122"/>
      <c r="AI101" s="122"/>
      <c r="AJ101" s="122"/>
      <c r="AK101" s="122"/>
      <c r="AL101" s="122"/>
      <c r="AM101" s="122"/>
      <c r="AN101" s="122"/>
      <c r="AO101" s="122"/>
      <c r="AP101" s="122"/>
      <c r="AQ101" s="122"/>
      <c r="AR101" s="121"/>
    </row>
    <row r="102" spans="1:265" ht="21" thickBot="1" x14ac:dyDescent="0.35"/>
    <row r="103" spans="1:265" x14ac:dyDescent="0.3">
      <c r="A103" s="132" t="s">
        <v>16</v>
      </c>
      <c r="B103" s="133"/>
      <c r="C103" s="134"/>
      <c r="D103" s="6">
        <f t="shared" ref="D103:Z103" si="25">COUNT(D7:D101)</f>
        <v>95</v>
      </c>
      <c r="E103" s="6">
        <f t="shared" si="25"/>
        <v>95</v>
      </c>
      <c r="F103" s="6">
        <f t="shared" si="25"/>
        <v>95</v>
      </c>
      <c r="G103" s="6">
        <f t="shared" si="25"/>
        <v>95</v>
      </c>
      <c r="H103" s="6">
        <f t="shared" si="25"/>
        <v>95</v>
      </c>
      <c r="I103" s="7">
        <f t="shared" si="25"/>
        <v>95</v>
      </c>
      <c r="J103" s="7">
        <f t="shared" si="25"/>
        <v>95</v>
      </c>
      <c r="K103" s="7">
        <f t="shared" si="25"/>
        <v>95</v>
      </c>
      <c r="L103" s="7">
        <f t="shared" si="25"/>
        <v>95</v>
      </c>
      <c r="M103" s="7">
        <f t="shared" si="25"/>
        <v>95</v>
      </c>
      <c r="N103" s="7">
        <f t="shared" si="25"/>
        <v>94</v>
      </c>
      <c r="O103" s="7">
        <f t="shared" si="25"/>
        <v>95</v>
      </c>
      <c r="P103" s="7">
        <f t="shared" si="25"/>
        <v>95</v>
      </c>
      <c r="Q103" s="7">
        <f t="shared" si="25"/>
        <v>95</v>
      </c>
      <c r="R103" s="7">
        <f t="shared" si="25"/>
        <v>95</v>
      </c>
      <c r="S103" s="7">
        <f t="shared" si="25"/>
        <v>95</v>
      </c>
      <c r="T103" s="7">
        <f t="shared" si="25"/>
        <v>95</v>
      </c>
      <c r="U103" s="7">
        <f t="shared" si="25"/>
        <v>95</v>
      </c>
      <c r="V103" s="7">
        <f t="shared" si="25"/>
        <v>95</v>
      </c>
      <c r="W103" s="7">
        <f t="shared" si="25"/>
        <v>95</v>
      </c>
      <c r="X103" s="7">
        <f t="shared" si="25"/>
        <v>95</v>
      </c>
      <c r="Y103" s="7">
        <f t="shared" si="25"/>
        <v>94</v>
      </c>
      <c r="Z103" s="7">
        <f t="shared" si="25"/>
        <v>94</v>
      </c>
      <c r="AQ103" s="121"/>
      <c r="AR103" s="119"/>
      <c r="JE103" s="1"/>
    </row>
    <row r="104" spans="1:265" ht="21" customHeight="1" x14ac:dyDescent="0.3">
      <c r="A104" s="135" t="s">
        <v>17</v>
      </c>
      <c r="B104" s="136"/>
      <c r="C104" s="137"/>
      <c r="D104" s="8">
        <v>20</v>
      </c>
      <c r="E104" s="9">
        <v>20</v>
      </c>
      <c r="F104" s="9">
        <v>20</v>
      </c>
      <c r="G104" s="9">
        <v>20</v>
      </c>
      <c r="H104" s="82">
        <v>20</v>
      </c>
      <c r="I104" s="10">
        <f>SUM(D104:H104)</f>
        <v>100</v>
      </c>
      <c r="J104" s="83">
        <f>I104*0.15</f>
        <v>15</v>
      </c>
      <c r="K104" s="79">
        <v>6</v>
      </c>
      <c r="L104" s="13">
        <v>6</v>
      </c>
      <c r="M104" s="13">
        <v>6</v>
      </c>
      <c r="N104" s="13">
        <v>6</v>
      </c>
      <c r="O104" s="80">
        <v>6</v>
      </c>
      <c r="P104" s="76">
        <f>SUM(K104:O104)</f>
        <v>30</v>
      </c>
      <c r="Q104" s="88">
        <f>P104*0.05</f>
        <v>1.5</v>
      </c>
      <c r="R104" s="90">
        <f>(D104*0.15+K104*0.05)</f>
        <v>3.3</v>
      </c>
      <c r="S104" s="15">
        <f>((E104*0.15+L104*0.05))</f>
        <v>3.3</v>
      </c>
      <c r="T104" s="15">
        <f t="shared" ref="T104:U104" si="26">((F104*0.15+M104*0.05))</f>
        <v>3.3</v>
      </c>
      <c r="U104" s="15">
        <f t="shared" si="26"/>
        <v>3.3</v>
      </c>
      <c r="V104" s="16">
        <f>((H104*0.15+O104*0.05))</f>
        <v>3.3</v>
      </c>
      <c r="W104" s="94">
        <v>130</v>
      </c>
      <c r="X104" s="92">
        <f>W104*0.2</f>
        <v>26</v>
      </c>
      <c r="Y104" s="14">
        <v>100</v>
      </c>
      <c r="Z104" s="76">
        <f>Y104*0.8</f>
        <v>80</v>
      </c>
    </row>
    <row r="105" spans="1:265" x14ac:dyDescent="0.3">
      <c r="A105" s="135" t="s">
        <v>78</v>
      </c>
      <c r="B105" s="136"/>
      <c r="C105" s="137"/>
      <c r="D105" s="8">
        <f>D104*0.4</f>
        <v>8</v>
      </c>
      <c r="E105" s="9">
        <f>E104*0.4</f>
        <v>8</v>
      </c>
      <c r="F105" s="9">
        <f t="shared" ref="F105:J105" si="27">F104*0.4</f>
        <v>8</v>
      </c>
      <c r="G105" s="9">
        <f t="shared" si="27"/>
        <v>8</v>
      </c>
      <c r="H105" s="82">
        <f t="shared" si="27"/>
        <v>8</v>
      </c>
      <c r="I105" s="10">
        <f t="shared" si="27"/>
        <v>40</v>
      </c>
      <c r="J105" s="83">
        <f t="shared" si="27"/>
        <v>6</v>
      </c>
      <c r="K105" s="79">
        <f>K104*0.4</f>
        <v>2.4000000000000004</v>
      </c>
      <c r="L105" s="13">
        <f>L104*0.4</f>
        <v>2.4000000000000004</v>
      </c>
      <c r="M105" s="13">
        <f t="shared" ref="M105:Z105" si="28">M104*0.4</f>
        <v>2.4000000000000004</v>
      </c>
      <c r="N105" s="13">
        <f t="shared" si="28"/>
        <v>2.4000000000000004</v>
      </c>
      <c r="O105" s="80">
        <f t="shared" si="28"/>
        <v>2.4000000000000004</v>
      </c>
      <c r="P105" s="76">
        <f t="shared" si="28"/>
        <v>12</v>
      </c>
      <c r="Q105" s="88">
        <f t="shared" si="28"/>
        <v>0.60000000000000009</v>
      </c>
      <c r="R105" s="90">
        <f t="shared" si="28"/>
        <v>1.32</v>
      </c>
      <c r="S105" s="15">
        <f t="shared" si="28"/>
        <v>1.32</v>
      </c>
      <c r="T105" s="15">
        <f t="shared" si="28"/>
        <v>1.32</v>
      </c>
      <c r="U105" s="15">
        <f t="shared" si="28"/>
        <v>1.32</v>
      </c>
      <c r="V105" s="16">
        <f t="shared" si="28"/>
        <v>1.32</v>
      </c>
      <c r="W105" s="94">
        <f t="shared" si="28"/>
        <v>52</v>
      </c>
      <c r="X105" s="92">
        <f t="shared" si="28"/>
        <v>10.4</v>
      </c>
      <c r="Y105" s="14">
        <f t="shared" si="28"/>
        <v>40</v>
      </c>
      <c r="Z105" s="76">
        <f t="shared" si="28"/>
        <v>32</v>
      </c>
    </row>
    <row r="106" spans="1:265" ht="21" customHeight="1" x14ac:dyDescent="0.3">
      <c r="A106" s="135" t="s">
        <v>18</v>
      </c>
      <c r="B106" s="136"/>
      <c r="C106" s="137"/>
      <c r="D106" s="8">
        <f>COUNTIF(D7:D101, "&gt;=8")</f>
        <v>95</v>
      </c>
      <c r="E106" s="8">
        <f>COUNTIF(E7:E101, "&gt;=8")</f>
        <v>91</v>
      </c>
      <c r="F106" s="8">
        <f>COUNTIF(F7:F101, "&gt;=8")</f>
        <v>91</v>
      </c>
      <c r="G106" s="8">
        <f>COUNTIF(G7:G101, "&gt;=8")</f>
        <v>94</v>
      </c>
      <c r="H106" s="8">
        <f>COUNTIF(H7:H101, "&gt;=8")</f>
        <v>94</v>
      </c>
      <c r="I106" s="8">
        <f>COUNTIF(I7:I101, "&gt;=40")</f>
        <v>94</v>
      </c>
      <c r="J106" s="8">
        <f>COUNTIF(J7:J101, "&gt;=6")</f>
        <v>94</v>
      </c>
      <c r="K106" s="8">
        <f>COUNTIF(K7:K101, "&gt;=2.4")</f>
        <v>80</v>
      </c>
      <c r="L106" s="8">
        <f>COUNTIF(L7:L101, "&gt;=2.4")</f>
        <v>72</v>
      </c>
      <c r="M106" s="8">
        <f>COUNTIF(M7:M101, "&gt;=2.4")</f>
        <v>67</v>
      </c>
      <c r="N106" s="8">
        <f>COUNTIF(N7:N101, "&gt;=2.4")</f>
        <v>74</v>
      </c>
      <c r="O106" s="8">
        <f>COUNTIF(O7:O101, "&gt;=2.4")</f>
        <v>75</v>
      </c>
      <c r="P106" s="8">
        <f>COUNTIF(P7:P101, "&gt;=12")</f>
        <v>92</v>
      </c>
      <c r="Q106" s="8">
        <f>COUNTIF(Q7:Q101, "&gt;=.6")</f>
        <v>92</v>
      </c>
      <c r="R106" s="8">
        <f>COUNTIF(R7:R101, "&gt;=1.32")</f>
        <v>95</v>
      </c>
      <c r="S106" s="8">
        <f>COUNTIF(S7:S101, "&gt;=1.32")</f>
        <v>91</v>
      </c>
      <c r="T106" s="8">
        <f>COUNTIF(T7:T101, "&gt;=1.32")</f>
        <v>90</v>
      </c>
      <c r="U106" s="8">
        <f>COUNTIF(U7:U101, "&gt;=1.32")</f>
        <v>93</v>
      </c>
      <c r="V106" s="8">
        <f>COUNTIF(V7:V101, "&gt;=1.32")</f>
        <v>94</v>
      </c>
      <c r="W106" s="8">
        <f>COUNTIF(W7:W101, "&gt;=52")</f>
        <v>95</v>
      </c>
      <c r="X106" s="8">
        <f>COUNTIF(X7:X101, "&gt;=10.4")</f>
        <v>95</v>
      </c>
      <c r="Y106" s="8">
        <f>COUNTIF(Y7:Y101, "&gt;=40")</f>
        <v>78</v>
      </c>
      <c r="Z106" s="8">
        <f>COUNTIF(Z7:Z101, "&gt;=32")</f>
        <v>78</v>
      </c>
    </row>
    <row r="107" spans="1:265" x14ac:dyDescent="0.3">
      <c r="A107" s="135" t="s">
        <v>19</v>
      </c>
      <c r="B107" s="136"/>
      <c r="C107" s="137"/>
      <c r="D107" s="84" t="str">
        <f t="shared" ref="D107:Z107" si="29" xml:space="preserve"> IF(((D106/COUNT(D7:D101))*100)&gt;=60,"3", IF(AND(((D106/COUNT(D7:D101))*100)&lt;60, ((D106/COUNT(D7:D101))*100)&gt;=50),"2", IF( AND(((D106/COUNT(D7:D101))*100)&lt;50, ((D106/COUNT(D7:D101))*100)&gt;=40),"1","0")))</f>
        <v>3</v>
      </c>
      <c r="E107" s="84" t="str">
        <f t="shared" si="29"/>
        <v>3</v>
      </c>
      <c r="F107" s="84" t="str">
        <f t="shared" si="29"/>
        <v>3</v>
      </c>
      <c r="G107" s="84" t="str">
        <f t="shared" si="29"/>
        <v>3</v>
      </c>
      <c r="H107" s="84" t="str">
        <f t="shared" si="29"/>
        <v>3</v>
      </c>
      <c r="I107" s="84" t="str">
        <f t="shared" si="29"/>
        <v>3</v>
      </c>
      <c r="J107" s="84" t="str">
        <f t="shared" si="29"/>
        <v>3</v>
      </c>
      <c r="K107" s="84" t="str">
        <f t="shared" si="29"/>
        <v>3</v>
      </c>
      <c r="L107" s="84" t="str">
        <f t="shared" si="29"/>
        <v>3</v>
      </c>
      <c r="M107" s="84" t="str">
        <f t="shared" si="29"/>
        <v>3</v>
      </c>
      <c r="N107" s="84" t="str">
        <f t="shared" si="29"/>
        <v>3</v>
      </c>
      <c r="O107" s="84" t="str">
        <f t="shared" si="29"/>
        <v>3</v>
      </c>
      <c r="P107" s="84" t="str">
        <f t="shared" si="29"/>
        <v>3</v>
      </c>
      <c r="Q107" s="84" t="str">
        <f t="shared" si="29"/>
        <v>3</v>
      </c>
      <c r="R107" s="84" t="str">
        <f t="shared" si="29"/>
        <v>3</v>
      </c>
      <c r="S107" s="84" t="str">
        <f t="shared" si="29"/>
        <v>3</v>
      </c>
      <c r="T107" s="84" t="str">
        <f t="shared" si="29"/>
        <v>3</v>
      </c>
      <c r="U107" s="84" t="str">
        <f t="shared" si="29"/>
        <v>3</v>
      </c>
      <c r="V107" s="84" t="str">
        <f t="shared" si="29"/>
        <v>3</v>
      </c>
      <c r="W107" s="84" t="str">
        <f t="shared" si="29"/>
        <v>3</v>
      </c>
      <c r="X107" s="84" t="str">
        <f t="shared" si="29"/>
        <v>3</v>
      </c>
      <c r="Y107" s="84" t="str">
        <f t="shared" si="29"/>
        <v>3</v>
      </c>
      <c r="Z107" s="84" t="str">
        <f t="shared" si="29"/>
        <v>3</v>
      </c>
    </row>
    <row r="108" spans="1:265" ht="21" thickBot="1" x14ac:dyDescent="0.35">
      <c r="A108" s="180" t="s">
        <v>20</v>
      </c>
      <c r="B108" s="181"/>
      <c r="C108" s="182"/>
      <c r="D108" s="11">
        <f t="shared" ref="D108:Z108" si="30">((D106/COUNT(D7:D101))*D107)</f>
        <v>3</v>
      </c>
      <c r="E108" s="11">
        <f t="shared" si="30"/>
        <v>2.8736842105263158</v>
      </c>
      <c r="F108" s="11">
        <f t="shared" si="30"/>
        <v>2.8736842105263158</v>
      </c>
      <c r="G108" s="11">
        <f t="shared" si="30"/>
        <v>2.9684210526315788</v>
      </c>
      <c r="H108" s="11">
        <f t="shared" si="30"/>
        <v>2.9684210526315788</v>
      </c>
      <c r="I108" s="11">
        <f t="shared" si="30"/>
        <v>2.9684210526315788</v>
      </c>
      <c r="J108" s="11">
        <f t="shared" si="30"/>
        <v>2.9684210526315788</v>
      </c>
      <c r="K108" s="11">
        <f t="shared" si="30"/>
        <v>2.5263157894736841</v>
      </c>
      <c r="L108" s="11">
        <f t="shared" si="30"/>
        <v>2.2736842105263158</v>
      </c>
      <c r="M108" s="11">
        <f t="shared" si="30"/>
        <v>2.1157894736842104</v>
      </c>
      <c r="N108" s="11">
        <f t="shared" si="30"/>
        <v>2.3617021276595747</v>
      </c>
      <c r="O108" s="11">
        <f t="shared" si="30"/>
        <v>2.3684210526315788</v>
      </c>
      <c r="P108" s="11">
        <f t="shared" si="30"/>
        <v>2.905263157894737</v>
      </c>
      <c r="Q108" s="11">
        <f t="shared" si="30"/>
        <v>2.905263157894737</v>
      </c>
      <c r="R108" s="11">
        <f t="shared" si="30"/>
        <v>3</v>
      </c>
      <c r="S108" s="11">
        <f t="shared" si="30"/>
        <v>2.8736842105263158</v>
      </c>
      <c r="T108" s="11">
        <f t="shared" si="30"/>
        <v>2.8421052631578947</v>
      </c>
      <c r="U108" s="11">
        <f t="shared" si="30"/>
        <v>2.9368421052631581</v>
      </c>
      <c r="V108" s="11">
        <f t="shared" si="30"/>
        <v>2.9684210526315788</v>
      </c>
      <c r="W108" s="11">
        <f t="shared" si="30"/>
        <v>3</v>
      </c>
      <c r="X108" s="11">
        <f t="shared" si="30"/>
        <v>3</v>
      </c>
      <c r="Y108" s="11">
        <f t="shared" si="30"/>
        <v>2.4893617021276597</v>
      </c>
      <c r="Z108" s="11">
        <f t="shared" si="30"/>
        <v>2.4893617021276597</v>
      </c>
    </row>
    <row r="109" spans="1:265" ht="21" thickBot="1" x14ac:dyDescent="0.35">
      <c r="A109" s="2"/>
      <c r="B109" s="2"/>
      <c r="C109" s="2"/>
      <c r="D109" s="2"/>
    </row>
    <row r="110" spans="1:265" x14ac:dyDescent="0.3">
      <c r="A110" s="183" t="s">
        <v>21</v>
      </c>
      <c r="B110" s="184"/>
      <c r="C110" s="185"/>
      <c r="D110" s="2"/>
      <c r="E110" s="162" t="s">
        <v>22</v>
      </c>
      <c r="F110" s="163"/>
      <c r="G110" s="163"/>
      <c r="H110" s="163"/>
      <c r="I110" s="163"/>
      <c r="J110" s="163"/>
      <c r="K110" s="163"/>
      <c r="L110" s="163"/>
      <c r="M110" s="163"/>
      <c r="N110" s="164"/>
      <c r="O110" s="77" t="s">
        <v>12</v>
      </c>
      <c r="P110" s="19" t="s">
        <v>3</v>
      </c>
      <c r="Q110" s="19" t="s">
        <v>4</v>
      </c>
      <c r="R110" s="19" t="s">
        <v>5</v>
      </c>
      <c r="S110" s="20" t="s">
        <v>6</v>
      </c>
    </row>
    <row r="111" spans="1:265" ht="21" thickBot="1" x14ac:dyDescent="0.35">
      <c r="A111" s="21" t="s">
        <v>79</v>
      </c>
      <c r="B111" s="3"/>
      <c r="C111" s="22"/>
      <c r="D111" s="2"/>
      <c r="E111" s="165"/>
      <c r="F111" s="166"/>
      <c r="G111" s="166"/>
      <c r="H111" s="166"/>
      <c r="I111" s="166"/>
      <c r="J111" s="166"/>
      <c r="K111" s="166"/>
      <c r="L111" s="166"/>
      <c r="M111" s="166"/>
      <c r="N111" s="167"/>
      <c r="O111" s="4">
        <f>(R108*0.2+Z108*0.8)</f>
        <v>2.591489361702128</v>
      </c>
      <c r="P111" s="4">
        <f>(S108*0.2+Z108*0.8)</f>
        <v>2.5662262038073909</v>
      </c>
      <c r="Q111" s="4">
        <f>(T108*0.2+Z108*0.8)</f>
        <v>2.5599104143337068</v>
      </c>
      <c r="R111" s="4">
        <f>(U108*0.2+Z108*0.8)</f>
        <v>2.5788577827547594</v>
      </c>
      <c r="S111" s="5">
        <f>(V108*0.2+Z108*0.8)</f>
        <v>2.5851735722284435</v>
      </c>
    </row>
    <row r="112" spans="1:265" x14ac:dyDescent="0.3">
      <c r="A112" s="21" t="s">
        <v>80</v>
      </c>
      <c r="B112" s="3"/>
      <c r="C112" s="22"/>
      <c r="D112" s="2"/>
    </row>
    <row r="113" spans="1:4" ht="21" thickBot="1" x14ac:dyDescent="0.35">
      <c r="A113" s="23" t="s">
        <v>81</v>
      </c>
      <c r="B113" s="24"/>
      <c r="C113" s="25"/>
      <c r="D113" s="2"/>
    </row>
  </sheetData>
  <mergeCells count="22">
    <mergeCell ref="A105:C105"/>
    <mergeCell ref="A106:C106"/>
    <mergeCell ref="A107:C107"/>
    <mergeCell ref="A108:C108"/>
    <mergeCell ref="A110:C110"/>
    <mergeCell ref="E110:N111"/>
    <mergeCell ref="Y4:Y6"/>
    <mergeCell ref="Z4:Z6"/>
    <mergeCell ref="D5:J5"/>
    <mergeCell ref="K5:Q5"/>
    <mergeCell ref="A103:C103"/>
    <mergeCell ref="A104:C104"/>
    <mergeCell ref="A1:Z1"/>
    <mergeCell ref="A2:Z2"/>
    <mergeCell ref="A3:B3"/>
    <mergeCell ref="F3:Z3"/>
    <mergeCell ref="A4:A6"/>
    <mergeCell ref="B4:B6"/>
    <mergeCell ref="C4:C6"/>
    <mergeCell ref="D4:Q4"/>
    <mergeCell ref="R4:V5"/>
    <mergeCell ref="X4:X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E113"/>
  <sheetViews>
    <sheetView topLeftCell="F1" zoomScale="80" zoomScaleNormal="80" workbookViewId="0">
      <selection activeCell="F3" sqref="F3:Z3"/>
    </sheetView>
  </sheetViews>
  <sheetFormatPr defaultColWidth="8.85546875" defaultRowHeight="20.25" x14ac:dyDescent="0.3"/>
  <cols>
    <col min="1" max="1" width="8.5703125" style="1" bestFit="1" customWidth="1"/>
    <col min="2" max="2" width="19.7109375" style="1" bestFit="1" customWidth="1"/>
    <col min="3" max="3" width="49.140625" style="1" customWidth="1"/>
    <col min="4" max="8" width="13.28515625" style="1" bestFit="1" customWidth="1"/>
    <col min="9" max="9" width="15.7109375" style="1" bestFit="1" customWidth="1"/>
    <col min="10" max="10" width="18.42578125" style="1" customWidth="1"/>
    <col min="11" max="15" width="13.7109375" style="1" customWidth="1"/>
    <col min="16" max="17" width="15.7109375" style="1" customWidth="1"/>
    <col min="18" max="18" width="19.140625" style="1" customWidth="1"/>
    <col min="19" max="19" width="14.5703125" style="1" customWidth="1"/>
    <col min="20" max="20" width="14.7109375" style="1" customWidth="1"/>
    <col min="21" max="21" width="14.28515625" style="1" customWidth="1"/>
    <col min="22" max="22" width="17.42578125" style="1" customWidth="1"/>
    <col min="23" max="23" width="29.140625" style="1" customWidth="1"/>
    <col min="24" max="24" width="17.85546875" style="1" customWidth="1"/>
    <col min="25" max="25" width="17.42578125" style="1" customWidth="1"/>
    <col min="26" max="26" width="12.7109375" style="1" customWidth="1"/>
    <col min="27" max="43" width="8.85546875" style="122"/>
    <col min="44" max="44" width="8.85546875" style="121"/>
    <col min="45" max="265" width="8.85546875" style="119"/>
    <col min="266" max="16384" width="8.85546875" style="1"/>
  </cols>
  <sheetData>
    <row r="1" spans="1:44" x14ac:dyDescent="0.3">
      <c r="A1" s="138" t="s">
        <v>102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</row>
    <row r="2" spans="1:44" ht="21" thickBot="1" x14ac:dyDescent="0.35">
      <c r="A2" s="138" t="s">
        <v>201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</row>
    <row r="3" spans="1:44" ht="21" thickBot="1" x14ac:dyDescent="0.35">
      <c r="A3" s="139" t="s">
        <v>84</v>
      </c>
      <c r="B3" s="140"/>
      <c r="C3" s="125" t="s">
        <v>196</v>
      </c>
      <c r="D3" s="96" t="s">
        <v>99</v>
      </c>
      <c r="E3" s="95"/>
      <c r="F3" s="141" t="s">
        <v>200</v>
      </c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</row>
    <row r="4" spans="1:44" ht="21" customHeight="1" thickBot="1" x14ac:dyDescent="0.35">
      <c r="A4" s="142" t="s">
        <v>0</v>
      </c>
      <c r="B4" s="144" t="s">
        <v>1</v>
      </c>
      <c r="C4" s="147" t="s">
        <v>2</v>
      </c>
      <c r="D4" s="150" t="s">
        <v>100</v>
      </c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2"/>
      <c r="R4" s="153" t="s">
        <v>101</v>
      </c>
      <c r="S4" s="154"/>
      <c r="T4" s="154"/>
      <c r="U4" s="154"/>
      <c r="V4" s="155"/>
      <c r="W4" s="17" t="s">
        <v>15</v>
      </c>
      <c r="X4" s="159" t="s">
        <v>14</v>
      </c>
      <c r="Y4" s="168" t="s">
        <v>82</v>
      </c>
      <c r="Z4" s="171" t="s">
        <v>83</v>
      </c>
    </row>
    <row r="5" spans="1:44" x14ac:dyDescent="0.3">
      <c r="A5" s="143"/>
      <c r="B5" s="145"/>
      <c r="C5" s="148"/>
      <c r="D5" s="174" t="s">
        <v>11</v>
      </c>
      <c r="E5" s="175"/>
      <c r="F5" s="175"/>
      <c r="G5" s="175"/>
      <c r="H5" s="175"/>
      <c r="I5" s="175"/>
      <c r="J5" s="176"/>
      <c r="K5" s="177" t="s">
        <v>88</v>
      </c>
      <c r="L5" s="178"/>
      <c r="M5" s="178"/>
      <c r="N5" s="178"/>
      <c r="O5" s="178"/>
      <c r="P5" s="178"/>
      <c r="Q5" s="179"/>
      <c r="R5" s="156"/>
      <c r="S5" s="157"/>
      <c r="T5" s="157"/>
      <c r="U5" s="157"/>
      <c r="V5" s="158"/>
      <c r="W5" s="18" t="s">
        <v>13</v>
      </c>
      <c r="X5" s="160"/>
      <c r="Y5" s="169"/>
      <c r="Z5" s="172"/>
    </row>
    <row r="6" spans="1:44" ht="21" thickBot="1" x14ac:dyDescent="0.35">
      <c r="A6" s="143"/>
      <c r="B6" s="146"/>
      <c r="C6" s="149"/>
      <c r="D6" s="105" t="s">
        <v>9</v>
      </c>
      <c r="E6" s="106" t="s">
        <v>85</v>
      </c>
      <c r="F6" s="106" t="s">
        <v>8</v>
      </c>
      <c r="G6" s="106" t="s">
        <v>86</v>
      </c>
      <c r="H6" s="106" t="s">
        <v>87</v>
      </c>
      <c r="I6" s="107" t="s">
        <v>10</v>
      </c>
      <c r="J6" s="108" t="s">
        <v>96</v>
      </c>
      <c r="K6" s="109" t="s">
        <v>89</v>
      </c>
      <c r="L6" s="110" t="s">
        <v>90</v>
      </c>
      <c r="M6" s="110" t="s">
        <v>91</v>
      </c>
      <c r="N6" s="110" t="s">
        <v>92</v>
      </c>
      <c r="O6" s="110" t="s">
        <v>93</v>
      </c>
      <c r="P6" s="110" t="s">
        <v>94</v>
      </c>
      <c r="Q6" s="111" t="s">
        <v>97</v>
      </c>
      <c r="R6" s="86" t="s">
        <v>12</v>
      </c>
      <c r="S6" s="87" t="s">
        <v>3</v>
      </c>
      <c r="T6" s="87" t="s">
        <v>4</v>
      </c>
      <c r="U6" s="87" t="s">
        <v>5</v>
      </c>
      <c r="V6" s="85" t="s">
        <v>6</v>
      </c>
      <c r="W6" s="112" t="s">
        <v>95</v>
      </c>
      <c r="X6" s="161"/>
      <c r="Y6" s="170"/>
      <c r="Z6" s="173"/>
    </row>
    <row r="7" spans="1:44" s="119" customFormat="1" x14ac:dyDescent="0.3">
      <c r="A7" s="113">
        <v>1</v>
      </c>
      <c r="B7" s="126">
        <v>677558</v>
      </c>
      <c r="C7" s="127" t="s">
        <v>103</v>
      </c>
      <c r="D7" s="114">
        <v>10</v>
      </c>
      <c r="E7" s="114">
        <v>10</v>
      </c>
      <c r="F7" s="114">
        <v>11</v>
      </c>
      <c r="G7" s="114">
        <v>10</v>
      </c>
      <c r="H7" s="114">
        <v>6</v>
      </c>
      <c r="I7" s="114">
        <f>SUM(D7:H7)</f>
        <v>47</v>
      </c>
      <c r="J7" s="114">
        <f>I7*0.15</f>
        <v>7.05</v>
      </c>
      <c r="K7" s="115">
        <v>3</v>
      </c>
      <c r="L7" s="115">
        <v>2</v>
      </c>
      <c r="M7" s="115">
        <v>3</v>
      </c>
      <c r="N7" s="115">
        <v>3</v>
      </c>
      <c r="O7" s="115">
        <v>4</v>
      </c>
      <c r="P7" s="115">
        <f>SUM(K7:O7)</f>
        <v>15</v>
      </c>
      <c r="Q7" s="115">
        <f>P7*0.05</f>
        <v>0.75</v>
      </c>
      <c r="R7" s="116">
        <f t="shared" ref="R7:V7" si="0">(D7*0.15+K7*0.05)</f>
        <v>1.65</v>
      </c>
      <c r="S7" s="117">
        <f t="shared" si="0"/>
        <v>1.6</v>
      </c>
      <c r="T7" s="117">
        <f t="shared" si="0"/>
        <v>1.7999999999999998</v>
      </c>
      <c r="U7" s="117">
        <f t="shared" si="0"/>
        <v>1.65</v>
      </c>
      <c r="V7" s="117">
        <f t="shared" si="0"/>
        <v>1.0999999999999999</v>
      </c>
      <c r="W7" s="28">
        <f>I7+P7</f>
        <v>62</v>
      </c>
      <c r="X7" s="118">
        <f>W7*0.2</f>
        <v>12.4</v>
      </c>
      <c r="Y7" s="129">
        <v>51</v>
      </c>
      <c r="Z7" s="120">
        <f>Y7*0.8</f>
        <v>40.800000000000004</v>
      </c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1"/>
    </row>
    <row r="8" spans="1:44" s="119" customFormat="1" x14ac:dyDescent="0.3">
      <c r="A8" s="113">
        <v>2</v>
      </c>
      <c r="B8" s="126">
        <v>677559</v>
      </c>
      <c r="C8" s="128" t="s">
        <v>104</v>
      </c>
      <c r="D8" s="114">
        <v>12</v>
      </c>
      <c r="E8" s="114">
        <v>12</v>
      </c>
      <c r="F8" s="114">
        <v>13</v>
      </c>
      <c r="G8" s="114">
        <v>12</v>
      </c>
      <c r="H8" s="114">
        <v>10</v>
      </c>
      <c r="I8" s="114">
        <f t="shared" ref="I8:I71" si="1">SUM(D8:H8)</f>
        <v>59</v>
      </c>
      <c r="J8" s="114">
        <f t="shared" ref="J8:J71" si="2">I8*0.15</f>
        <v>8.85</v>
      </c>
      <c r="K8" s="115">
        <v>4</v>
      </c>
      <c r="L8" s="115">
        <v>4</v>
      </c>
      <c r="M8" s="115">
        <v>1.5</v>
      </c>
      <c r="N8" s="115">
        <v>3.5</v>
      </c>
      <c r="O8" s="115">
        <v>4</v>
      </c>
      <c r="P8" s="115">
        <f t="shared" ref="P8:P71" si="3">SUM(K8:O8)</f>
        <v>17</v>
      </c>
      <c r="Q8" s="115">
        <f t="shared" ref="Q8:Q71" si="4">P8*0.05</f>
        <v>0.85000000000000009</v>
      </c>
      <c r="R8" s="116">
        <f t="shared" ref="R8:R71" si="5">(D8*0.15+K8*0.05)</f>
        <v>1.9999999999999998</v>
      </c>
      <c r="S8" s="117">
        <f t="shared" ref="S8:S71" si="6">(E8*0.15+L8*0.05)</f>
        <v>1.9999999999999998</v>
      </c>
      <c r="T8" s="117">
        <f t="shared" ref="T8:T71" si="7">(F8*0.15+M8*0.05)</f>
        <v>2.0249999999999999</v>
      </c>
      <c r="U8" s="117">
        <f t="shared" ref="U8:U71" si="8">(G8*0.15+N8*0.05)</f>
        <v>1.9749999999999999</v>
      </c>
      <c r="V8" s="117">
        <f t="shared" ref="V8:V71" si="9">(H8*0.15+O8*0.05)</f>
        <v>1.7</v>
      </c>
      <c r="W8" s="28">
        <f t="shared" ref="W8:W71" si="10">I8+P8</f>
        <v>76</v>
      </c>
      <c r="X8" s="118">
        <f t="shared" ref="X8:X71" si="11">W8*0.2</f>
        <v>15.200000000000001</v>
      </c>
      <c r="Y8" s="129">
        <v>57</v>
      </c>
      <c r="Z8" s="120">
        <f t="shared" ref="Z8:Z71" si="12">Y8*0.8</f>
        <v>45.6</v>
      </c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1"/>
    </row>
    <row r="9" spans="1:44" s="119" customFormat="1" x14ac:dyDescent="0.3">
      <c r="A9" s="113">
        <v>3</v>
      </c>
      <c r="B9" s="126">
        <v>677560</v>
      </c>
      <c r="C9" s="127" t="s">
        <v>105</v>
      </c>
      <c r="D9" s="114">
        <v>11</v>
      </c>
      <c r="E9" s="114">
        <v>8</v>
      </c>
      <c r="F9" s="114">
        <v>9.5</v>
      </c>
      <c r="G9" s="114">
        <v>10.5</v>
      </c>
      <c r="H9" s="114">
        <v>12</v>
      </c>
      <c r="I9" s="114">
        <f t="shared" si="1"/>
        <v>51</v>
      </c>
      <c r="J9" s="114">
        <f t="shared" si="2"/>
        <v>7.6499999999999995</v>
      </c>
      <c r="K9" s="115">
        <v>2</v>
      </c>
      <c r="L9" s="115">
        <v>2</v>
      </c>
      <c r="M9" s="115">
        <v>3</v>
      </c>
      <c r="N9" s="115">
        <v>2</v>
      </c>
      <c r="O9" s="115">
        <v>3.5</v>
      </c>
      <c r="P9" s="115">
        <f t="shared" si="3"/>
        <v>12.5</v>
      </c>
      <c r="Q9" s="115">
        <f t="shared" si="4"/>
        <v>0.625</v>
      </c>
      <c r="R9" s="116">
        <f t="shared" si="5"/>
        <v>1.75</v>
      </c>
      <c r="S9" s="117">
        <f t="shared" si="6"/>
        <v>1.3</v>
      </c>
      <c r="T9" s="117">
        <f t="shared" si="7"/>
        <v>1.5750000000000002</v>
      </c>
      <c r="U9" s="117">
        <f t="shared" si="8"/>
        <v>1.675</v>
      </c>
      <c r="V9" s="117">
        <f t="shared" si="9"/>
        <v>1.9749999999999999</v>
      </c>
      <c r="W9" s="28">
        <f t="shared" si="10"/>
        <v>63.5</v>
      </c>
      <c r="X9" s="118">
        <f t="shared" si="11"/>
        <v>12.700000000000001</v>
      </c>
      <c r="Y9" s="129">
        <v>58</v>
      </c>
      <c r="Z9" s="120">
        <f t="shared" si="12"/>
        <v>46.400000000000006</v>
      </c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1"/>
    </row>
    <row r="10" spans="1:44" s="119" customFormat="1" x14ac:dyDescent="0.3">
      <c r="A10" s="113">
        <v>4</v>
      </c>
      <c r="B10" s="126">
        <v>677561</v>
      </c>
      <c r="C10" s="127" t="s">
        <v>106</v>
      </c>
      <c r="D10" s="114">
        <v>11</v>
      </c>
      <c r="E10" s="114">
        <v>8</v>
      </c>
      <c r="F10" s="114">
        <v>9</v>
      </c>
      <c r="G10" s="114">
        <v>11</v>
      </c>
      <c r="H10" s="114">
        <v>12</v>
      </c>
      <c r="I10" s="114">
        <f t="shared" si="1"/>
        <v>51</v>
      </c>
      <c r="J10" s="114">
        <f t="shared" si="2"/>
        <v>7.6499999999999995</v>
      </c>
      <c r="K10" s="115">
        <v>3</v>
      </c>
      <c r="L10" s="115">
        <v>4</v>
      </c>
      <c r="M10" s="115">
        <v>2</v>
      </c>
      <c r="N10" s="115">
        <v>5</v>
      </c>
      <c r="O10" s="115">
        <v>4</v>
      </c>
      <c r="P10" s="115">
        <f t="shared" si="3"/>
        <v>18</v>
      </c>
      <c r="Q10" s="115">
        <f t="shared" si="4"/>
        <v>0.9</v>
      </c>
      <c r="R10" s="116">
        <f t="shared" si="5"/>
        <v>1.7999999999999998</v>
      </c>
      <c r="S10" s="117">
        <f t="shared" si="6"/>
        <v>1.4</v>
      </c>
      <c r="T10" s="117">
        <f t="shared" si="7"/>
        <v>1.45</v>
      </c>
      <c r="U10" s="117">
        <f t="shared" si="8"/>
        <v>1.9</v>
      </c>
      <c r="V10" s="117">
        <f t="shared" si="9"/>
        <v>1.9999999999999998</v>
      </c>
      <c r="W10" s="28">
        <f t="shared" si="10"/>
        <v>69</v>
      </c>
      <c r="X10" s="118">
        <f t="shared" si="11"/>
        <v>13.8</v>
      </c>
      <c r="Y10" s="129">
        <v>44</v>
      </c>
      <c r="Z10" s="120">
        <f t="shared" si="12"/>
        <v>35.200000000000003</v>
      </c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1"/>
    </row>
    <row r="11" spans="1:44" s="119" customFormat="1" x14ac:dyDescent="0.3">
      <c r="A11" s="113">
        <v>5</v>
      </c>
      <c r="B11" s="126">
        <v>677562</v>
      </c>
      <c r="C11" s="127" t="s">
        <v>107</v>
      </c>
      <c r="D11" s="114">
        <v>9</v>
      </c>
      <c r="E11" s="114">
        <v>12</v>
      </c>
      <c r="F11" s="114">
        <v>10</v>
      </c>
      <c r="G11" s="114">
        <v>8</v>
      </c>
      <c r="H11" s="114">
        <v>11</v>
      </c>
      <c r="I11" s="114">
        <f t="shared" si="1"/>
        <v>50</v>
      </c>
      <c r="J11" s="114">
        <f t="shared" si="2"/>
        <v>7.5</v>
      </c>
      <c r="K11" s="115">
        <v>4.5</v>
      </c>
      <c r="L11" s="115">
        <v>5</v>
      </c>
      <c r="M11" s="115">
        <v>3</v>
      </c>
      <c r="N11" s="115">
        <v>2</v>
      </c>
      <c r="O11" s="115">
        <v>2</v>
      </c>
      <c r="P11" s="115">
        <f t="shared" si="3"/>
        <v>16.5</v>
      </c>
      <c r="Q11" s="115">
        <f t="shared" si="4"/>
        <v>0.82500000000000007</v>
      </c>
      <c r="R11" s="116">
        <f t="shared" si="5"/>
        <v>1.575</v>
      </c>
      <c r="S11" s="117">
        <f t="shared" si="6"/>
        <v>2.0499999999999998</v>
      </c>
      <c r="T11" s="117">
        <f t="shared" si="7"/>
        <v>1.65</v>
      </c>
      <c r="U11" s="117">
        <f t="shared" si="8"/>
        <v>1.3</v>
      </c>
      <c r="V11" s="117">
        <f t="shared" si="9"/>
        <v>1.75</v>
      </c>
      <c r="W11" s="28">
        <f t="shared" si="10"/>
        <v>66.5</v>
      </c>
      <c r="X11" s="118">
        <f t="shared" si="11"/>
        <v>13.3</v>
      </c>
      <c r="Y11" s="129">
        <v>63</v>
      </c>
      <c r="Z11" s="120">
        <f t="shared" si="12"/>
        <v>50.400000000000006</v>
      </c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1"/>
    </row>
    <row r="12" spans="1:44" s="119" customFormat="1" x14ac:dyDescent="0.3">
      <c r="A12" s="113">
        <v>6</v>
      </c>
      <c r="B12" s="126">
        <v>677563</v>
      </c>
      <c r="C12" s="127" t="s">
        <v>197</v>
      </c>
      <c r="D12" s="114">
        <v>12</v>
      </c>
      <c r="E12" s="114">
        <v>13</v>
      </c>
      <c r="F12" s="114">
        <v>14</v>
      </c>
      <c r="G12" s="114">
        <v>10</v>
      </c>
      <c r="H12" s="114">
        <v>10.5</v>
      </c>
      <c r="I12" s="114">
        <f t="shared" si="1"/>
        <v>59.5</v>
      </c>
      <c r="J12" s="114">
        <f t="shared" si="2"/>
        <v>8.9249999999999989</v>
      </c>
      <c r="K12" s="115">
        <v>2.5</v>
      </c>
      <c r="L12" s="115">
        <v>3</v>
      </c>
      <c r="M12" s="115">
        <v>3</v>
      </c>
      <c r="N12" s="115">
        <v>4</v>
      </c>
      <c r="O12" s="115">
        <v>4</v>
      </c>
      <c r="P12" s="115">
        <f t="shared" si="3"/>
        <v>16.5</v>
      </c>
      <c r="Q12" s="115">
        <f t="shared" si="4"/>
        <v>0.82500000000000007</v>
      </c>
      <c r="R12" s="116">
        <f t="shared" si="5"/>
        <v>1.9249999999999998</v>
      </c>
      <c r="S12" s="117">
        <f t="shared" si="6"/>
        <v>2.1</v>
      </c>
      <c r="T12" s="117">
        <f t="shared" si="7"/>
        <v>2.25</v>
      </c>
      <c r="U12" s="117">
        <f t="shared" si="8"/>
        <v>1.7</v>
      </c>
      <c r="V12" s="117">
        <f t="shared" si="9"/>
        <v>1.7749999999999999</v>
      </c>
      <c r="W12" s="28">
        <f t="shared" si="10"/>
        <v>76</v>
      </c>
      <c r="X12" s="118">
        <f t="shared" si="11"/>
        <v>15.200000000000001</v>
      </c>
      <c r="Y12" s="129">
        <v>19</v>
      </c>
      <c r="Z12" s="120">
        <f t="shared" si="12"/>
        <v>15.200000000000001</v>
      </c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1"/>
    </row>
    <row r="13" spans="1:44" s="119" customFormat="1" x14ac:dyDescent="0.3">
      <c r="A13" s="113">
        <v>7</v>
      </c>
      <c r="B13" s="126">
        <v>677564</v>
      </c>
      <c r="C13" s="127" t="s">
        <v>108</v>
      </c>
      <c r="D13" s="114">
        <v>9</v>
      </c>
      <c r="E13" s="114">
        <v>8</v>
      </c>
      <c r="F13" s="114">
        <v>8</v>
      </c>
      <c r="G13" s="114">
        <v>8</v>
      </c>
      <c r="H13" s="114">
        <v>12</v>
      </c>
      <c r="I13" s="114">
        <f t="shared" si="1"/>
        <v>45</v>
      </c>
      <c r="J13" s="114">
        <f t="shared" si="2"/>
        <v>6.75</v>
      </c>
      <c r="K13" s="115">
        <v>3</v>
      </c>
      <c r="L13" s="115">
        <v>2.5</v>
      </c>
      <c r="M13" s="115">
        <v>4.5</v>
      </c>
      <c r="N13" s="115">
        <v>3</v>
      </c>
      <c r="O13" s="115">
        <v>3</v>
      </c>
      <c r="P13" s="115">
        <f t="shared" si="3"/>
        <v>16</v>
      </c>
      <c r="Q13" s="115">
        <f t="shared" si="4"/>
        <v>0.8</v>
      </c>
      <c r="R13" s="116">
        <f t="shared" si="5"/>
        <v>1.5</v>
      </c>
      <c r="S13" s="117">
        <f t="shared" si="6"/>
        <v>1.325</v>
      </c>
      <c r="T13" s="117">
        <f t="shared" si="7"/>
        <v>1.425</v>
      </c>
      <c r="U13" s="117">
        <f t="shared" si="8"/>
        <v>1.35</v>
      </c>
      <c r="V13" s="117">
        <f t="shared" si="9"/>
        <v>1.9499999999999997</v>
      </c>
      <c r="W13" s="28">
        <f t="shared" si="10"/>
        <v>61</v>
      </c>
      <c r="X13" s="118">
        <f t="shared" si="11"/>
        <v>12.200000000000001</v>
      </c>
      <c r="Y13" s="129">
        <v>56</v>
      </c>
      <c r="Z13" s="120">
        <f t="shared" si="12"/>
        <v>44.800000000000004</v>
      </c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1"/>
    </row>
    <row r="14" spans="1:44" s="119" customFormat="1" x14ac:dyDescent="0.3">
      <c r="A14" s="113">
        <v>8</v>
      </c>
      <c r="B14" s="126">
        <v>677565</v>
      </c>
      <c r="C14" s="127" t="s">
        <v>109</v>
      </c>
      <c r="D14" s="114">
        <v>10</v>
      </c>
      <c r="E14" s="114">
        <v>12</v>
      </c>
      <c r="F14" s="114">
        <v>11</v>
      </c>
      <c r="G14" s="114">
        <v>8</v>
      </c>
      <c r="H14" s="114">
        <v>11</v>
      </c>
      <c r="I14" s="114">
        <f t="shared" si="1"/>
        <v>52</v>
      </c>
      <c r="J14" s="114">
        <f t="shared" si="2"/>
        <v>7.8</v>
      </c>
      <c r="K14" s="115">
        <v>2.5</v>
      </c>
      <c r="L14" s="115">
        <v>4</v>
      </c>
      <c r="M14" s="115">
        <v>4</v>
      </c>
      <c r="N14" s="115">
        <v>2</v>
      </c>
      <c r="O14" s="115">
        <v>4.2</v>
      </c>
      <c r="P14" s="115">
        <f t="shared" si="3"/>
        <v>16.7</v>
      </c>
      <c r="Q14" s="115">
        <f t="shared" si="4"/>
        <v>0.83499999999999996</v>
      </c>
      <c r="R14" s="116">
        <f t="shared" si="5"/>
        <v>1.625</v>
      </c>
      <c r="S14" s="117">
        <f t="shared" si="6"/>
        <v>1.9999999999999998</v>
      </c>
      <c r="T14" s="117">
        <f t="shared" si="7"/>
        <v>1.8499999999999999</v>
      </c>
      <c r="U14" s="117">
        <f t="shared" si="8"/>
        <v>1.3</v>
      </c>
      <c r="V14" s="117">
        <f t="shared" si="9"/>
        <v>1.8599999999999999</v>
      </c>
      <c r="W14" s="28">
        <f t="shared" si="10"/>
        <v>68.7</v>
      </c>
      <c r="X14" s="118">
        <f t="shared" si="11"/>
        <v>13.740000000000002</v>
      </c>
      <c r="Y14" s="129">
        <v>40</v>
      </c>
      <c r="Z14" s="120">
        <f t="shared" si="12"/>
        <v>32</v>
      </c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1"/>
    </row>
    <row r="15" spans="1:44" s="119" customFormat="1" x14ac:dyDescent="0.3">
      <c r="A15" s="113">
        <v>9</v>
      </c>
      <c r="B15" s="126">
        <v>677566</v>
      </c>
      <c r="C15" s="127" t="s">
        <v>198</v>
      </c>
      <c r="D15" s="114">
        <v>10</v>
      </c>
      <c r="E15" s="114">
        <v>8</v>
      </c>
      <c r="F15" s="114">
        <v>6</v>
      </c>
      <c r="G15" s="114">
        <v>9</v>
      </c>
      <c r="H15" s="114">
        <v>9.5</v>
      </c>
      <c r="I15" s="114">
        <f t="shared" si="1"/>
        <v>42.5</v>
      </c>
      <c r="J15" s="114">
        <f t="shared" si="2"/>
        <v>6.375</v>
      </c>
      <c r="K15" s="115">
        <v>2</v>
      </c>
      <c r="L15" s="115">
        <v>4</v>
      </c>
      <c r="M15" s="115">
        <v>3</v>
      </c>
      <c r="N15" s="115">
        <v>3</v>
      </c>
      <c r="O15" s="115">
        <v>3</v>
      </c>
      <c r="P15" s="115">
        <f t="shared" si="3"/>
        <v>15</v>
      </c>
      <c r="Q15" s="115">
        <f t="shared" si="4"/>
        <v>0.75</v>
      </c>
      <c r="R15" s="116">
        <f t="shared" si="5"/>
        <v>1.6</v>
      </c>
      <c r="S15" s="117">
        <f t="shared" si="6"/>
        <v>1.4</v>
      </c>
      <c r="T15" s="117">
        <f t="shared" si="7"/>
        <v>1.0499999999999998</v>
      </c>
      <c r="U15" s="117">
        <f t="shared" si="8"/>
        <v>1.5</v>
      </c>
      <c r="V15" s="117">
        <f t="shared" si="9"/>
        <v>1.5750000000000002</v>
      </c>
      <c r="W15" s="28">
        <f t="shared" si="10"/>
        <v>57.5</v>
      </c>
      <c r="X15" s="118">
        <f t="shared" si="11"/>
        <v>11.5</v>
      </c>
      <c r="Y15" s="129">
        <v>20</v>
      </c>
      <c r="Z15" s="120">
        <f t="shared" si="12"/>
        <v>16</v>
      </c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1"/>
    </row>
    <row r="16" spans="1:44" s="119" customFormat="1" x14ac:dyDescent="0.3">
      <c r="A16" s="113">
        <v>10</v>
      </c>
      <c r="B16" s="126">
        <v>677567</v>
      </c>
      <c r="C16" s="127" t="s">
        <v>110</v>
      </c>
      <c r="D16" s="114">
        <v>10</v>
      </c>
      <c r="E16" s="114">
        <v>12</v>
      </c>
      <c r="F16" s="114">
        <v>10</v>
      </c>
      <c r="G16" s="114">
        <v>11</v>
      </c>
      <c r="H16" s="114">
        <v>12</v>
      </c>
      <c r="I16" s="114">
        <f t="shared" si="1"/>
        <v>55</v>
      </c>
      <c r="J16" s="114">
        <f t="shared" si="2"/>
        <v>8.25</v>
      </c>
      <c r="K16" s="115">
        <v>4</v>
      </c>
      <c r="L16" s="115">
        <v>2</v>
      </c>
      <c r="M16" s="115">
        <v>5</v>
      </c>
      <c r="N16" s="115">
        <v>5</v>
      </c>
      <c r="O16" s="115">
        <v>3.5</v>
      </c>
      <c r="P16" s="115">
        <f t="shared" si="3"/>
        <v>19.5</v>
      </c>
      <c r="Q16" s="115">
        <f t="shared" si="4"/>
        <v>0.97500000000000009</v>
      </c>
      <c r="R16" s="116">
        <f t="shared" si="5"/>
        <v>1.7</v>
      </c>
      <c r="S16" s="117">
        <f t="shared" si="6"/>
        <v>1.9</v>
      </c>
      <c r="T16" s="117">
        <f t="shared" si="7"/>
        <v>1.75</v>
      </c>
      <c r="U16" s="117">
        <f t="shared" si="8"/>
        <v>1.9</v>
      </c>
      <c r="V16" s="117">
        <f t="shared" si="9"/>
        <v>1.9749999999999999</v>
      </c>
      <c r="W16" s="28">
        <f t="shared" si="10"/>
        <v>74.5</v>
      </c>
      <c r="X16" s="118">
        <f t="shared" si="11"/>
        <v>14.9</v>
      </c>
      <c r="Y16" s="129">
        <v>56</v>
      </c>
      <c r="Z16" s="120">
        <f t="shared" si="12"/>
        <v>44.800000000000004</v>
      </c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1"/>
    </row>
    <row r="17" spans="1:44" s="119" customFormat="1" x14ac:dyDescent="0.3">
      <c r="A17" s="113">
        <v>11</v>
      </c>
      <c r="B17" s="126">
        <v>677568</v>
      </c>
      <c r="C17" s="127" t="s">
        <v>111</v>
      </c>
      <c r="D17" s="114">
        <v>14</v>
      </c>
      <c r="E17" s="114">
        <v>11</v>
      </c>
      <c r="F17" s="114">
        <v>12</v>
      </c>
      <c r="G17" s="114">
        <v>10</v>
      </c>
      <c r="H17" s="114">
        <v>12</v>
      </c>
      <c r="I17" s="114">
        <f t="shared" si="1"/>
        <v>59</v>
      </c>
      <c r="J17" s="114">
        <f t="shared" si="2"/>
        <v>8.85</v>
      </c>
      <c r="K17" s="115">
        <v>4.5</v>
      </c>
      <c r="L17" s="115">
        <v>3</v>
      </c>
      <c r="M17" s="115">
        <v>2.5</v>
      </c>
      <c r="N17" s="115">
        <v>3</v>
      </c>
      <c r="O17" s="115">
        <v>3</v>
      </c>
      <c r="P17" s="115">
        <f t="shared" si="3"/>
        <v>16</v>
      </c>
      <c r="Q17" s="115">
        <f t="shared" si="4"/>
        <v>0.8</v>
      </c>
      <c r="R17" s="116">
        <f t="shared" si="5"/>
        <v>2.3250000000000002</v>
      </c>
      <c r="S17" s="117">
        <f t="shared" si="6"/>
        <v>1.7999999999999998</v>
      </c>
      <c r="T17" s="117">
        <f t="shared" si="7"/>
        <v>1.9249999999999998</v>
      </c>
      <c r="U17" s="117">
        <f t="shared" si="8"/>
        <v>1.65</v>
      </c>
      <c r="V17" s="117">
        <f t="shared" si="9"/>
        <v>1.9499999999999997</v>
      </c>
      <c r="W17" s="28">
        <f t="shared" si="10"/>
        <v>75</v>
      </c>
      <c r="X17" s="118">
        <f t="shared" si="11"/>
        <v>15</v>
      </c>
      <c r="Y17" s="129">
        <v>49</v>
      </c>
      <c r="Z17" s="120">
        <f t="shared" si="12"/>
        <v>39.200000000000003</v>
      </c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1"/>
    </row>
    <row r="18" spans="1:44" s="119" customFormat="1" x14ac:dyDescent="0.3">
      <c r="A18" s="113">
        <v>12</v>
      </c>
      <c r="B18" s="126">
        <v>677569</v>
      </c>
      <c r="C18" s="127" t="s">
        <v>112</v>
      </c>
      <c r="D18" s="114">
        <v>10</v>
      </c>
      <c r="E18" s="114">
        <v>9.5</v>
      </c>
      <c r="F18" s="114">
        <v>12</v>
      </c>
      <c r="G18" s="114">
        <v>10</v>
      </c>
      <c r="H18" s="114">
        <v>11</v>
      </c>
      <c r="I18" s="114">
        <f t="shared" si="1"/>
        <v>52.5</v>
      </c>
      <c r="J18" s="114">
        <f t="shared" si="2"/>
        <v>7.875</v>
      </c>
      <c r="K18" s="115">
        <v>3</v>
      </c>
      <c r="L18" s="115">
        <v>2</v>
      </c>
      <c r="M18" s="115">
        <v>4</v>
      </c>
      <c r="N18" s="115">
        <v>3</v>
      </c>
      <c r="O18" s="115">
        <v>2</v>
      </c>
      <c r="P18" s="115">
        <f t="shared" si="3"/>
        <v>14</v>
      </c>
      <c r="Q18" s="115">
        <f t="shared" si="4"/>
        <v>0.70000000000000007</v>
      </c>
      <c r="R18" s="116">
        <f t="shared" si="5"/>
        <v>1.65</v>
      </c>
      <c r="S18" s="117">
        <f t="shared" si="6"/>
        <v>1.5250000000000001</v>
      </c>
      <c r="T18" s="117">
        <f t="shared" si="7"/>
        <v>1.9999999999999998</v>
      </c>
      <c r="U18" s="117">
        <f t="shared" si="8"/>
        <v>1.65</v>
      </c>
      <c r="V18" s="117">
        <f t="shared" si="9"/>
        <v>1.75</v>
      </c>
      <c r="W18" s="28">
        <f t="shared" si="10"/>
        <v>66.5</v>
      </c>
      <c r="X18" s="118">
        <f t="shared" si="11"/>
        <v>13.3</v>
      </c>
      <c r="Y18" s="129">
        <v>10</v>
      </c>
      <c r="Z18" s="120">
        <f t="shared" si="12"/>
        <v>8</v>
      </c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1"/>
    </row>
    <row r="19" spans="1:44" s="119" customFormat="1" x14ac:dyDescent="0.3">
      <c r="A19" s="113">
        <v>13</v>
      </c>
      <c r="B19" s="126">
        <v>677570</v>
      </c>
      <c r="C19" s="127" t="s">
        <v>113</v>
      </c>
      <c r="D19" s="114">
        <v>10</v>
      </c>
      <c r="E19" s="114">
        <v>12</v>
      </c>
      <c r="F19" s="114">
        <v>11</v>
      </c>
      <c r="G19" s="114">
        <v>14</v>
      </c>
      <c r="H19" s="114">
        <v>10</v>
      </c>
      <c r="I19" s="114">
        <f t="shared" si="1"/>
        <v>57</v>
      </c>
      <c r="J19" s="114">
        <f t="shared" si="2"/>
        <v>8.5499999999999989</v>
      </c>
      <c r="K19" s="115">
        <v>2</v>
      </c>
      <c r="L19" s="115">
        <v>2</v>
      </c>
      <c r="M19" s="115">
        <v>2</v>
      </c>
      <c r="N19" s="115">
        <v>4</v>
      </c>
      <c r="O19" s="115">
        <v>3</v>
      </c>
      <c r="P19" s="115">
        <f t="shared" si="3"/>
        <v>13</v>
      </c>
      <c r="Q19" s="115">
        <f t="shared" si="4"/>
        <v>0.65</v>
      </c>
      <c r="R19" s="116">
        <f t="shared" si="5"/>
        <v>1.6</v>
      </c>
      <c r="S19" s="117">
        <f t="shared" si="6"/>
        <v>1.9</v>
      </c>
      <c r="T19" s="117">
        <f t="shared" si="7"/>
        <v>1.75</v>
      </c>
      <c r="U19" s="117">
        <f t="shared" si="8"/>
        <v>2.3000000000000003</v>
      </c>
      <c r="V19" s="117">
        <f t="shared" si="9"/>
        <v>1.65</v>
      </c>
      <c r="W19" s="28">
        <f t="shared" si="10"/>
        <v>70</v>
      </c>
      <c r="X19" s="118">
        <f t="shared" si="11"/>
        <v>14</v>
      </c>
      <c r="Y19" s="129">
        <v>44</v>
      </c>
      <c r="Z19" s="120">
        <f t="shared" si="12"/>
        <v>35.200000000000003</v>
      </c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1"/>
    </row>
    <row r="20" spans="1:44" s="119" customFormat="1" x14ac:dyDescent="0.3">
      <c r="A20" s="113">
        <v>14</v>
      </c>
      <c r="B20" s="126">
        <v>677571</v>
      </c>
      <c r="C20" s="127" t="s">
        <v>114</v>
      </c>
      <c r="D20" s="114">
        <v>12</v>
      </c>
      <c r="E20" s="114">
        <v>12</v>
      </c>
      <c r="F20" s="114">
        <v>10.5</v>
      </c>
      <c r="G20" s="114">
        <v>12</v>
      </c>
      <c r="H20" s="114">
        <v>5.5</v>
      </c>
      <c r="I20" s="114">
        <f t="shared" si="1"/>
        <v>52</v>
      </c>
      <c r="J20" s="114">
        <f t="shared" si="2"/>
        <v>7.8</v>
      </c>
      <c r="K20" s="115">
        <v>4</v>
      </c>
      <c r="L20" s="115">
        <v>4</v>
      </c>
      <c r="M20" s="115">
        <v>3</v>
      </c>
      <c r="N20" s="115">
        <v>2</v>
      </c>
      <c r="O20" s="115">
        <v>2</v>
      </c>
      <c r="P20" s="115">
        <f t="shared" si="3"/>
        <v>15</v>
      </c>
      <c r="Q20" s="115">
        <f t="shared" si="4"/>
        <v>0.75</v>
      </c>
      <c r="R20" s="116">
        <f t="shared" si="5"/>
        <v>1.9999999999999998</v>
      </c>
      <c r="S20" s="117">
        <f t="shared" si="6"/>
        <v>1.9999999999999998</v>
      </c>
      <c r="T20" s="117">
        <f t="shared" si="7"/>
        <v>1.7250000000000001</v>
      </c>
      <c r="U20" s="117">
        <f t="shared" si="8"/>
        <v>1.9</v>
      </c>
      <c r="V20" s="117">
        <f t="shared" si="9"/>
        <v>0.92499999999999993</v>
      </c>
      <c r="W20" s="28">
        <f t="shared" si="10"/>
        <v>67</v>
      </c>
      <c r="X20" s="118">
        <f t="shared" si="11"/>
        <v>13.4</v>
      </c>
      <c r="Y20" s="129">
        <v>61</v>
      </c>
      <c r="Z20" s="120">
        <f t="shared" si="12"/>
        <v>48.800000000000004</v>
      </c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2"/>
      <c r="AL20" s="122"/>
      <c r="AM20" s="122"/>
      <c r="AN20" s="122"/>
      <c r="AO20" s="122"/>
      <c r="AP20" s="122"/>
      <c r="AQ20" s="122"/>
      <c r="AR20" s="121"/>
    </row>
    <row r="21" spans="1:44" s="119" customFormat="1" x14ac:dyDescent="0.3">
      <c r="A21" s="113">
        <v>15</v>
      </c>
      <c r="B21" s="126">
        <v>677572</v>
      </c>
      <c r="C21" s="127" t="s">
        <v>115</v>
      </c>
      <c r="D21" s="114">
        <v>10</v>
      </c>
      <c r="E21" s="114">
        <v>11</v>
      </c>
      <c r="F21" s="114">
        <v>12</v>
      </c>
      <c r="G21" s="114">
        <v>12</v>
      </c>
      <c r="H21" s="114">
        <v>10</v>
      </c>
      <c r="I21" s="114">
        <f t="shared" si="1"/>
        <v>55</v>
      </c>
      <c r="J21" s="114">
        <f t="shared" si="2"/>
        <v>8.25</v>
      </c>
      <c r="K21" s="115">
        <v>5</v>
      </c>
      <c r="L21" s="115">
        <v>3</v>
      </c>
      <c r="M21" s="115">
        <v>4</v>
      </c>
      <c r="N21" s="115">
        <v>3.5</v>
      </c>
      <c r="O21" s="115">
        <v>2.5</v>
      </c>
      <c r="P21" s="115">
        <f t="shared" si="3"/>
        <v>18</v>
      </c>
      <c r="Q21" s="115">
        <f t="shared" si="4"/>
        <v>0.9</v>
      </c>
      <c r="R21" s="116">
        <f t="shared" si="5"/>
        <v>1.75</v>
      </c>
      <c r="S21" s="117">
        <f t="shared" si="6"/>
        <v>1.7999999999999998</v>
      </c>
      <c r="T21" s="117">
        <f t="shared" si="7"/>
        <v>1.9999999999999998</v>
      </c>
      <c r="U21" s="117">
        <f t="shared" si="8"/>
        <v>1.9749999999999999</v>
      </c>
      <c r="V21" s="117">
        <f t="shared" si="9"/>
        <v>1.625</v>
      </c>
      <c r="W21" s="28">
        <f t="shared" si="10"/>
        <v>73</v>
      </c>
      <c r="X21" s="118">
        <f t="shared" si="11"/>
        <v>14.600000000000001</v>
      </c>
      <c r="Y21" s="129">
        <v>17</v>
      </c>
      <c r="Z21" s="120">
        <f t="shared" si="12"/>
        <v>13.600000000000001</v>
      </c>
      <c r="AA21" s="122"/>
      <c r="AB21" s="122"/>
      <c r="AC21" s="122"/>
      <c r="AD21" s="122"/>
      <c r="AE21" s="122"/>
      <c r="AF21" s="122"/>
      <c r="AG21" s="122"/>
      <c r="AH21" s="122"/>
      <c r="AI21" s="122"/>
      <c r="AJ21" s="122"/>
      <c r="AK21" s="122"/>
      <c r="AL21" s="122"/>
      <c r="AM21" s="122"/>
      <c r="AN21" s="122"/>
      <c r="AO21" s="122"/>
      <c r="AP21" s="122"/>
      <c r="AQ21" s="122"/>
      <c r="AR21" s="121"/>
    </row>
    <row r="22" spans="1:44" s="119" customFormat="1" x14ac:dyDescent="0.3">
      <c r="A22" s="113">
        <v>16</v>
      </c>
      <c r="B22" s="126">
        <v>677573</v>
      </c>
      <c r="C22" s="127" t="s">
        <v>116</v>
      </c>
      <c r="D22" s="114">
        <v>10</v>
      </c>
      <c r="E22" s="114">
        <v>10</v>
      </c>
      <c r="F22" s="114">
        <v>12</v>
      </c>
      <c r="G22" s="114">
        <v>12</v>
      </c>
      <c r="H22" s="114">
        <v>7</v>
      </c>
      <c r="I22" s="114">
        <f t="shared" si="1"/>
        <v>51</v>
      </c>
      <c r="J22" s="114">
        <f t="shared" si="2"/>
        <v>7.6499999999999995</v>
      </c>
      <c r="K22" s="115">
        <v>2</v>
      </c>
      <c r="L22" s="115">
        <v>4</v>
      </c>
      <c r="M22" s="115">
        <v>3</v>
      </c>
      <c r="N22" s="115">
        <v>1</v>
      </c>
      <c r="O22" s="115">
        <v>4</v>
      </c>
      <c r="P22" s="115">
        <f t="shared" si="3"/>
        <v>14</v>
      </c>
      <c r="Q22" s="115">
        <f t="shared" si="4"/>
        <v>0.70000000000000007</v>
      </c>
      <c r="R22" s="116">
        <f t="shared" si="5"/>
        <v>1.6</v>
      </c>
      <c r="S22" s="117">
        <f t="shared" si="6"/>
        <v>1.7</v>
      </c>
      <c r="T22" s="117">
        <f t="shared" si="7"/>
        <v>1.9499999999999997</v>
      </c>
      <c r="U22" s="117">
        <f t="shared" si="8"/>
        <v>1.8499999999999999</v>
      </c>
      <c r="V22" s="117">
        <f t="shared" si="9"/>
        <v>1.25</v>
      </c>
      <c r="W22" s="28">
        <f t="shared" si="10"/>
        <v>65</v>
      </c>
      <c r="X22" s="118">
        <f t="shared" si="11"/>
        <v>13</v>
      </c>
      <c r="Y22" s="129">
        <v>56</v>
      </c>
      <c r="Z22" s="120">
        <f t="shared" si="12"/>
        <v>44.800000000000004</v>
      </c>
      <c r="AA22" s="122"/>
      <c r="AB22" s="122"/>
      <c r="AC22" s="122"/>
      <c r="AD22" s="122"/>
      <c r="AE22" s="122"/>
      <c r="AF22" s="122"/>
      <c r="AG22" s="122"/>
      <c r="AH22" s="122"/>
      <c r="AI22" s="122"/>
      <c r="AJ22" s="122"/>
      <c r="AK22" s="122"/>
      <c r="AL22" s="122"/>
      <c r="AM22" s="122"/>
      <c r="AN22" s="122"/>
      <c r="AO22" s="122"/>
      <c r="AP22" s="122"/>
      <c r="AQ22" s="122"/>
      <c r="AR22" s="121"/>
    </row>
    <row r="23" spans="1:44" s="119" customFormat="1" x14ac:dyDescent="0.3">
      <c r="A23" s="113">
        <v>17</v>
      </c>
      <c r="B23" s="126">
        <v>677574</v>
      </c>
      <c r="C23" s="127" t="s">
        <v>117</v>
      </c>
      <c r="D23" s="114">
        <v>11</v>
      </c>
      <c r="E23" s="114">
        <v>5.5</v>
      </c>
      <c r="F23" s="114">
        <v>10</v>
      </c>
      <c r="G23" s="114">
        <v>10</v>
      </c>
      <c r="H23" s="114">
        <v>14</v>
      </c>
      <c r="I23" s="114">
        <f t="shared" si="1"/>
        <v>50.5</v>
      </c>
      <c r="J23" s="114">
        <f t="shared" si="2"/>
        <v>7.5749999999999993</v>
      </c>
      <c r="K23" s="115">
        <v>3</v>
      </c>
      <c r="L23" s="115">
        <v>2</v>
      </c>
      <c r="M23" s="115">
        <v>6</v>
      </c>
      <c r="N23" s="115">
        <v>2.5</v>
      </c>
      <c r="O23" s="115">
        <v>2</v>
      </c>
      <c r="P23" s="115">
        <f t="shared" si="3"/>
        <v>15.5</v>
      </c>
      <c r="Q23" s="115">
        <f t="shared" si="4"/>
        <v>0.77500000000000002</v>
      </c>
      <c r="R23" s="116">
        <f t="shared" si="5"/>
        <v>1.7999999999999998</v>
      </c>
      <c r="S23" s="117">
        <f t="shared" si="6"/>
        <v>0.92499999999999993</v>
      </c>
      <c r="T23" s="117">
        <f t="shared" si="7"/>
        <v>1.8</v>
      </c>
      <c r="U23" s="117">
        <f t="shared" si="8"/>
        <v>1.625</v>
      </c>
      <c r="V23" s="117">
        <f t="shared" si="9"/>
        <v>2.2000000000000002</v>
      </c>
      <c r="W23" s="28">
        <f t="shared" si="10"/>
        <v>66</v>
      </c>
      <c r="X23" s="118">
        <f t="shared" si="11"/>
        <v>13.200000000000001</v>
      </c>
      <c r="Y23" s="129">
        <v>50</v>
      </c>
      <c r="Z23" s="120">
        <f t="shared" si="12"/>
        <v>40</v>
      </c>
      <c r="AA23" s="122"/>
      <c r="AB23" s="122"/>
      <c r="AC23" s="122"/>
      <c r="AD23" s="122"/>
      <c r="AE23" s="122"/>
      <c r="AF23" s="122"/>
      <c r="AG23" s="122"/>
      <c r="AH23" s="122"/>
      <c r="AI23" s="122"/>
      <c r="AJ23" s="122"/>
      <c r="AK23" s="122"/>
      <c r="AL23" s="122"/>
      <c r="AM23" s="122"/>
      <c r="AN23" s="122"/>
      <c r="AO23" s="122"/>
      <c r="AP23" s="122"/>
      <c r="AQ23" s="122"/>
      <c r="AR23" s="121"/>
    </row>
    <row r="24" spans="1:44" s="119" customFormat="1" x14ac:dyDescent="0.3">
      <c r="A24" s="113">
        <v>18</v>
      </c>
      <c r="B24" s="126">
        <v>677575</v>
      </c>
      <c r="C24" s="127" t="s">
        <v>118</v>
      </c>
      <c r="D24" s="114">
        <v>10</v>
      </c>
      <c r="E24" s="114">
        <v>12</v>
      </c>
      <c r="F24" s="114">
        <v>15</v>
      </c>
      <c r="G24" s="114">
        <v>10</v>
      </c>
      <c r="H24" s="114">
        <v>11</v>
      </c>
      <c r="I24" s="114">
        <f t="shared" si="1"/>
        <v>58</v>
      </c>
      <c r="J24" s="114">
        <f t="shared" si="2"/>
        <v>8.6999999999999993</v>
      </c>
      <c r="K24" s="115">
        <v>5</v>
      </c>
      <c r="L24" s="115">
        <v>3</v>
      </c>
      <c r="M24" s="115">
        <v>3</v>
      </c>
      <c r="N24" s="115">
        <v>2</v>
      </c>
      <c r="O24" s="115">
        <v>2.5</v>
      </c>
      <c r="P24" s="115">
        <f t="shared" si="3"/>
        <v>15.5</v>
      </c>
      <c r="Q24" s="115">
        <f t="shared" si="4"/>
        <v>0.77500000000000002</v>
      </c>
      <c r="R24" s="116">
        <f t="shared" si="5"/>
        <v>1.75</v>
      </c>
      <c r="S24" s="117">
        <f t="shared" si="6"/>
        <v>1.9499999999999997</v>
      </c>
      <c r="T24" s="117">
        <f t="shared" si="7"/>
        <v>2.4</v>
      </c>
      <c r="U24" s="117">
        <f t="shared" si="8"/>
        <v>1.6</v>
      </c>
      <c r="V24" s="117">
        <f t="shared" si="9"/>
        <v>1.7749999999999999</v>
      </c>
      <c r="W24" s="28">
        <f t="shared" si="10"/>
        <v>73.5</v>
      </c>
      <c r="X24" s="118">
        <f t="shared" si="11"/>
        <v>14.700000000000001</v>
      </c>
      <c r="Y24" s="129">
        <v>86</v>
      </c>
      <c r="Z24" s="120">
        <f t="shared" si="12"/>
        <v>68.8</v>
      </c>
      <c r="AA24" s="122"/>
      <c r="AB24" s="122"/>
      <c r="AC24" s="122"/>
      <c r="AD24" s="122"/>
      <c r="AE24" s="122"/>
      <c r="AF24" s="122"/>
      <c r="AG24" s="122"/>
      <c r="AH24" s="122"/>
      <c r="AI24" s="122"/>
      <c r="AJ24" s="122"/>
      <c r="AK24" s="122"/>
      <c r="AL24" s="122"/>
      <c r="AM24" s="122"/>
      <c r="AN24" s="122"/>
      <c r="AO24" s="122"/>
      <c r="AP24" s="122"/>
      <c r="AQ24" s="122"/>
      <c r="AR24" s="121"/>
    </row>
    <row r="25" spans="1:44" s="119" customFormat="1" x14ac:dyDescent="0.3">
      <c r="A25" s="113">
        <v>19</v>
      </c>
      <c r="B25" s="126">
        <v>677576</v>
      </c>
      <c r="C25" s="127" t="s">
        <v>119</v>
      </c>
      <c r="D25" s="114">
        <v>10</v>
      </c>
      <c r="E25" s="114">
        <v>10</v>
      </c>
      <c r="F25" s="114">
        <v>11</v>
      </c>
      <c r="G25" s="114">
        <v>10.5</v>
      </c>
      <c r="H25" s="114">
        <v>14</v>
      </c>
      <c r="I25" s="114">
        <f t="shared" si="1"/>
        <v>55.5</v>
      </c>
      <c r="J25" s="114">
        <f t="shared" si="2"/>
        <v>8.3249999999999993</v>
      </c>
      <c r="K25" s="115">
        <v>4</v>
      </c>
      <c r="L25" s="115">
        <v>4</v>
      </c>
      <c r="M25" s="115">
        <v>2.5</v>
      </c>
      <c r="N25" s="115">
        <v>3.5</v>
      </c>
      <c r="O25" s="115">
        <v>3</v>
      </c>
      <c r="P25" s="115">
        <f t="shared" si="3"/>
        <v>17</v>
      </c>
      <c r="Q25" s="115">
        <f t="shared" si="4"/>
        <v>0.85000000000000009</v>
      </c>
      <c r="R25" s="116">
        <f t="shared" si="5"/>
        <v>1.7</v>
      </c>
      <c r="S25" s="117">
        <f t="shared" si="6"/>
        <v>1.7</v>
      </c>
      <c r="T25" s="117">
        <f t="shared" si="7"/>
        <v>1.7749999999999999</v>
      </c>
      <c r="U25" s="117">
        <f t="shared" si="8"/>
        <v>1.75</v>
      </c>
      <c r="V25" s="117">
        <f t="shared" si="9"/>
        <v>2.25</v>
      </c>
      <c r="W25" s="28">
        <f t="shared" si="10"/>
        <v>72.5</v>
      </c>
      <c r="X25" s="118">
        <f t="shared" si="11"/>
        <v>14.5</v>
      </c>
      <c r="Y25" s="129">
        <v>38</v>
      </c>
      <c r="Z25" s="120">
        <f t="shared" si="12"/>
        <v>30.400000000000002</v>
      </c>
      <c r="AA25" s="122"/>
      <c r="AB25" s="122"/>
      <c r="AC25" s="122"/>
      <c r="AD25" s="122"/>
      <c r="AE25" s="122"/>
      <c r="AF25" s="122"/>
      <c r="AG25" s="122"/>
      <c r="AH25" s="122"/>
      <c r="AI25" s="122"/>
      <c r="AJ25" s="122"/>
      <c r="AK25" s="122"/>
      <c r="AL25" s="122"/>
      <c r="AM25" s="122"/>
      <c r="AN25" s="122"/>
      <c r="AO25" s="122"/>
      <c r="AP25" s="122"/>
      <c r="AQ25" s="122"/>
      <c r="AR25" s="121"/>
    </row>
    <row r="26" spans="1:44" s="119" customFormat="1" x14ac:dyDescent="0.3">
      <c r="A26" s="113">
        <v>20</v>
      </c>
      <c r="B26" s="126">
        <v>677577</v>
      </c>
      <c r="C26" s="127" t="s">
        <v>120</v>
      </c>
      <c r="D26" s="114">
        <v>11</v>
      </c>
      <c r="E26" s="114">
        <v>12</v>
      </c>
      <c r="F26" s="114">
        <v>10</v>
      </c>
      <c r="G26" s="114">
        <v>12</v>
      </c>
      <c r="H26" s="114">
        <v>12</v>
      </c>
      <c r="I26" s="114">
        <f t="shared" si="1"/>
        <v>57</v>
      </c>
      <c r="J26" s="114">
        <f t="shared" si="2"/>
        <v>8.5499999999999989</v>
      </c>
      <c r="K26" s="115">
        <v>2</v>
      </c>
      <c r="L26" s="115">
        <v>3.5</v>
      </c>
      <c r="M26" s="115">
        <v>3</v>
      </c>
      <c r="N26" s="115">
        <v>2</v>
      </c>
      <c r="O26" s="115">
        <v>2.5</v>
      </c>
      <c r="P26" s="115">
        <f t="shared" si="3"/>
        <v>13</v>
      </c>
      <c r="Q26" s="115">
        <f t="shared" si="4"/>
        <v>0.65</v>
      </c>
      <c r="R26" s="116">
        <f t="shared" si="5"/>
        <v>1.75</v>
      </c>
      <c r="S26" s="117">
        <f t="shared" si="6"/>
        <v>1.9749999999999999</v>
      </c>
      <c r="T26" s="117">
        <f t="shared" si="7"/>
        <v>1.65</v>
      </c>
      <c r="U26" s="117">
        <f t="shared" si="8"/>
        <v>1.9</v>
      </c>
      <c r="V26" s="117">
        <f t="shared" si="9"/>
        <v>1.9249999999999998</v>
      </c>
      <c r="W26" s="28">
        <f t="shared" si="10"/>
        <v>70</v>
      </c>
      <c r="X26" s="118">
        <f t="shared" si="11"/>
        <v>14</v>
      </c>
      <c r="Y26" s="129">
        <v>0</v>
      </c>
      <c r="Z26" s="120">
        <f t="shared" si="12"/>
        <v>0</v>
      </c>
      <c r="AA26" s="122"/>
      <c r="AB26" s="122"/>
      <c r="AC26" s="122"/>
      <c r="AD26" s="122"/>
      <c r="AE26" s="122"/>
      <c r="AF26" s="122"/>
      <c r="AG26" s="122"/>
      <c r="AH26" s="122"/>
      <c r="AI26" s="122"/>
      <c r="AJ26" s="122"/>
      <c r="AK26" s="122"/>
      <c r="AL26" s="122"/>
      <c r="AM26" s="122"/>
      <c r="AN26" s="122"/>
      <c r="AO26" s="122"/>
      <c r="AP26" s="122"/>
      <c r="AQ26" s="122"/>
      <c r="AR26" s="121"/>
    </row>
    <row r="27" spans="1:44" s="119" customFormat="1" x14ac:dyDescent="0.3">
      <c r="A27" s="113">
        <v>21</v>
      </c>
      <c r="B27" s="126">
        <v>677578</v>
      </c>
      <c r="C27" s="127" t="s">
        <v>121</v>
      </c>
      <c r="D27" s="114">
        <v>9</v>
      </c>
      <c r="E27" s="114">
        <v>10</v>
      </c>
      <c r="F27" s="114">
        <v>8</v>
      </c>
      <c r="G27" s="114">
        <v>9</v>
      </c>
      <c r="H27" s="114">
        <v>10</v>
      </c>
      <c r="I27" s="114">
        <f t="shared" si="1"/>
        <v>46</v>
      </c>
      <c r="J27" s="114">
        <f t="shared" si="2"/>
        <v>6.8999999999999995</v>
      </c>
      <c r="K27" s="115">
        <v>2.5</v>
      </c>
      <c r="L27" s="115">
        <v>3.5</v>
      </c>
      <c r="M27" s="115">
        <v>3.5</v>
      </c>
      <c r="N27" s="115">
        <v>3</v>
      </c>
      <c r="O27" s="115">
        <v>2.5</v>
      </c>
      <c r="P27" s="115">
        <f t="shared" si="3"/>
        <v>15</v>
      </c>
      <c r="Q27" s="115">
        <f t="shared" si="4"/>
        <v>0.75</v>
      </c>
      <c r="R27" s="116">
        <f t="shared" si="5"/>
        <v>1.4749999999999999</v>
      </c>
      <c r="S27" s="117">
        <f t="shared" si="6"/>
        <v>1.675</v>
      </c>
      <c r="T27" s="117">
        <f t="shared" si="7"/>
        <v>1.375</v>
      </c>
      <c r="U27" s="117">
        <f t="shared" si="8"/>
        <v>1.5</v>
      </c>
      <c r="V27" s="117">
        <f t="shared" si="9"/>
        <v>1.625</v>
      </c>
      <c r="W27" s="28">
        <f t="shared" si="10"/>
        <v>61</v>
      </c>
      <c r="X27" s="118">
        <f t="shared" si="11"/>
        <v>12.200000000000001</v>
      </c>
      <c r="Y27" s="129">
        <v>46</v>
      </c>
      <c r="Z27" s="120">
        <f t="shared" si="12"/>
        <v>36.800000000000004</v>
      </c>
      <c r="AA27" s="122"/>
      <c r="AB27" s="122"/>
      <c r="AC27" s="122"/>
      <c r="AD27" s="122"/>
      <c r="AE27" s="122"/>
      <c r="AF27" s="122"/>
      <c r="AG27" s="122"/>
      <c r="AH27" s="122"/>
      <c r="AI27" s="122"/>
      <c r="AJ27" s="122"/>
      <c r="AK27" s="122"/>
      <c r="AL27" s="122"/>
      <c r="AM27" s="122"/>
      <c r="AN27" s="122"/>
      <c r="AO27" s="122"/>
      <c r="AP27" s="122"/>
      <c r="AQ27" s="122"/>
      <c r="AR27" s="121"/>
    </row>
    <row r="28" spans="1:44" s="119" customFormat="1" x14ac:dyDescent="0.3">
      <c r="A28" s="113">
        <v>22</v>
      </c>
      <c r="B28" s="126">
        <v>677579</v>
      </c>
      <c r="C28" s="127" t="s">
        <v>122</v>
      </c>
      <c r="D28" s="114">
        <v>12</v>
      </c>
      <c r="E28" s="114">
        <v>14</v>
      </c>
      <c r="F28" s="114">
        <v>12</v>
      </c>
      <c r="G28" s="114">
        <v>10</v>
      </c>
      <c r="H28" s="114">
        <v>10</v>
      </c>
      <c r="I28" s="114">
        <f t="shared" si="1"/>
        <v>58</v>
      </c>
      <c r="J28" s="114">
        <f t="shared" si="2"/>
        <v>8.6999999999999993</v>
      </c>
      <c r="K28" s="115">
        <v>3</v>
      </c>
      <c r="L28" s="115">
        <v>2.5</v>
      </c>
      <c r="M28" s="115">
        <v>3.5</v>
      </c>
      <c r="N28" s="115">
        <v>2.5</v>
      </c>
      <c r="O28" s="115">
        <v>3</v>
      </c>
      <c r="P28" s="115">
        <f t="shared" si="3"/>
        <v>14.5</v>
      </c>
      <c r="Q28" s="115">
        <f t="shared" si="4"/>
        <v>0.72500000000000009</v>
      </c>
      <c r="R28" s="116">
        <f t="shared" si="5"/>
        <v>1.9499999999999997</v>
      </c>
      <c r="S28" s="117">
        <f t="shared" si="6"/>
        <v>2.2250000000000001</v>
      </c>
      <c r="T28" s="117">
        <f t="shared" si="7"/>
        <v>1.9749999999999999</v>
      </c>
      <c r="U28" s="117">
        <f t="shared" si="8"/>
        <v>1.625</v>
      </c>
      <c r="V28" s="117">
        <f t="shared" si="9"/>
        <v>1.65</v>
      </c>
      <c r="W28" s="28">
        <f t="shared" si="10"/>
        <v>72.5</v>
      </c>
      <c r="X28" s="118">
        <f t="shared" si="11"/>
        <v>14.5</v>
      </c>
      <c r="Y28" s="129">
        <v>48</v>
      </c>
      <c r="Z28" s="120">
        <f t="shared" si="12"/>
        <v>38.400000000000006</v>
      </c>
      <c r="AA28" s="122"/>
      <c r="AB28" s="122"/>
      <c r="AC28" s="122"/>
      <c r="AD28" s="122"/>
      <c r="AE28" s="122"/>
      <c r="AF28" s="122"/>
      <c r="AG28" s="122"/>
      <c r="AH28" s="122"/>
      <c r="AI28" s="122"/>
      <c r="AJ28" s="122"/>
      <c r="AK28" s="122"/>
      <c r="AL28" s="122"/>
      <c r="AM28" s="122"/>
      <c r="AN28" s="122"/>
      <c r="AO28" s="122"/>
      <c r="AP28" s="122"/>
      <c r="AQ28" s="122"/>
      <c r="AR28" s="121"/>
    </row>
    <row r="29" spans="1:44" s="119" customFormat="1" x14ac:dyDescent="0.3">
      <c r="A29" s="113">
        <v>23</v>
      </c>
      <c r="B29" s="126">
        <v>677580</v>
      </c>
      <c r="C29" s="127" t="s">
        <v>123</v>
      </c>
      <c r="D29" s="114">
        <v>11</v>
      </c>
      <c r="E29" s="114">
        <v>13</v>
      </c>
      <c r="F29" s="114">
        <v>12</v>
      </c>
      <c r="G29" s="114">
        <v>10</v>
      </c>
      <c r="H29" s="114">
        <v>9</v>
      </c>
      <c r="I29" s="114">
        <f t="shared" si="1"/>
        <v>55</v>
      </c>
      <c r="J29" s="114">
        <f t="shared" si="2"/>
        <v>8.25</v>
      </c>
      <c r="K29" s="115">
        <v>4</v>
      </c>
      <c r="L29" s="115">
        <v>3</v>
      </c>
      <c r="M29" s="115">
        <v>2.5</v>
      </c>
      <c r="N29" s="115">
        <v>3</v>
      </c>
      <c r="O29" s="115">
        <v>4</v>
      </c>
      <c r="P29" s="115">
        <f t="shared" si="3"/>
        <v>16.5</v>
      </c>
      <c r="Q29" s="115">
        <f t="shared" si="4"/>
        <v>0.82500000000000007</v>
      </c>
      <c r="R29" s="116">
        <f t="shared" si="5"/>
        <v>1.8499999999999999</v>
      </c>
      <c r="S29" s="117">
        <f t="shared" si="6"/>
        <v>2.1</v>
      </c>
      <c r="T29" s="117">
        <f t="shared" si="7"/>
        <v>1.9249999999999998</v>
      </c>
      <c r="U29" s="117">
        <f t="shared" si="8"/>
        <v>1.65</v>
      </c>
      <c r="V29" s="117">
        <f t="shared" si="9"/>
        <v>1.5499999999999998</v>
      </c>
      <c r="W29" s="28">
        <f t="shared" si="10"/>
        <v>71.5</v>
      </c>
      <c r="X29" s="118">
        <f t="shared" si="11"/>
        <v>14.3</v>
      </c>
      <c r="Y29" s="129">
        <v>13</v>
      </c>
      <c r="Z29" s="120">
        <f t="shared" si="12"/>
        <v>10.4</v>
      </c>
      <c r="AA29" s="122"/>
      <c r="AB29" s="122"/>
      <c r="AC29" s="122"/>
      <c r="AD29" s="122"/>
      <c r="AE29" s="122"/>
      <c r="AF29" s="122"/>
      <c r="AG29" s="122"/>
      <c r="AH29" s="122"/>
      <c r="AI29" s="122"/>
      <c r="AJ29" s="122"/>
      <c r="AK29" s="122"/>
      <c r="AL29" s="122"/>
      <c r="AM29" s="122"/>
      <c r="AN29" s="122"/>
      <c r="AO29" s="122"/>
      <c r="AP29" s="122"/>
      <c r="AQ29" s="122"/>
      <c r="AR29" s="121"/>
    </row>
    <row r="30" spans="1:44" s="119" customFormat="1" x14ac:dyDescent="0.3">
      <c r="A30" s="113">
        <v>24</v>
      </c>
      <c r="B30" s="126">
        <v>677581</v>
      </c>
      <c r="C30" s="127" t="s">
        <v>124</v>
      </c>
      <c r="D30" s="114">
        <v>14</v>
      </c>
      <c r="E30" s="114">
        <v>9.5</v>
      </c>
      <c r="F30" s="114">
        <v>10</v>
      </c>
      <c r="G30" s="114">
        <v>12</v>
      </c>
      <c r="H30" s="114">
        <v>9.5</v>
      </c>
      <c r="I30" s="114">
        <f t="shared" si="1"/>
        <v>55</v>
      </c>
      <c r="J30" s="114">
        <f t="shared" si="2"/>
        <v>8.25</v>
      </c>
      <c r="K30" s="115">
        <v>2.5</v>
      </c>
      <c r="L30" s="115">
        <v>3</v>
      </c>
      <c r="M30" s="115">
        <v>3</v>
      </c>
      <c r="N30" s="115">
        <v>3.5</v>
      </c>
      <c r="O30" s="115">
        <v>2.5</v>
      </c>
      <c r="P30" s="115">
        <f t="shared" si="3"/>
        <v>14.5</v>
      </c>
      <c r="Q30" s="115">
        <f t="shared" si="4"/>
        <v>0.72500000000000009</v>
      </c>
      <c r="R30" s="116">
        <f t="shared" si="5"/>
        <v>2.2250000000000001</v>
      </c>
      <c r="S30" s="117">
        <f t="shared" si="6"/>
        <v>1.5750000000000002</v>
      </c>
      <c r="T30" s="117">
        <f t="shared" si="7"/>
        <v>1.65</v>
      </c>
      <c r="U30" s="117">
        <f t="shared" si="8"/>
        <v>1.9749999999999999</v>
      </c>
      <c r="V30" s="117">
        <f t="shared" si="9"/>
        <v>1.55</v>
      </c>
      <c r="W30" s="28">
        <f t="shared" si="10"/>
        <v>69.5</v>
      </c>
      <c r="X30" s="118">
        <f t="shared" si="11"/>
        <v>13.9</v>
      </c>
      <c r="Y30" s="129">
        <v>15</v>
      </c>
      <c r="Z30" s="120">
        <f t="shared" si="12"/>
        <v>12</v>
      </c>
      <c r="AA30" s="122"/>
      <c r="AB30" s="122"/>
      <c r="AC30" s="122"/>
      <c r="AD30" s="122"/>
      <c r="AE30" s="122"/>
      <c r="AF30" s="122"/>
      <c r="AG30" s="122"/>
      <c r="AH30" s="122"/>
      <c r="AI30" s="122"/>
      <c r="AJ30" s="122"/>
      <c r="AK30" s="122"/>
      <c r="AL30" s="122"/>
      <c r="AM30" s="122"/>
      <c r="AN30" s="122"/>
      <c r="AO30" s="122"/>
      <c r="AP30" s="122"/>
      <c r="AQ30" s="122"/>
      <c r="AR30" s="121"/>
    </row>
    <row r="31" spans="1:44" s="119" customFormat="1" x14ac:dyDescent="0.3">
      <c r="A31" s="113">
        <v>25</v>
      </c>
      <c r="B31" s="126">
        <v>677582</v>
      </c>
      <c r="C31" s="127" t="s">
        <v>125</v>
      </c>
      <c r="D31" s="114">
        <v>9</v>
      </c>
      <c r="E31" s="114">
        <v>14</v>
      </c>
      <c r="F31" s="114">
        <v>12</v>
      </c>
      <c r="G31" s="114">
        <v>10</v>
      </c>
      <c r="H31" s="114">
        <v>10</v>
      </c>
      <c r="I31" s="114">
        <f t="shared" si="1"/>
        <v>55</v>
      </c>
      <c r="J31" s="114">
        <f t="shared" si="2"/>
        <v>8.25</v>
      </c>
      <c r="K31" s="115">
        <v>3</v>
      </c>
      <c r="L31" s="115">
        <v>5</v>
      </c>
      <c r="M31" s="115">
        <v>2.5</v>
      </c>
      <c r="N31" s="115">
        <v>2.5</v>
      </c>
      <c r="O31" s="115">
        <v>3</v>
      </c>
      <c r="P31" s="115">
        <f t="shared" si="3"/>
        <v>16</v>
      </c>
      <c r="Q31" s="115">
        <f t="shared" si="4"/>
        <v>0.8</v>
      </c>
      <c r="R31" s="116">
        <f t="shared" si="5"/>
        <v>1.5</v>
      </c>
      <c r="S31" s="117">
        <f t="shared" si="6"/>
        <v>2.35</v>
      </c>
      <c r="T31" s="117">
        <f t="shared" si="7"/>
        <v>1.9249999999999998</v>
      </c>
      <c r="U31" s="117">
        <f t="shared" si="8"/>
        <v>1.625</v>
      </c>
      <c r="V31" s="117">
        <f t="shared" si="9"/>
        <v>1.65</v>
      </c>
      <c r="W31" s="28">
        <f t="shared" si="10"/>
        <v>71</v>
      </c>
      <c r="X31" s="118">
        <f t="shared" si="11"/>
        <v>14.200000000000001</v>
      </c>
      <c r="Y31" s="129">
        <v>69</v>
      </c>
      <c r="Z31" s="120">
        <f t="shared" si="12"/>
        <v>55.2</v>
      </c>
      <c r="AA31" s="122"/>
      <c r="AB31" s="122"/>
      <c r="AC31" s="122"/>
      <c r="AD31" s="122"/>
      <c r="AE31" s="122"/>
      <c r="AF31" s="122"/>
      <c r="AG31" s="122"/>
      <c r="AH31" s="122"/>
      <c r="AI31" s="122"/>
      <c r="AJ31" s="122"/>
      <c r="AK31" s="122"/>
      <c r="AL31" s="122"/>
      <c r="AM31" s="122"/>
      <c r="AN31" s="122"/>
      <c r="AO31" s="122"/>
      <c r="AP31" s="122"/>
      <c r="AQ31" s="122"/>
      <c r="AR31" s="121"/>
    </row>
    <row r="32" spans="1:44" s="119" customFormat="1" x14ac:dyDescent="0.3">
      <c r="A32" s="113">
        <v>26</v>
      </c>
      <c r="B32" s="126">
        <v>677583</v>
      </c>
      <c r="C32" s="127" t="s">
        <v>126</v>
      </c>
      <c r="D32" s="114">
        <v>10</v>
      </c>
      <c r="E32" s="114">
        <v>12</v>
      </c>
      <c r="F32" s="114">
        <v>14</v>
      </c>
      <c r="G32" s="114">
        <v>12</v>
      </c>
      <c r="H32" s="114">
        <v>14</v>
      </c>
      <c r="I32" s="114">
        <f t="shared" si="1"/>
        <v>62</v>
      </c>
      <c r="J32" s="114">
        <f t="shared" si="2"/>
        <v>9.2999999999999989</v>
      </c>
      <c r="K32" s="115">
        <v>3</v>
      </c>
      <c r="L32" s="115">
        <v>4</v>
      </c>
      <c r="M32" s="115">
        <v>2.5</v>
      </c>
      <c r="N32" s="115">
        <v>3.5</v>
      </c>
      <c r="O32" s="115">
        <v>4</v>
      </c>
      <c r="P32" s="115">
        <f t="shared" si="3"/>
        <v>17</v>
      </c>
      <c r="Q32" s="115">
        <f t="shared" si="4"/>
        <v>0.85000000000000009</v>
      </c>
      <c r="R32" s="116">
        <f t="shared" si="5"/>
        <v>1.65</v>
      </c>
      <c r="S32" s="117">
        <f t="shared" si="6"/>
        <v>1.9999999999999998</v>
      </c>
      <c r="T32" s="117">
        <f t="shared" si="7"/>
        <v>2.2250000000000001</v>
      </c>
      <c r="U32" s="117">
        <f t="shared" si="8"/>
        <v>1.9749999999999999</v>
      </c>
      <c r="V32" s="117">
        <f t="shared" si="9"/>
        <v>2.3000000000000003</v>
      </c>
      <c r="W32" s="28">
        <f t="shared" si="10"/>
        <v>79</v>
      </c>
      <c r="X32" s="118">
        <f t="shared" si="11"/>
        <v>15.8</v>
      </c>
      <c r="Y32" s="129">
        <v>13</v>
      </c>
      <c r="Z32" s="120">
        <f t="shared" si="12"/>
        <v>10.4</v>
      </c>
      <c r="AA32" s="122"/>
      <c r="AB32" s="122"/>
      <c r="AC32" s="122"/>
      <c r="AD32" s="122"/>
      <c r="AE32" s="122"/>
      <c r="AF32" s="122"/>
      <c r="AG32" s="122"/>
      <c r="AH32" s="122"/>
      <c r="AI32" s="122"/>
      <c r="AJ32" s="122"/>
      <c r="AK32" s="122"/>
      <c r="AL32" s="122"/>
      <c r="AM32" s="122"/>
      <c r="AN32" s="122"/>
      <c r="AO32" s="122"/>
      <c r="AP32" s="122"/>
      <c r="AQ32" s="122"/>
      <c r="AR32" s="121"/>
    </row>
    <row r="33" spans="1:44" s="119" customFormat="1" x14ac:dyDescent="0.3">
      <c r="A33" s="113">
        <v>27</v>
      </c>
      <c r="B33" s="126">
        <v>677584</v>
      </c>
      <c r="C33" s="127" t="s">
        <v>127</v>
      </c>
      <c r="D33" s="114">
        <v>14</v>
      </c>
      <c r="E33" s="114">
        <v>11</v>
      </c>
      <c r="F33" s="114">
        <v>10</v>
      </c>
      <c r="G33" s="114">
        <v>13</v>
      </c>
      <c r="H33" s="114">
        <v>10</v>
      </c>
      <c r="I33" s="114">
        <f t="shared" si="1"/>
        <v>58</v>
      </c>
      <c r="J33" s="114">
        <f t="shared" si="2"/>
        <v>8.6999999999999993</v>
      </c>
      <c r="K33" s="115">
        <v>2</v>
      </c>
      <c r="L33" s="115">
        <v>3</v>
      </c>
      <c r="M33" s="115">
        <v>4</v>
      </c>
      <c r="N33" s="115">
        <v>3</v>
      </c>
      <c r="O33" s="115">
        <v>3.5</v>
      </c>
      <c r="P33" s="115">
        <f t="shared" si="3"/>
        <v>15.5</v>
      </c>
      <c r="Q33" s="115">
        <f t="shared" si="4"/>
        <v>0.77500000000000002</v>
      </c>
      <c r="R33" s="116">
        <f t="shared" si="5"/>
        <v>2.2000000000000002</v>
      </c>
      <c r="S33" s="117">
        <f t="shared" si="6"/>
        <v>1.7999999999999998</v>
      </c>
      <c r="T33" s="117">
        <f t="shared" si="7"/>
        <v>1.7</v>
      </c>
      <c r="U33" s="117">
        <f t="shared" si="8"/>
        <v>2.1</v>
      </c>
      <c r="V33" s="117">
        <f t="shared" si="9"/>
        <v>1.675</v>
      </c>
      <c r="W33" s="28">
        <f t="shared" si="10"/>
        <v>73.5</v>
      </c>
      <c r="X33" s="118">
        <f t="shared" si="11"/>
        <v>14.700000000000001</v>
      </c>
      <c r="Y33" s="129">
        <v>61</v>
      </c>
      <c r="Z33" s="120">
        <f t="shared" si="12"/>
        <v>48.800000000000004</v>
      </c>
      <c r="AA33" s="122"/>
      <c r="AB33" s="122"/>
      <c r="AC33" s="122"/>
      <c r="AD33" s="122"/>
      <c r="AE33" s="122"/>
      <c r="AF33" s="122"/>
      <c r="AG33" s="122"/>
      <c r="AH33" s="122"/>
      <c r="AI33" s="122"/>
      <c r="AJ33" s="122"/>
      <c r="AK33" s="122"/>
      <c r="AL33" s="122"/>
      <c r="AM33" s="122"/>
      <c r="AN33" s="122"/>
      <c r="AO33" s="122"/>
      <c r="AP33" s="122"/>
      <c r="AQ33" s="122"/>
      <c r="AR33" s="121"/>
    </row>
    <row r="34" spans="1:44" s="119" customFormat="1" x14ac:dyDescent="0.3">
      <c r="A34" s="113">
        <v>28</v>
      </c>
      <c r="B34" s="126">
        <v>677585</v>
      </c>
      <c r="C34" s="127" t="s">
        <v>128</v>
      </c>
      <c r="D34" s="114">
        <v>12</v>
      </c>
      <c r="E34" s="114">
        <v>12</v>
      </c>
      <c r="F34" s="114">
        <v>13</v>
      </c>
      <c r="G34" s="114">
        <v>10</v>
      </c>
      <c r="H34" s="114">
        <v>12</v>
      </c>
      <c r="I34" s="114">
        <f t="shared" si="1"/>
        <v>59</v>
      </c>
      <c r="J34" s="114">
        <f t="shared" si="2"/>
        <v>8.85</v>
      </c>
      <c r="K34" s="115">
        <v>2</v>
      </c>
      <c r="L34" s="115">
        <v>3.5</v>
      </c>
      <c r="M34" s="115">
        <v>3</v>
      </c>
      <c r="N34" s="115">
        <v>3</v>
      </c>
      <c r="O34" s="115">
        <v>2</v>
      </c>
      <c r="P34" s="115">
        <f t="shared" si="3"/>
        <v>13.5</v>
      </c>
      <c r="Q34" s="115">
        <f t="shared" si="4"/>
        <v>0.67500000000000004</v>
      </c>
      <c r="R34" s="116">
        <f t="shared" si="5"/>
        <v>1.9</v>
      </c>
      <c r="S34" s="117">
        <f t="shared" si="6"/>
        <v>1.9749999999999999</v>
      </c>
      <c r="T34" s="117">
        <f t="shared" si="7"/>
        <v>2.1</v>
      </c>
      <c r="U34" s="117">
        <f t="shared" si="8"/>
        <v>1.65</v>
      </c>
      <c r="V34" s="117">
        <f t="shared" si="9"/>
        <v>1.9</v>
      </c>
      <c r="W34" s="28">
        <f t="shared" si="10"/>
        <v>72.5</v>
      </c>
      <c r="X34" s="118">
        <f t="shared" si="11"/>
        <v>14.5</v>
      </c>
      <c r="Y34" s="129">
        <v>73</v>
      </c>
      <c r="Z34" s="120">
        <f t="shared" si="12"/>
        <v>58.400000000000006</v>
      </c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1"/>
    </row>
    <row r="35" spans="1:44" s="119" customFormat="1" x14ac:dyDescent="0.3">
      <c r="A35" s="113">
        <v>29</v>
      </c>
      <c r="B35" s="126">
        <v>677586</v>
      </c>
      <c r="C35" s="127" t="s">
        <v>129</v>
      </c>
      <c r="D35" s="114">
        <v>14</v>
      </c>
      <c r="E35" s="114">
        <v>12</v>
      </c>
      <c r="F35" s="114">
        <v>10</v>
      </c>
      <c r="G35" s="114">
        <v>13</v>
      </c>
      <c r="H35" s="114">
        <v>12</v>
      </c>
      <c r="I35" s="114">
        <f t="shared" si="1"/>
        <v>61</v>
      </c>
      <c r="J35" s="114">
        <f t="shared" si="2"/>
        <v>9.15</v>
      </c>
      <c r="K35" s="115">
        <v>2.5</v>
      </c>
      <c r="L35" s="115">
        <v>3</v>
      </c>
      <c r="M35" s="115">
        <v>3.5</v>
      </c>
      <c r="N35" s="115">
        <v>3.5</v>
      </c>
      <c r="O35" s="115">
        <v>2</v>
      </c>
      <c r="P35" s="115">
        <f t="shared" si="3"/>
        <v>14.5</v>
      </c>
      <c r="Q35" s="115">
        <f t="shared" si="4"/>
        <v>0.72500000000000009</v>
      </c>
      <c r="R35" s="116">
        <f t="shared" si="5"/>
        <v>2.2250000000000001</v>
      </c>
      <c r="S35" s="117">
        <f t="shared" si="6"/>
        <v>1.9499999999999997</v>
      </c>
      <c r="T35" s="117">
        <f t="shared" si="7"/>
        <v>1.675</v>
      </c>
      <c r="U35" s="117">
        <f t="shared" si="8"/>
        <v>2.125</v>
      </c>
      <c r="V35" s="117">
        <f t="shared" si="9"/>
        <v>1.9</v>
      </c>
      <c r="W35" s="28">
        <f t="shared" si="10"/>
        <v>75.5</v>
      </c>
      <c r="X35" s="118">
        <f t="shared" si="11"/>
        <v>15.100000000000001</v>
      </c>
      <c r="Y35" s="129">
        <v>43</v>
      </c>
      <c r="Z35" s="120">
        <f t="shared" si="12"/>
        <v>34.4</v>
      </c>
      <c r="AA35" s="122"/>
      <c r="AB35" s="122"/>
      <c r="AC35" s="122"/>
      <c r="AD35" s="122"/>
      <c r="AE35" s="122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  <c r="AQ35" s="122"/>
      <c r="AR35" s="121"/>
    </row>
    <row r="36" spans="1:44" s="119" customFormat="1" x14ac:dyDescent="0.3">
      <c r="A36" s="113">
        <v>30</v>
      </c>
      <c r="B36" s="126">
        <v>677587</v>
      </c>
      <c r="C36" s="127" t="s">
        <v>130</v>
      </c>
      <c r="D36" s="114">
        <v>9</v>
      </c>
      <c r="E36" s="114">
        <v>10.5</v>
      </c>
      <c r="F36" s="114">
        <v>10</v>
      </c>
      <c r="G36" s="114">
        <v>13</v>
      </c>
      <c r="H36" s="114">
        <v>12</v>
      </c>
      <c r="I36" s="114">
        <f t="shared" si="1"/>
        <v>54.5</v>
      </c>
      <c r="J36" s="114">
        <f t="shared" si="2"/>
        <v>8.1749999999999989</v>
      </c>
      <c r="K36" s="115">
        <v>2.5</v>
      </c>
      <c r="L36" s="115">
        <v>5</v>
      </c>
      <c r="M36" s="115">
        <v>3</v>
      </c>
      <c r="N36" s="115">
        <v>2</v>
      </c>
      <c r="O36" s="115">
        <v>2</v>
      </c>
      <c r="P36" s="115">
        <f t="shared" si="3"/>
        <v>14.5</v>
      </c>
      <c r="Q36" s="115">
        <f t="shared" si="4"/>
        <v>0.72500000000000009</v>
      </c>
      <c r="R36" s="116">
        <f t="shared" si="5"/>
        <v>1.4749999999999999</v>
      </c>
      <c r="S36" s="117">
        <f t="shared" si="6"/>
        <v>1.825</v>
      </c>
      <c r="T36" s="117">
        <f t="shared" si="7"/>
        <v>1.65</v>
      </c>
      <c r="U36" s="117">
        <f t="shared" si="8"/>
        <v>2.0499999999999998</v>
      </c>
      <c r="V36" s="117">
        <f t="shared" si="9"/>
        <v>1.9</v>
      </c>
      <c r="W36" s="28">
        <f t="shared" si="10"/>
        <v>69</v>
      </c>
      <c r="X36" s="118">
        <f t="shared" si="11"/>
        <v>13.8</v>
      </c>
      <c r="Y36" s="129">
        <v>28</v>
      </c>
      <c r="Z36" s="120">
        <f t="shared" si="12"/>
        <v>22.400000000000002</v>
      </c>
      <c r="AA36" s="122"/>
      <c r="AB36" s="122"/>
      <c r="AC36" s="122"/>
      <c r="AD36" s="122"/>
      <c r="AE36" s="122"/>
      <c r="AF36" s="122"/>
      <c r="AG36" s="122"/>
      <c r="AH36" s="122"/>
      <c r="AI36" s="122"/>
      <c r="AJ36" s="122"/>
      <c r="AK36" s="122"/>
      <c r="AL36" s="122"/>
      <c r="AM36" s="122"/>
      <c r="AN36" s="122"/>
      <c r="AO36" s="122"/>
      <c r="AP36" s="122"/>
      <c r="AQ36" s="122"/>
      <c r="AR36" s="121"/>
    </row>
    <row r="37" spans="1:44" s="119" customFormat="1" x14ac:dyDescent="0.3">
      <c r="A37" s="113">
        <v>31</v>
      </c>
      <c r="B37" s="126">
        <v>677588</v>
      </c>
      <c r="C37" s="127" t="s">
        <v>131</v>
      </c>
      <c r="D37" s="114">
        <v>8</v>
      </c>
      <c r="E37" s="114">
        <v>9</v>
      </c>
      <c r="F37" s="114">
        <v>12</v>
      </c>
      <c r="G37" s="114">
        <v>9</v>
      </c>
      <c r="H37" s="114">
        <v>10</v>
      </c>
      <c r="I37" s="114">
        <f t="shared" si="1"/>
        <v>48</v>
      </c>
      <c r="J37" s="114">
        <f t="shared" si="2"/>
        <v>7.1999999999999993</v>
      </c>
      <c r="K37" s="115">
        <v>3</v>
      </c>
      <c r="L37" s="115">
        <v>3</v>
      </c>
      <c r="M37" s="115">
        <v>5</v>
      </c>
      <c r="N37" s="115">
        <v>4</v>
      </c>
      <c r="O37" s="115">
        <v>4</v>
      </c>
      <c r="P37" s="115">
        <f t="shared" si="3"/>
        <v>19</v>
      </c>
      <c r="Q37" s="115">
        <f t="shared" si="4"/>
        <v>0.95000000000000007</v>
      </c>
      <c r="R37" s="116">
        <f t="shared" si="5"/>
        <v>1.35</v>
      </c>
      <c r="S37" s="117">
        <f t="shared" si="6"/>
        <v>1.5</v>
      </c>
      <c r="T37" s="117">
        <f t="shared" si="7"/>
        <v>2.0499999999999998</v>
      </c>
      <c r="U37" s="117">
        <f t="shared" si="8"/>
        <v>1.5499999999999998</v>
      </c>
      <c r="V37" s="117">
        <f t="shared" si="9"/>
        <v>1.7</v>
      </c>
      <c r="W37" s="28">
        <f t="shared" si="10"/>
        <v>67</v>
      </c>
      <c r="X37" s="118">
        <f t="shared" si="11"/>
        <v>13.4</v>
      </c>
      <c r="Y37" s="129">
        <v>6</v>
      </c>
      <c r="Z37" s="120">
        <f t="shared" si="12"/>
        <v>4.8000000000000007</v>
      </c>
      <c r="AA37" s="122"/>
      <c r="AB37" s="122"/>
      <c r="AC37" s="122"/>
      <c r="AD37" s="122"/>
      <c r="AE37" s="122"/>
      <c r="AF37" s="122"/>
      <c r="AG37" s="122"/>
      <c r="AH37" s="122"/>
      <c r="AI37" s="122"/>
      <c r="AJ37" s="122"/>
      <c r="AK37" s="122"/>
      <c r="AL37" s="122"/>
      <c r="AM37" s="122"/>
      <c r="AN37" s="122"/>
      <c r="AO37" s="122"/>
      <c r="AP37" s="122"/>
      <c r="AQ37" s="122"/>
      <c r="AR37" s="121"/>
    </row>
    <row r="38" spans="1:44" s="119" customFormat="1" x14ac:dyDescent="0.3">
      <c r="A38" s="113">
        <v>32</v>
      </c>
      <c r="B38" s="126">
        <v>677589</v>
      </c>
      <c r="C38" s="127" t="s">
        <v>132</v>
      </c>
      <c r="D38" s="114">
        <v>10</v>
      </c>
      <c r="E38" s="114">
        <v>12</v>
      </c>
      <c r="F38" s="114">
        <v>11</v>
      </c>
      <c r="G38" s="114">
        <v>12</v>
      </c>
      <c r="H38" s="114">
        <v>9</v>
      </c>
      <c r="I38" s="114">
        <f t="shared" si="1"/>
        <v>54</v>
      </c>
      <c r="J38" s="114">
        <f t="shared" si="2"/>
        <v>8.1</v>
      </c>
      <c r="K38" s="115">
        <v>5</v>
      </c>
      <c r="L38" s="115">
        <v>4</v>
      </c>
      <c r="M38" s="115">
        <v>3</v>
      </c>
      <c r="N38" s="115">
        <v>2</v>
      </c>
      <c r="O38" s="115">
        <v>2</v>
      </c>
      <c r="P38" s="115">
        <f t="shared" si="3"/>
        <v>16</v>
      </c>
      <c r="Q38" s="115">
        <f t="shared" si="4"/>
        <v>0.8</v>
      </c>
      <c r="R38" s="116">
        <f t="shared" si="5"/>
        <v>1.75</v>
      </c>
      <c r="S38" s="117">
        <f t="shared" si="6"/>
        <v>1.9999999999999998</v>
      </c>
      <c r="T38" s="117">
        <f t="shared" si="7"/>
        <v>1.7999999999999998</v>
      </c>
      <c r="U38" s="117">
        <f t="shared" si="8"/>
        <v>1.9</v>
      </c>
      <c r="V38" s="117">
        <f t="shared" si="9"/>
        <v>1.45</v>
      </c>
      <c r="W38" s="28">
        <f t="shared" si="10"/>
        <v>70</v>
      </c>
      <c r="X38" s="118">
        <f t="shared" si="11"/>
        <v>14</v>
      </c>
      <c r="Y38" s="129">
        <v>58</v>
      </c>
      <c r="Z38" s="120">
        <f t="shared" si="12"/>
        <v>46.400000000000006</v>
      </c>
      <c r="AA38" s="122"/>
      <c r="AB38" s="122"/>
      <c r="AC38" s="122"/>
      <c r="AD38" s="122"/>
      <c r="AE38" s="122"/>
      <c r="AF38" s="122"/>
      <c r="AG38" s="122"/>
      <c r="AH38" s="122"/>
      <c r="AI38" s="122"/>
      <c r="AJ38" s="122"/>
      <c r="AK38" s="122"/>
      <c r="AL38" s="122"/>
      <c r="AM38" s="122"/>
      <c r="AN38" s="122"/>
      <c r="AO38" s="122"/>
      <c r="AP38" s="122"/>
      <c r="AQ38" s="122"/>
      <c r="AR38" s="121"/>
    </row>
    <row r="39" spans="1:44" s="119" customFormat="1" x14ac:dyDescent="0.3">
      <c r="A39" s="113">
        <v>33</v>
      </c>
      <c r="B39" s="126">
        <v>677590</v>
      </c>
      <c r="C39" s="127" t="s">
        <v>133</v>
      </c>
      <c r="D39" s="114">
        <v>10</v>
      </c>
      <c r="E39" s="114">
        <v>8</v>
      </c>
      <c r="F39" s="114">
        <v>9</v>
      </c>
      <c r="G39" s="114">
        <v>8</v>
      </c>
      <c r="H39" s="114">
        <v>10</v>
      </c>
      <c r="I39" s="114">
        <f t="shared" si="1"/>
        <v>45</v>
      </c>
      <c r="J39" s="114">
        <f t="shared" si="2"/>
        <v>6.75</v>
      </c>
      <c r="K39" s="115">
        <v>3</v>
      </c>
      <c r="L39" s="115">
        <v>2</v>
      </c>
      <c r="M39" s="115">
        <v>5</v>
      </c>
      <c r="N39" s="115">
        <v>4</v>
      </c>
      <c r="O39" s="115">
        <v>4</v>
      </c>
      <c r="P39" s="115">
        <f t="shared" si="3"/>
        <v>18</v>
      </c>
      <c r="Q39" s="115">
        <f t="shared" si="4"/>
        <v>0.9</v>
      </c>
      <c r="R39" s="116">
        <f t="shared" si="5"/>
        <v>1.65</v>
      </c>
      <c r="S39" s="117">
        <f t="shared" si="6"/>
        <v>1.3</v>
      </c>
      <c r="T39" s="117">
        <f t="shared" si="7"/>
        <v>1.5999999999999999</v>
      </c>
      <c r="U39" s="117">
        <f t="shared" si="8"/>
        <v>1.4</v>
      </c>
      <c r="V39" s="117">
        <f t="shared" si="9"/>
        <v>1.7</v>
      </c>
      <c r="W39" s="28">
        <f t="shared" si="10"/>
        <v>63</v>
      </c>
      <c r="X39" s="118">
        <f t="shared" si="11"/>
        <v>12.600000000000001</v>
      </c>
      <c r="Y39" s="129">
        <v>59</v>
      </c>
      <c r="Z39" s="120">
        <f t="shared" si="12"/>
        <v>47.2</v>
      </c>
      <c r="AA39" s="122"/>
      <c r="AB39" s="122"/>
      <c r="AC39" s="122"/>
      <c r="AD39" s="122"/>
      <c r="AE39" s="122"/>
      <c r="AF39" s="122"/>
      <c r="AG39" s="122"/>
      <c r="AH39" s="122"/>
      <c r="AI39" s="122"/>
      <c r="AJ39" s="122"/>
      <c r="AK39" s="122"/>
      <c r="AL39" s="122"/>
      <c r="AM39" s="122"/>
      <c r="AN39" s="122"/>
      <c r="AO39" s="122"/>
      <c r="AP39" s="122"/>
      <c r="AQ39" s="122"/>
      <c r="AR39" s="121"/>
    </row>
    <row r="40" spans="1:44" s="119" customFormat="1" x14ac:dyDescent="0.3">
      <c r="A40" s="113">
        <v>34</v>
      </c>
      <c r="B40" s="126">
        <v>677591</v>
      </c>
      <c r="C40" s="127" t="s">
        <v>134</v>
      </c>
      <c r="D40" s="114">
        <v>7</v>
      </c>
      <c r="E40" s="114">
        <v>9</v>
      </c>
      <c r="F40" s="114">
        <v>8</v>
      </c>
      <c r="G40" s="114">
        <v>9</v>
      </c>
      <c r="H40" s="114">
        <v>10</v>
      </c>
      <c r="I40" s="114">
        <f t="shared" si="1"/>
        <v>43</v>
      </c>
      <c r="J40" s="114">
        <f t="shared" si="2"/>
        <v>6.45</v>
      </c>
      <c r="K40" s="115">
        <v>4</v>
      </c>
      <c r="L40" s="115">
        <v>4</v>
      </c>
      <c r="M40" s="115">
        <v>4</v>
      </c>
      <c r="N40" s="115">
        <v>3.5</v>
      </c>
      <c r="O40" s="115">
        <v>4.5</v>
      </c>
      <c r="P40" s="115">
        <f t="shared" si="3"/>
        <v>20</v>
      </c>
      <c r="Q40" s="115">
        <f t="shared" si="4"/>
        <v>1</v>
      </c>
      <c r="R40" s="116">
        <f t="shared" si="5"/>
        <v>1.25</v>
      </c>
      <c r="S40" s="117">
        <f t="shared" si="6"/>
        <v>1.5499999999999998</v>
      </c>
      <c r="T40" s="117">
        <f t="shared" si="7"/>
        <v>1.4</v>
      </c>
      <c r="U40" s="117">
        <f t="shared" si="8"/>
        <v>1.5249999999999999</v>
      </c>
      <c r="V40" s="117">
        <f t="shared" si="9"/>
        <v>1.7250000000000001</v>
      </c>
      <c r="W40" s="28">
        <f t="shared" si="10"/>
        <v>63</v>
      </c>
      <c r="X40" s="118">
        <f t="shared" si="11"/>
        <v>12.600000000000001</v>
      </c>
      <c r="Y40" s="129">
        <v>59</v>
      </c>
      <c r="Z40" s="120">
        <f t="shared" si="12"/>
        <v>47.2</v>
      </c>
      <c r="AA40" s="122"/>
      <c r="AB40" s="122"/>
      <c r="AC40" s="122"/>
      <c r="AD40" s="122"/>
      <c r="AE40" s="122"/>
      <c r="AF40" s="122"/>
      <c r="AG40" s="122"/>
      <c r="AH40" s="122"/>
      <c r="AI40" s="122"/>
      <c r="AJ40" s="122"/>
      <c r="AK40" s="122"/>
      <c r="AL40" s="122"/>
      <c r="AM40" s="122"/>
      <c r="AN40" s="122"/>
      <c r="AO40" s="122"/>
      <c r="AP40" s="122"/>
      <c r="AQ40" s="122"/>
      <c r="AR40" s="121"/>
    </row>
    <row r="41" spans="1:44" s="119" customFormat="1" x14ac:dyDescent="0.3">
      <c r="A41" s="113">
        <v>35</v>
      </c>
      <c r="B41" s="126">
        <v>677592</v>
      </c>
      <c r="C41" s="127" t="s">
        <v>135</v>
      </c>
      <c r="D41" s="114">
        <v>12</v>
      </c>
      <c r="E41" s="114">
        <v>12</v>
      </c>
      <c r="F41" s="114">
        <v>11</v>
      </c>
      <c r="G41" s="114">
        <v>10</v>
      </c>
      <c r="H41" s="114">
        <v>10</v>
      </c>
      <c r="I41" s="114">
        <f t="shared" si="1"/>
        <v>55</v>
      </c>
      <c r="J41" s="114">
        <f t="shared" si="2"/>
        <v>8.25</v>
      </c>
      <c r="K41" s="115">
        <v>3</v>
      </c>
      <c r="L41" s="115">
        <v>3</v>
      </c>
      <c r="M41" s="115">
        <v>4</v>
      </c>
      <c r="N41" s="115">
        <v>3</v>
      </c>
      <c r="O41" s="115">
        <v>2</v>
      </c>
      <c r="P41" s="115">
        <f t="shared" si="3"/>
        <v>15</v>
      </c>
      <c r="Q41" s="115">
        <f t="shared" si="4"/>
        <v>0.75</v>
      </c>
      <c r="R41" s="116">
        <f t="shared" si="5"/>
        <v>1.9499999999999997</v>
      </c>
      <c r="S41" s="117">
        <f t="shared" si="6"/>
        <v>1.9499999999999997</v>
      </c>
      <c r="T41" s="117">
        <f t="shared" si="7"/>
        <v>1.8499999999999999</v>
      </c>
      <c r="U41" s="117">
        <f t="shared" si="8"/>
        <v>1.65</v>
      </c>
      <c r="V41" s="117">
        <f t="shared" si="9"/>
        <v>1.6</v>
      </c>
      <c r="W41" s="28">
        <f t="shared" si="10"/>
        <v>70</v>
      </c>
      <c r="X41" s="118">
        <f t="shared" si="11"/>
        <v>14</v>
      </c>
      <c r="Y41" s="129">
        <v>57</v>
      </c>
      <c r="Z41" s="120">
        <f t="shared" si="12"/>
        <v>45.6</v>
      </c>
      <c r="AA41" s="122"/>
      <c r="AB41" s="122"/>
      <c r="AC41" s="122"/>
      <c r="AD41" s="122"/>
      <c r="AE41" s="122"/>
      <c r="AF41" s="122"/>
      <c r="AG41" s="122"/>
      <c r="AH41" s="122"/>
      <c r="AI41" s="122"/>
      <c r="AJ41" s="122"/>
      <c r="AK41" s="122"/>
      <c r="AL41" s="122"/>
      <c r="AM41" s="122"/>
      <c r="AN41" s="122"/>
      <c r="AO41" s="122"/>
      <c r="AP41" s="122"/>
      <c r="AQ41" s="122"/>
      <c r="AR41" s="121"/>
    </row>
    <row r="42" spans="1:44" s="119" customFormat="1" x14ac:dyDescent="0.3">
      <c r="A42" s="113">
        <v>36</v>
      </c>
      <c r="B42" s="126">
        <v>677593</v>
      </c>
      <c r="C42" s="127" t="s">
        <v>137</v>
      </c>
      <c r="D42" s="114">
        <v>10</v>
      </c>
      <c r="E42" s="114">
        <v>10</v>
      </c>
      <c r="F42" s="114">
        <v>12</v>
      </c>
      <c r="G42" s="114">
        <v>13</v>
      </c>
      <c r="H42" s="114">
        <v>14</v>
      </c>
      <c r="I42" s="114">
        <f t="shared" si="1"/>
        <v>59</v>
      </c>
      <c r="J42" s="114">
        <f t="shared" si="2"/>
        <v>8.85</v>
      </c>
      <c r="K42" s="115">
        <v>3.5</v>
      </c>
      <c r="L42" s="115">
        <v>4</v>
      </c>
      <c r="M42" s="115">
        <v>5</v>
      </c>
      <c r="N42" s="115">
        <v>3.5</v>
      </c>
      <c r="O42" s="115">
        <v>5</v>
      </c>
      <c r="P42" s="115">
        <f t="shared" si="3"/>
        <v>21</v>
      </c>
      <c r="Q42" s="115">
        <f t="shared" si="4"/>
        <v>1.05</v>
      </c>
      <c r="R42" s="116">
        <f t="shared" si="5"/>
        <v>1.675</v>
      </c>
      <c r="S42" s="117">
        <f t="shared" si="6"/>
        <v>1.7</v>
      </c>
      <c r="T42" s="117">
        <f t="shared" si="7"/>
        <v>2.0499999999999998</v>
      </c>
      <c r="U42" s="117">
        <f t="shared" si="8"/>
        <v>2.125</v>
      </c>
      <c r="V42" s="117">
        <f t="shared" si="9"/>
        <v>2.35</v>
      </c>
      <c r="W42" s="28">
        <f t="shared" si="10"/>
        <v>80</v>
      </c>
      <c r="X42" s="118">
        <f t="shared" si="11"/>
        <v>16</v>
      </c>
      <c r="Y42" s="129">
        <v>60</v>
      </c>
      <c r="Z42" s="120">
        <f t="shared" si="12"/>
        <v>48</v>
      </c>
      <c r="AA42" s="122"/>
      <c r="AB42" s="122"/>
      <c r="AC42" s="122"/>
      <c r="AD42" s="122"/>
      <c r="AE42" s="122"/>
      <c r="AF42" s="122"/>
      <c r="AG42" s="122"/>
      <c r="AH42" s="122"/>
      <c r="AI42" s="122"/>
      <c r="AJ42" s="122"/>
      <c r="AK42" s="122"/>
      <c r="AL42" s="122"/>
      <c r="AM42" s="122"/>
      <c r="AN42" s="122"/>
      <c r="AO42" s="122"/>
      <c r="AP42" s="122"/>
      <c r="AQ42" s="122"/>
      <c r="AR42" s="121"/>
    </row>
    <row r="43" spans="1:44" s="119" customFormat="1" x14ac:dyDescent="0.3">
      <c r="A43" s="113">
        <v>37</v>
      </c>
      <c r="B43" s="126">
        <v>677594</v>
      </c>
      <c r="C43" s="127" t="s">
        <v>138</v>
      </c>
      <c r="D43" s="114">
        <v>12</v>
      </c>
      <c r="E43" s="114">
        <v>10.5</v>
      </c>
      <c r="F43" s="114">
        <v>11</v>
      </c>
      <c r="G43" s="114">
        <v>14</v>
      </c>
      <c r="H43" s="114">
        <v>12.5</v>
      </c>
      <c r="I43" s="114">
        <f t="shared" si="1"/>
        <v>60</v>
      </c>
      <c r="J43" s="114">
        <f t="shared" si="2"/>
        <v>9</v>
      </c>
      <c r="K43" s="115">
        <v>2</v>
      </c>
      <c r="L43" s="115">
        <v>2</v>
      </c>
      <c r="M43" s="115">
        <v>4</v>
      </c>
      <c r="N43" s="115">
        <v>2</v>
      </c>
      <c r="O43" s="115">
        <v>2</v>
      </c>
      <c r="P43" s="115">
        <f t="shared" si="3"/>
        <v>12</v>
      </c>
      <c r="Q43" s="115">
        <f t="shared" si="4"/>
        <v>0.60000000000000009</v>
      </c>
      <c r="R43" s="116">
        <f t="shared" si="5"/>
        <v>1.9</v>
      </c>
      <c r="S43" s="117">
        <f t="shared" si="6"/>
        <v>1.675</v>
      </c>
      <c r="T43" s="117">
        <f t="shared" si="7"/>
        <v>1.8499999999999999</v>
      </c>
      <c r="U43" s="117">
        <f t="shared" si="8"/>
        <v>2.2000000000000002</v>
      </c>
      <c r="V43" s="117">
        <f t="shared" si="9"/>
        <v>1.9750000000000001</v>
      </c>
      <c r="W43" s="28">
        <f t="shared" si="10"/>
        <v>72</v>
      </c>
      <c r="X43" s="118">
        <f t="shared" si="11"/>
        <v>14.4</v>
      </c>
      <c r="Y43" s="129">
        <v>4</v>
      </c>
      <c r="Z43" s="120">
        <f t="shared" si="12"/>
        <v>3.2</v>
      </c>
      <c r="AA43" s="122"/>
      <c r="AB43" s="122"/>
      <c r="AC43" s="122"/>
      <c r="AD43" s="122"/>
      <c r="AE43" s="122"/>
      <c r="AF43" s="122"/>
      <c r="AG43" s="122"/>
      <c r="AH43" s="122"/>
      <c r="AI43" s="122"/>
      <c r="AJ43" s="122"/>
      <c r="AK43" s="122"/>
      <c r="AL43" s="122"/>
      <c r="AM43" s="122"/>
      <c r="AN43" s="122"/>
      <c r="AO43" s="122"/>
      <c r="AP43" s="122"/>
      <c r="AQ43" s="122"/>
      <c r="AR43" s="121"/>
    </row>
    <row r="44" spans="1:44" s="119" customFormat="1" x14ac:dyDescent="0.3">
      <c r="A44" s="113">
        <v>38</v>
      </c>
      <c r="B44" s="126">
        <v>677595</v>
      </c>
      <c r="C44" s="127" t="s">
        <v>136</v>
      </c>
      <c r="D44" s="114">
        <v>9</v>
      </c>
      <c r="E44" s="114">
        <v>12</v>
      </c>
      <c r="F44" s="114">
        <v>10.5</v>
      </c>
      <c r="G44" s="114">
        <v>13</v>
      </c>
      <c r="H44" s="114">
        <v>12</v>
      </c>
      <c r="I44" s="114">
        <f t="shared" si="1"/>
        <v>56.5</v>
      </c>
      <c r="J44" s="114">
        <f t="shared" si="2"/>
        <v>8.4749999999999996</v>
      </c>
      <c r="K44" s="115">
        <v>4</v>
      </c>
      <c r="L44" s="115">
        <v>2</v>
      </c>
      <c r="M44" s="115">
        <v>5</v>
      </c>
      <c r="N44" s="115">
        <v>3.5</v>
      </c>
      <c r="O44" s="115">
        <v>3</v>
      </c>
      <c r="P44" s="115">
        <f t="shared" si="3"/>
        <v>17.5</v>
      </c>
      <c r="Q44" s="115">
        <f t="shared" si="4"/>
        <v>0.875</v>
      </c>
      <c r="R44" s="116">
        <f t="shared" si="5"/>
        <v>1.5499999999999998</v>
      </c>
      <c r="S44" s="117">
        <f t="shared" si="6"/>
        <v>1.9</v>
      </c>
      <c r="T44" s="117">
        <f t="shared" si="7"/>
        <v>1.825</v>
      </c>
      <c r="U44" s="117">
        <f t="shared" si="8"/>
        <v>2.125</v>
      </c>
      <c r="V44" s="117">
        <f t="shared" si="9"/>
        <v>1.9499999999999997</v>
      </c>
      <c r="W44" s="28">
        <f t="shared" si="10"/>
        <v>74</v>
      </c>
      <c r="X44" s="118">
        <f t="shared" si="11"/>
        <v>14.8</v>
      </c>
      <c r="Y44" s="129">
        <v>66</v>
      </c>
      <c r="Z44" s="120">
        <f t="shared" si="12"/>
        <v>52.800000000000004</v>
      </c>
      <c r="AA44" s="122"/>
      <c r="AB44" s="122"/>
      <c r="AC44" s="122"/>
      <c r="AD44" s="122"/>
      <c r="AE44" s="122"/>
      <c r="AF44" s="122"/>
      <c r="AG44" s="122"/>
      <c r="AH44" s="122"/>
      <c r="AI44" s="122"/>
      <c r="AJ44" s="122"/>
      <c r="AK44" s="122"/>
      <c r="AL44" s="122"/>
      <c r="AM44" s="122"/>
      <c r="AN44" s="122"/>
      <c r="AO44" s="122"/>
      <c r="AP44" s="122"/>
      <c r="AQ44" s="122"/>
      <c r="AR44" s="121"/>
    </row>
    <row r="45" spans="1:44" s="119" customFormat="1" x14ac:dyDescent="0.3">
      <c r="A45" s="113">
        <v>39</v>
      </c>
      <c r="B45" s="126">
        <v>677596</v>
      </c>
      <c r="C45" s="127" t="s">
        <v>139</v>
      </c>
      <c r="D45" s="114">
        <v>8</v>
      </c>
      <c r="E45" s="114">
        <v>12</v>
      </c>
      <c r="F45" s="114">
        <v>9</v>
      </c>
      <c r="G45" s="114">
        <v>7.5</v>
      </c>
      <c r="H45" s="114">
        <v>9</v>
      </c>
      <c r="I45" s="114">
        <f t="shared" si="1"/>
        <v>45.5</v>
      </c>
      <c r="J45" s="114">
        <f t="shared" si="2"/>
        <v>6.8250000000000002</v>
      </c>
      <c r="K45" s="115">
        <v>3</v>
      </c>
      <c r="L45" s="115">
        <v>4</v>
      </c>
      <c r="M45" s="115">
        <v>2</v>
      </c>
      <c r="N45" s="115">
        <v>2</v>
      </c>
      <c r="O45" s="115">
        <v>4</v>
      </c>
      <c r="P45" s="115">
        <f t="shared" si="3"/>
        <v>15</v>
      </c>
      <c r="Q45" s="115">
        <f t="shared" si="4"/>
        <v>0.75</v>
      </c>
      <c r="R45" s="116">
        <f t="shared" si="5"/>
        <v>1.35</v>
      </c>
      <c r="S45" s="117">
        <f t="shared" si="6"/>
        <v>1.9999999999999998</v>
      </c>
      <c r="T45" s="117">
        <f t="shared" si="7"/>
        <v>1.45</v>
      </c>
      <c r="U45" s="117">
        <f t="shared" si="8"/>
        <v>1.2250000000000001</v>
      </c>
      <c r="V45" s="117">
        <f t="shared" si="9"/>
        <v>1.5499999999999998</v>
      </c>
      <c r="W45" s="28">
        <f t="shared" si="10"/>
        <v>60.5</v>
      </c>
      <c r="X45" s="118">
        <f t="shared" si="11"/>
        <v>12.100000000000001</v>
      </c>
      <c r="Y45" s="129">
        <v>61</v>
      </c>
      <c r="Z45" s="120">
        <f t="shared" si="12"/>
        <v>48.800000000000004</v>
      </c>
      <c r="AA45" s="122"/>
      <c r="AB45" s="122"/>
      <c r="AC45" s="122"/>
      <c r="AD45" s="122"/>
      <c r="AE45" s="122"/>
      <c r="AF45" s="122"/>
      <c r="AG45" s="122"/>
      <c r="AH45" s="122"/>
      <c r="AI45" s="122"/>
      <c r="AJ45" s="122"/>
      <c r="AK45" s="122"/>
      <c r="AL45" s="122"/>
      <c r="AM45" s="122"/>
      <c r="AN45" s="122"/>
      <c r="AO45" s="122"/>
      <c r="AP45" s="122"/>
      <c r="AQ45" s="122"/>
      <c r="AR45" s="121"/>
    </row>
    <row r="46" spans="1:44" s="119" customFormat="1" x14ac:dyDescent="0.3">
      <c r="A46" s="113">
        <v>40</v>
      </c>
      <c r="B46" s="126">
        <v>677597</v>
      </c>
      <c r="C46" s="127" t="s">
        <v>140</v>
      </c>
      <c r="D46" s="114">
        <v>12</v>
      </c>
      <c r="E46" s="114">
        <v>12</v>
      </c>
      <c r="F46" s="114">
        <v>11</v>
      </c>
      <c r="G46" s="114">
        <v>14</v>
      </c>
      <c r="H46" s="114">
        <v>8</v>
      </c>
      <c r="I46" s="114">
        <f t="shared" si="1"/>
        <v>57</v>
      </c>
      <c r="J46" s="114">
        <f t="shared" si="2"/>
        <v>8.5499999999999989</v>
      </c>
      <c r="K46" s="115">
        <v>4</v>
      </c>
      <c r="L46" s="115">
        <v>3.5</v>
      </c>
      <c r="M46" s="115">
        <v>4</v>
      </c>
      <c r="N46" s="115">
        <v>4</v>
      </c>
      <c r="O46" s="115">
        <v>3</v>
      </c>
      <c r="P46" s="115">
        <f t="shared" si="3"/>
        <v>18.5</v>
      </c>
      <c r="Q46" s="115">
        <f t="shared" si="4"/>
        <v>0.92500000000000004</v>
      </c>
      <c r="R46" s="116">
        <f t="shared" si="5"/>
        <v>1.9999999999999998</v>
      </c>
      <c r="S46" s="117">
        <f t="shared" si="6"/>
        <v>1.9749999999999999</v>
      </c>
      <c r="T46" s="117">
        <f t="shared" si="7"/>
        <v>1.8499999999999999</v>
      </c>
      <c r="U46" s="117">
        <f t="shared" si="8"/>
        <v>2.3000000000000003</v>
      </c>
      <c r="V46" s="117">
        <f t="shared" si="9"/>
        <v>1.35</v>
      </c>
      <c r="W46" s="28">
        <f t="shared" si="10"/>
        <v>75.5</v>
      </c>
      <c r="X46" s="118">
        <f t="shared" si="11"/>
        <v>15.100000000000001</v>
      </c>
      <c r="Y46" s="129">
        <v>70</v>
      </c>
      <c r="Z46" s="120">
        <f t="shared" si="12"/>
        <v>56</v>
      </c>
      <c r="AA46" s="122"/>
      <c r="AB46" s="122"/>
      <c r="AC46" s="122"/>
      <c r="AD46" s="122"/>
      <c r="AE46" s="122"/>
      <c r="AF46" s="122"/>
      <c r="AG46" s="122"/>
      <c r="AH46" s="122"/>
      <c r="AI46" s="122"/>
      <c r="AJ46" s="122"/>
      <c r="AK46" s="122"/>
      <c r="AL46" s="122"/>
      <c r="AM46" s="122"/>
      <c r="AN46" s="122"/>
      <c r="AO46" s="122"/>
      <c r="AP46" s="122"/>
      <c r="AQ46" s="122"/>
      <c r="AR46" s="121"/>
    </row>
    <row r="47" spans="1:44" s="119" customFormat="1" x14ac:dyDescent="0.3">
      <c r="A47" s="113">
        <v>41</v>
      </c>
      <c r="B47" s="126">
        <v>677598</v>
      </c>
      <c r="C47" s="127" t="s">
        <v>141</v>
      </c>
      <c r="D47" s="114">
        <v>10</v>
      </c>
      <c r="E47" s="114">
        <v>14</v>
      </c>
      <c r="F47" s="114">
        <v>12.5</v>
      </c>
      <c r="G47" s="114">
        <v>10</v>
      </c>
      <c r="H47" s="114">
        <v>12</v>
      </c>
      <c r="I47" s="114">
        <f t="shared" si="1"/>
        <v>58.5</v>
      </c>
      <c r="J47" s="114">
        <f t="shared" si="2"/>
        <v>8.7750000000000004</v>
      </c>
      <c r="K47" s="115">
        <v>3.5</v>
      </c>
      <c r="L47" s="115">
        <v>4</v>
      </c>
      <c r="M47" s="115">
        <v>3</v>
      </c>
      <c r="N47" s="115">
        <v>3</v>
      </c>
      <c r="O47" s="115">
        <v>4</v>
      </c>
      <c r="P47" s="115">
        <f t="shared" si="3"/>
        <v>17.5</v>
      </c>
      <c r="Q47" s="115">
        <f t="shared" si="4"/>
        <v>0.875</v>
      </c>
      <c r="R47" s="116">
        <f t="shared" si="5"/>
        <v>1.675</v>
      </c>
      <c r="S47" s="117">
        <f t="shared" si="6"/>
        <v>2.3000000000000003</v>
      </c>
      <c r="T47" s="117">
        <f t="shared" si="7"/>
        <v>2.0249999999999999</v>
      </c>
      <c r="U47" s="117">
        <f t="shared" si="8"/>
        <v>1.65</v>
      </c>
      <c r="V47" s="117">
        <f t="shared" si="9"/>
        <v>1.9999999999999998</v>
      </c>
      <c r="W47" s="28">
        <f t="shared" si="10"/>
        <v>76</v>
      </c>
      <c r="X47" s="118">
        <f t="shared" si="11"/>
        <v>15.200000000000001</v>
      </c>
      <c r="Y47" s="129">
        <v>8</v>
      </c>
      <c r="Z47" s="120">
        <f t="shared" si="12"/>
        <v>6.4</v>
      </c>
      <c r="AA47" s="122"/>
      <c r="AB47" s="122"/>
      <c r="AC47" s="122"/>
      <c r="AD47" s="122"/>
      <c r="AE47" s="122"/>
      <c r="AF47" s="122"/>
      <c r="AG47" s="122"/>
      <c r="AH47" s="122"/>
      <c r="AI47" s="122"/>
      <c r="AJ47" s="122"/>
      <c r="AK47" s="122"/>
      <c r="AL47" s="122"/>
      <c r="AM47" s="122"/>
      <c r="AN47" s="122"/>
      <c r="AO47" s="122"/>
      <c r="AP47" s="122"/>
      <c r="AQ47" s="122"/>
      <c r="AR47" s="121"/>
    </row>
    <row r="48" spans="1:44" s="119" customFormat="1" x14ac:dyDescent="0.3">
      <c r="A48" s="113">
        <v>42</v>
      </c>
      <c r="B48" s="126">
        <v>677599</v>
      </c>
      <c r="C48" s="127" t="s">
        <v>142</v>
      </c>
      <c r="D48" s="114">
        <v>10</v>
      </c>
      <c r="E48" s="114">
        <v>12</v>
      </c>
      <c r="F48" s="114">
        <v>14</v>
      </c>
      <c r="G48" s="114">
        <v>9</v>
      </c>
      <c r="H48" s="114">
        <v>10</v>
      </c>
      <c r="I48" s="114">
        <f t="shared" si="1"/>
        <v>55</v>
      </c>
      <c r="J48" s="114">
        <f t="shared" si="2"/>
        <v>8.25</v>
      </c>
      <c r="K48" s="115">
        <v>2.5</v>
      </c>
      <c r="L48" s="115">
        <v>3</v>
      </c>
      <c r="M48" s="115">
        <v>4</v>
      </c>
      <c r="N48" s="115">
        <v>3.5</v>
      </c>
      <c r="O48" s="115">
        <v>3</v>
      </c>
      <c r="P48" s="115">
        <f t="shared" si="3"/>
        <v>16</v>
      </c>
      <c r="Q48" s="115">
        <f t="shared" si="4"/>
        <v>0.8</v>
      </c>
      <c r="R48" s="116">
        <f t="shared" si="5"/>
        <v>1.625</v>
      </c>
      <c r="S48" s="117">
        <f t="shared" si="6"/>
        <v>1.9499999999999997</v>
      </c>
      <c r="T48" s="117">
        <f t="shared" si="7"/>
        <v>2.3000000000000003</v>
      </c>
      <c r="U48" s="117">
        <f t="shared" si="8"/>
        <v>1.5249999999999999</v>
      </c>
      <c r="V48" s="117">
        <f t="shared" si="9"/>
        <v>1.65</v>
      </c>
      <c r="W48" s="28">
        <f t="shared" si="10"/>
        <v>71</v>
      </c>
      <c r="X48" s="118">
        <f t="shared" si="11"/>
        <v>14.200000000000001</v>
      </c>
      <c r="Y48" s="129">
        <v>57</v>
      </c>
      <c r="Z48" s="120">
        <f t="shared" si="12"/>
        <v>45.6</v>
      </c>
      <c r="AA48" s="122"/>
      <c r="AB48" s="122"/>
      <c r="AC48" s="122"/>
      <c r="AD48" s="122"/>
      <c r="AE48" s="122"/>
      <c r="AF48" s="122"/>
      <c r="AG48" s="122"/>
      <c r="AH48" s="122"/>
      <c r="AI48" s="122"/>
      <c r="AJ48" s="122"/>
      <c r="AK48" s="122"/>
      <c r="AL48" s="122"/>
      <c r="AM48" s="122"/>
      <c r="AN48" s="122"/>
      <c r="AO48" s="122"/>
      <c r="AP48" s="122"/>
      <c r="AQ48" s="122"/>
      <c r="AR48" s="121"/>
    </row>
    <row r="49" spans="1:44" s="119" customFormat="1" x14ac:dyDescent="0.3">
      <c r="A49" s="113">
        <v>43</v>
      </c>
      <c r="B49" s="126">
        <v>677600</v>
      </c>
      <c r="C49" s="127" t="s">
        <v>143</v>
      </c>
      <c r="D49" s="114">
        <v>10</v>
      </c>
      <c r="E49" s="114">
        <v>9</v>
      </c>
      <c r="F49" s="114">
        <v>10</v>
      </c>
      <c r="G49" s="114">
        <v>13</v>
      </c>
      <c r="H49" s="114">
        <v>10</v>
      </c>
      <c r="I49" s="114">
        <f t="shared" si="1"/>
        <v>52</v>
      </c>
      <c r="J49" s="114">
        <f t="shared" si="2"/>
        <v>7.8</v>
      </c>
      <c r="K49" s="115">
        <v>2.5</v>
      </c>
      <c r="L49" s="115">
        <v>4</v>
      </c>
      <c r="M49" s="115">
        <v>3</v>
      </c>
      <c r="N49" s="115">
        <v>4</v>
      </c>
      <c r="O49" s="115">
        <v>4</v>
      </c>
      <c r="P49" s="115">
        <f t="shared" si="3"/>
        <v>17.5</v>
      </c>
      <c r="Q49" s="115">
        <f t="shared" si="4"/>
        <v>0.875</v>
      </c>
      <c r="R49" s="116">
        <f t="shared" si="5"/>
        <v>1.625</v>
      </c>
      <c r="S49" s="117">
        <f t="shared" si="6"/>
        <v>1.5499999999999998</v>
      </c>
      <c r="T49" s="117">
        <f t="shared" si="7"/>
        <v>1.65</v>
      </c>
      <c r="U49" s="117">
        <f t="shared" si="8"/>
        <v>2.15</v>
      </c>
      <c r="V49" s="117">
        <f t="shared" si="9"/>
        <v>1.7</v>
      </c>
      <c r="W49" s="28">
        <f t="shared" si="10"/>
        <v>69.5</v>
      </c>
      <c r="X49" s="118">
        <f t="shared" si="11"/>
        <v>13.9</v>
      </c>
      <c r="Y49" s="129">
        <v>65</v>
      </c>
      <c r="Z49" s="120">
        <f t="shared" si="12"/>
        <v>52</v>
      </c>
      <c r="AA49" s="122"/>
      <c r="AB49" s="122"/>
      <c r="AC49" s="122"/>
      <c r="AD49" s="122"/>
      <c r="AE49" s="122"/>
      <c r="AF49" s="122"/>
      <c r="AG49" s="122"/>
      <c r="AH49" s="122"/>
      <c r="AI49" s="122"/>
      <c r="AJ49" s="122"/>
      <c r="AK49" s="122"/>
      <c r="AL49" s="122"/>
      <c r="AM49" s="122"/>
      <c r="AN49" s="122"/>
      <c r="AO49" s="122"/>
      <c r="AP49" s="122"/>
      <c r="AQ49" s="122"/>
      <c r="AR49" s="121"/>
    </row>
    <row r="50" spans="1:44" s="119" customFormat="1" x14ac:dyDescent="0.3">
      <c r="A50" s="113">
        <v>44</v>
      </c>
      <c r="B50" s="126">
        <v>677601</v>
      </c>
      <c r="C50" s="127" t="s">
        <v>144</v>
      </c>
      <c r="D50" s="114">
        <v>8</v>
      </c>
      <c r="E50" s="114">
        <v>12</v>
      </c>
      <c r="F50" s="114">
        <v>9</v>
      </c>
      <c r="G50" s="114">
        <v>13</v>
      </c>
      <c r="H50" s="114">
        <v>11</v>
      </c>
      <c r="I50" s="114">
        <f t="shared" si="1"/>
        <v>53</v>
      </c>
      <c r="J50" s="114">
        <f t="shared" si="2"/>
        <v>7.9499999999999993</v>
      </c>
      <c r="K50" s="115">
        <v>3</v>
      </c>
      <c r="L50" s="115">
        <v>2</v>
      </c>
      <c r="M50" s="115">
        <v>5</v>
      </c>
      <c r="N50" s="115">
        <v>3</v>
      </c>
      <c r="O50" s="115">
        <v>4</v>
      </c>
      <c r="P50" s="115">
        <f t="shared" si="3"/>
        <v>17</v>
      </c>
      <c r="Q50" s="115">
        <f t="shared" si="4"/>
        <v>0.85000000000000009</v>
      </c>
      <c r="R50" s="116">
        <f t="shared" si="5"/>
        <v>1.35</v>
      </c>
      <c r="S50" s="117">
        <f t="shared" si="6"/>
        <v>1.9</v>
      </c>
      <c r="T50" s="117">
        <f t="shared" si="7"/>
        <v>1.5999999999999999</v>
      </c>
      <c r="U50" s="117">
        <f t="shared" si="8"/>
        <v>2.1</v>
      </c>
      <c r="V50" s="117">
        <f t="shared" si="9"/>
        <v>1.8499999999999999</v>
      </c>
      <c r="W50" s="28">
        <f t="shared" si="10"/>
        <v>70</v>
      </c>
      <c r="X50" s="118">
        <f t="shared" si="11"/>
        <v>14</v>
      </c>
      <c r="Y50" s="129">
        <v>51</v>
      </c>
      <c r="Z50" s="120">
        <f t="shared" si="12"/>
        <v>40.800000000000004</v>
      </c>
      <c r="AA50" s="122"/>
      <c r="AB50" s="122"/>
      <c r="AC50" s="122"/>
      <c r="AD50" s="122"/>
      <c r="AE50" s="122"/>
      <c r="AF50" s="122"/>
      <c r="AG50" s="122"/>
      <c r="AH50" s="122"/>
      <c r="AI50" s="122"/>
      <c r="AJ50" s="122"/>
      <c r="AK50" s="122"/>
      <c r="AL50" s="122"/>
      <c r="AM50" s="122"/>
      <c r="AN50" s="122"/>
      <c r="AO50" s="122"/>
      <c r="AP50" s="122"/>
      <c r="AQ50" s="122"/>
      <c r="AR50" s="121"/>
    </row>
    <row r="51" spans="1:44" s="119" customFormat="1" x14ac:dyDescent="0.3">
      <c r="A51" s="113">
        <v>45</v>
      </c>
      <c r="B51" s="126">
        <v>677602</v>
      </c>
      <c r="C51" s="127" t="s">
        <v>145</v>
      </c>
      <c r="D51" s="114">
        <v>12</v>
      </c>
      <c r="E51" s="114">
        <v>14</v>
      </c>
      <c r="F51" s="114">
        <v>15</v>
      </c>
      <c r="G51" s="114">
        <v>10</v>
      </c>
      <c r="H51" s="114">
        <v>8</v>
      </c>
      <c r="I51" s="114">
        <f t="shared" si="1"/>
        <v>59</v>
      </c>
      <c r="J51" s="114">
        <f t="shared" si="2"/>
        <v>8.85</v>
      </c>
      <c r="K51" s="115">
        <v>5</v>
      </c>
      <c r="L51" s="115">
        <v>4</v>
      </c>
      <c r="M51" s="115">
        <v>2</v>
      </c>
      <c r="N51" s="115">
        <v>3</v>
      </c>
      <c r="O51" s="115">
        <v>3</v>
      </c>
      <c r="P51" s="115">
        <f t="shared" si="3"/>
        <v>17</v>
      </c>
      <c r="Q51" s="115">
        <f t="shared" si="4"/>
        <v>0.85000000000000009</v>
      </c>
      <c r="R51" s="116">
        <f t="shared" si="5"/>
        <v>2.0499999999999998</v>
      </c>
      <c r="S51" s="117">
        <f t="shared" si="6"/>
        <v>2.3000000000000003</v>
      </c>
      <c r="T51" s="117">
        <f t="shared" si="7"/>
        <v>2.35</v>
      </c>
      <c r="U51" s="117">
        <f t="shared" si="8"/>
        <v>1.65</v>
      </c>
      <c r="V51" s="117">
        <f t="shared" si="9"/>
        <v>1.35</v>
      </c>
      <c r="W51" s="28">
        <f t="shared" si="10"/>
        <v>76</v>
      </c>
      <c r="X51" s="118">
        <f t="shared" si="11"/>
        <v>15.200000000000001</v>
      </c>
      <c r="Y51" s="129">
        <v>52</v>
      </c>
      <c r="Z51" s="120">
        <f t="shared" si="12"/>
        <v>41.6</v>
      </c>
      <c r="AA51" s="122"/>
      <c r="AB51" s="122"/>
      <c r="AC51" s="122"/>
      <c r="AD51" s="122"/>
      <c r="AE51" s="122"/>
      <c r="AF51" s="122"/>
      <c r="AG51" s="122"/>
      <c r="AH51" s="122"/>
      <c r="AI51" s="122"/>
      <c r="AJ51" s="122"/>
      <c r="AK51" s="122"/>
      <c r="AL51" s="122"/>
      <c r="AM51" s="122"/>
      <c r="AN51" s="122"/>
      <c r="AO51" s="122"/>
      <c r="AP51" s="122"/>
      <c r="AQ51" s="122"/>
      <c r="AR51" s="121"/>
    </row>
    <row r="52" spans="1:44" s="119" customFormat="1" x14ac:dyDescent="0.3">
      <c r="A52" s="113">
        <v>46</v>
      </c>
      <c r="B52" s="126">
        <v>677603</v>
      </c>
      <c r="C52" s="127" t="s">
        <v>146</v>
      </c>
      <c r="D52" s="114">
        <v>10</v>
      </c>
      <c r="E52" s="114">
        <v>14</v>
      </c>
      <c r="F52" s="114">
        <v>13</v>
      </c>
      <c r="G52" s="114">
        <v>12.5</v>
      </c>
      <c r="H52" s="114">
        <v>12</v>
      </c>
      <c r="I52" s="114">
        <f t="shared" si="1"/>
        <v>61.5</v>
      </c>
      <c r="J52" s="114">
        <f t="shared" si="2"/>
        <v>9.2249999999999996</v>
      </c>
      <c r="K52" s="115">
        <v>3</v>
      </c>
      <c r="L52" s="115">
        <v>5</v>
      </c>
      <c r="M52" s="115">
        <v>4</v>
      </c>
      <c r="N52" s="115">
        <v>3</v>
      </c>
      <c r="O52" s="115">
        <v>2</v>
      </c>
      <c r="P52" s="115">
        <f t="shared" si="3"/>
        <v>17</v>
      </c>
      <c r="Q52" s="115">
        <f t="shared" si="4"/>
        <v>0.85000000000000009</v>
      </c>
      <c r="R52" s="116">
        <f t="shared" si="5"/>
        <v>1.65</v>
      </c>
      <c r="S52" s="117">
        <f t="shared" si="6"/>
        <v>2.35</v>
      </c>
      <c r="T52" s="117">
        <f t="shared" si="7"/>
        <v>2.15</v>
      </c>
      <c r="U52" s="117">
        <f t="shared" si="8"/>
        <v>2.0249999999999999</v>
      </c>
      <c r="V52" s="117">
        <f t="shared" si="9"/>
        <v>1.9</v>
      </c>
      <c r="W52" s="28">
        <f t="shared" si="10"/>
        <v>78.5</v>
      </c>
      <c r="X52" s="118">
        <f t="shared" si="11"/>
        <v>15.700000000000001</v>
      </c>
      <c r="Y52" s="129">
        <v>51</v>
      </c>
      <c r="Z52" s="120">
        <f t="shared" si="12"/>
        <v>40.800000000000004</v>
      </c>
      <c r="AA52" s="122"/>
      <c r="AB52" s="122"/>
      <c r="AC52" s="122"/>
      <c r="AD52" s="122"/>
      <c r="AE52" s="122"/>
      <c r="AF52" s="122"/>
      <c r="AG52" s="122"/>
      <c r="AH52" s="122"/>
      <c r="AI52" s="122"/>
      <c r="AJ52" s="122"/>
      <c r="AK52" s="122"/>
      <c r="AL52" s="122"/>
      <c r="AM52" s="122"/>
      <c r="AN52" s="122"/>
      <c r="AO52" s="122"/>
      <c r="AP52" s="122"/>
      <c r="AQ52" s="122"/>
      <c r="AR52" s="121"/>
    </row>
    <row r="53" spans="1:44" s="119" customFormat="1" x14ac:dyDescent="0.3">
      <c r="A53" s="113">
        <v>47</v>
      </c>
      <c r="B53" s="126">
        <v>677604</v>
      </c>
      <c r="C53" s="127" t="s">
        <v>147</v>
      </c>
      <c r="D53" s="114">
        <v>9.5</v>
      </c>
      <c r="E53" s="114">
        <v>13</v>
      </c>
      <c r="F53" s="114">
        <v>14</v>
      </c>
      <c r="G53" s="114">
        <v>10</v>
      </c>
      <c r="H53" s="114">
        <v>10</v>
      </c>
      <c r="I53" s="114">
        <f t="shared" si="1"/>
        <v>56.5</v>
      </c>
      <c r="J53" s="114">
        <f t="shared" si="2"/>
        <v>8.4749999999999996</v>
      </c>
      <c r="K53" s="115">
        <v>4</v>
      </c>
      <c r="L53" s="115">
        <v>2</v>
      </c>
      <c r="M53" s="115">
        <v>5</v>
      </c>
      <c r="N53" s="115">
        <v>4</v>
      </c>
      <c r="O53" s="115">
        <v>3</v>
      </c>
      <c r="P53" s="115">
        <f t="shared" si="3"/>
        <v>18</v>
      </c>
      <c r="Q53" s="115">
        <f t="shared" si="4"/>
        <v>0.9</v>
      </c>
      <c r="R53" s="116">
        <f t="shared" si="5"/>
        <v>1.625</v>
      </c>
      <c r="S53" s="117">
        <f t="shared" si="6"/>
        <v>2.0499999999999998</v>
      </c>
      <c r="T53" s="117">
        <f t="shared" si="7"/>
        <v>2.35</v>
      </c>
      <c r="U53" s="117">
        <f t="shared" si="8"/>
        <v>1.7</v>
      </c>
      <c r="V53" s="117">
        <f t="shared" si="9"/>
        <v>1.65</v>
      </c>
      <c r="W53" s="28">
        <f t="shared" si="10"/>
        <v>74.5</v>
      </c>
      <c r="X53" s="118">
        <f t="shared" si="11"/>
        <v>14.9</v>
      </c>
      <c r="Y53" s="129">
        <v>66</v>
      </c>
      <c r="Z53" s="120">
        <f t="shared" si="12"/>
        <v>52.800000000000004</v>
      </c>
      <c r="AA53" s="122"/>
      <c r="AB53" s="122"/>
      <c r="AC53" s="122"/>
      <c r="AD53" s="122"/>
      <c r="AE53" s="122"/>
      <c r="AF53" s="122"/>
      <c r="AG53" s="122"/>
      <c r="AH53" s="122"/>
      <c r="AI53" s="122"/>
      <c r="AJ53" s="122"/>
      <c r="AK53" s="122"/>
      <c r="AL53" s="122"/>
      <c r="AM53" s="122"/>
      <c r="AN53" s="122"/>
      <c r="AO53" s="122"/>
      <c r="AP53" s="122"/>
      <c r="AQ53" s="122"/>
      <c r="AR53" s="121"/>
    </row>
    <row r="54" spans="1:44" s="119" customFormat="1" x14ac:dyDescent="0.3">
      <c r="A54" s="113">
        <v>48</v>
      </c>
      <c r="B54" s="126">
        <v>677605</v>
      </c>
      <c r="C54" s="127" t="s">
        <v>148</v>
      </c>
      <c r="D54" s="114">
        <v>9</v>
      </c>
      <c r="E54" s="114">
        <v>12</v>
      </c>
      <c r="F54" s="114">
        <v>10</v>
      </c>
      <c r="G54" s="114">
        <v>12.5</v>
      </c>
      <c r="H54" s="114">
        <v>9.5</v>
      </c>
      <c r="I54" s="114">
        <f t="shared" si="1"/>
        <v>53</v>
      </c>
      <c r="J54" s="114">
        <f t="shared" si="2"/>
        <v>7.9499999999999993</v>
      </c>
      <c r="K54" s="115">
        <v>2</v>
      </c>
      <c r="L54" s="115">
        <v>4</v>
      </c>
      <c r="M54" s="115">
        <v>2</v>
      </c>
      <c r="N54" s="115">
        <v>3</v>
      </c>
      <c r="O54" s="115">
        <v>3.5</v>
      </c>
      <c r="P54" s="115">
        <f t="shared" si="3"/>
        <v>14.5</v>
      </c>
      <c r="Q54" s="115">
        <f t="shared" si="4"/>
        <v>0.72500000000000009</v>
      </c>
      <c r="R54" s="116">
        <f t="shared" si="5"/>
        <v>1.45</v>
      </c>
      <c r="S54" s="117">
        <f t="shared" si="6"/>
        <v>1.9999999999999998</v>
      </c>
      <c r="T54" s="117">
        <f t="shared" si="7"/>
        <v>1.6</v>
      </c>
      <c r="U54" s="117">
        <f t="shared" si="8"/>
        <v>2.0249999999999999</v>
      </c>
      <c r="V54" s="117">
        <f t="shared" si="9"/>
        <v>1.6</v>
      </c>
      <c r="W54" s="28">
        <f t="shared" si="10"/>
        <v>67.5</v>
      </c>
      <c r="X54" s="118">
        <f t="shared" si="11"/>
        <v>13.5</v>
      </c>
      <c r="Y54" s="129">
        <v>58</v>
      </c>
      <c r="Z54" s="120">
        <f t="shared" si="12"/>
        <v>46.400000000000006</v>
      </c>
      <c r="AA54" s="122"/>
      <c r="AB54" s="122"/>
      <c r="AC54" s="122"/>
      <c r="AD54" s="122"/>
      <c r="AE54" s="122"/>
      <c r="AF54" s="122"/>
      <c r="AG54" s="122"/>
      <c r="AH54" s="122"/>
      <c r="AI54" s="122"/>
      <c r="AJ54" s="122"/>
      <c r="AK54" s="122"/>
      <c r="AL54" s="122"/>
      <c r="AM54" s="122"/>
      <c r="AN54" s="122"/>
      <c r="AO54" s="122"/>
      <c r="AP54" s="122"/>
      <c r="AQ54" s="122"/>
      <c r="AR54" s="121"/>
    </row>
    <row r="55" spans="1:44" s="119" customFormat="1" x14ac:dyDescent="0.3">
      <c r="A55" s="113">
        <v>49</v>
      </c>
      <c r="B55" s="126">
        <v>677606</v>
      </c>
      <c r="C55" s="127" t="s">
        <v>149</v>
      </c>
      <c r="D55" s="114">
        <v>11</v>
      </c>
      <c r="E55" s="114">
        <v>14</v>
      </c>
      <c r="F55" s="114">
        <v>12</v>
      </c>
      <c r="G55" s="114">
        <v>10</v>
      </c>
      <c r="H55" s="114">
        <v>9</v>
      </c>
      <c r="I55" s="114">
        <f t="shared" si="1"/>
        <v>56</v>
      </c>
      <c r="J55" s="114">
        <f t="shared" si="2"/>
        <v>8.4</v>
      </c>
      <c r="K55" s="115">
        <v>3</v>
      </c>
      <c r="L55" s="115">
        <v>4</v>
      </c>
      <c r="M55" s="115">
        <v>4</v>
      </c>
      <c r="N55" s="115">
        <v>2</v>
      </c>
      <c r="O55" s="115">
        <v>2</v>
      </c>
      <c r="P55" s="115">
        <f t="shared" si="3"/>
        <v>15</v>
      </c>
      <c r="Q55" s="115">
        <f t="shared" si="4"/>
        <v>0.75</v>
      </c>
      <c r="R55" s="116">
        <f t="shared" si="5"/>
        <v>1.7999999999999998</v>
      </c>
      <c r="S55" s="117">
        <f t="shared" si="6"/>
        <v>2.3000000000000003</v>
      </c>
      <c r="T55" s="117">
        <f t="shared" si="7"/>
        <v>1.9999999999999998</v>
      </c>
      <c r="U55" s="117">
        <f t="shared" si="8"/>
        <v>1.6</v>
      </c>
      <c r="V55" s="117">
        <f t="shared" si="9"/>
        <v>1.45</v>
      </c>
      <c r="W55" s="28">
        <f t="shared" si="10"/>
        <v>71</v>
      </c>
      <c r="X55" s="118">
        <f t="shared" si="11"/>
        <v>14.200000000000001</v>
      </c>
      <c r="Y55" s="129">
        <v>60</v>
      </c>
      <c r="Z55" s="120">
        <f t="shared" si="12"/>
        <v>48</v>
      </c>
      <c r="AA55" s="122"/>
      <c r="AB55" s="122"/>
      <c r="AC55" s="122"/>
      <c r="AD55" s="122"/>
      <c r="AE55" s="122"/>
      <c r="AF55" s="122"/>
      <c r="AG55" s="122"/>
      <c r="AH55" s="122"/>
      <c r="AI55" s="122"/>
      <c r="AJ55" s="122"/>
      <c r="AK55" s="122"/>
      <c r="AL55" s="122"/>
      <c r="AM55" s="122"/>
      <c r="AN55" s="122"/>
      <c r="AO55" s="122"/>
      <c r="AP55" s="122"/>
      <c r="AQ55" s="122"/>
      <c r="AR55" s="121"/>
    </row>
    <row r="56" spans="1:44" s="119" customFormat="1" x14ac:dyDescent="0.3">
      <c r="A56" s="113">
        <v>50</v>
      </c>
      <c r="B56" s="126">
        <v>677607</v>
      </c>
      <c r="C56" s="127" t="s">
        <v>150</v>
      </c>
      <c r="D56" s="114">
        <v>12</v>
      </c>
      <c r="E56" s="114">
        <v>12</v>
      </c>
      <c r="F56" s="114">
        <v>10</v>
      </c>
      <c r="G56" s="114">
        <v>9</v>
      </c>
      <c r="H56" s="114">
        <v>11</v>
      </c>
      <c r="I56" s="114">
        <f t="shared" si="1"/>
        <v>54</v>
      </c>
      <c r="J56" s="114">
        <f t="shared" si="2"/>
        <v>8.1</v>
      </c>
      <c r="K56" s="115">
        <v>2</v>
      </c>
      <c r="L56" s="115">
        <v>5</v>
      </c>
      <c r="M56" s="115">
        <v>4</v>
      </c>
      <c r="N56" s="115">
        <v>3</v>
      </c>
      <c r="O56" s="115">
        <v>3.5</v>
      </c>
      <c r="P56" s="115">
        <f t="shared" si="3"/>
        <v>17.5</v>
      </c>
      <c r="Q56" s="115">
        <f t="shared" si="4"/>
        <v>0.875</v>
      </c>
      <c r="R56" s="116">
        <f t="shared" si="5"/>
        <v>1.9</v>
      </c>
      <c r="S56" s="117">
        <f t="shared" si="6"/>
        <v>2.0499999999999998</v>
      </c>
      <c r="T56" s="117">
        <f t="shared" si="7"/>
        <v>1.7</v>
      </c>
      <c r="U56" s="117">
        <f t="shared" si="8"/>
        <v>1.5</v>
      </c>
      <c r="V56" s="117">
        <f t="shared" si="9"/>
        <v>1.825</v>
      </c>
      <c r="W56" s="28">
        <f t="shared" si="10"/>
        <v>71.5</v>
      </c>
      <c r="X56" s="118">
        <f t="shared" si="11"/>
        <v>14.3</v>
      </c>
      <c r="Y56" s="129">
        <v>66</v>
      </c>
      <c r="Z56" s="120">
        <f t="shared" si="12"/>
        <v>52.800000000000004</v>
      </c>
      <c r="AA56" s="122"/>
      <c r="AB56" s="122"/>
      <c r="AC56" s="122"/>
      <c r="AD56" s="122"/>
      <c r="AE56" s="122"/>
      <c r="AF56" s="122"/>
      <c r="AG56" s="122"/>
      <c r="AH56" s="122"/>
      <c r="AI56" s="122"/>
      <c r="AJ56" s="122"/>
      <c r="AK56" s="122"/>
      <c r="AL56" s="122"/>
      <c r="AM56" s="122"/>
      <c r="AN56" s="122"/>
      <c r="AO56" s="122"/>
      <c r="AP56" s="122"/>
      <c r="AQ56" s="122"/>
      <c r="AR56" s="121"/>
    </row>
    <row r="57" spans="1:44" s="119" customFormat="1" x14ac:dyDescent="0.3">
      <c r="A57" s="113">
        <v>51</v>
      </c>
      <c r="B57" s="126">
        <v>677608</v>
      </c>
      <c r="C57" s="127" t="s">
        <v>151</v>
      </c>
      <c r="D57" s="114">
        <v>10</v>
      </c>
      <c r="E57" s="114">
        <v>13</v>
      </c>
      <c r="F57" s="114">
        <v>12</v>
      </c>
      <c r="G57" s="114">
        <v>12</v>
      </c>
      <c r="H57" s="114">
        <v>12</v>
      </c>
      <c r="I57" s="114">
        <f t="shared" si="1"/>
        <v>59</v>
      </c>
      <c r="J57" s="114">
        <f t="shared" si="2"/>
        <v>8.85</v>
      </c>
      <c r="K57" s="115">
        <v>4</v>
      </c>
      <c r="L57" s="115">
        <v>2</v>
      </c>
      <c r="M57" s="115">
        <v>5</v>
      </c>
      <c r="N57" s="115">
        <v>3</v>
      </c>
      <c r="O57" s="115">
        <v>3</v>
      </c>
      <c r="P57" s="115">
        <f t="shared" si="3"/>
        <v>17</v>
      </c>
      <c r="Q57" s="115">
        <f t="shared" si="4"/>
        <v>0.85000000000000009</v>
      </c>
      <c r="R57" s="116">
        <f t="shared" si="5"/>
        <v>1.7</v>
      </c>
      <c r="S57" s="117">
        <f t="shared" si="6"/>
        <v>2.0499999999999998</v>
      </c>
      <c r="T57" s="117">
        <f t="shared" si="7"/>
        <v>2.0499999999999998</v>
      </c>
      <c r="U57" s="117">
        <f t="shared" si="8"/>
        <v>1.9499999999999997</v>
      </c>
      <c r="V57" s="117">
        <f t="shared" si="9"/>
        <v>1.9499999999999997</v>
      </c>
      <c r="W57" s="28">
        <f t="shared" si="10"/>
        <v>76</v>
      </c>
      <c r="X57" s="118">
        <f t="shared" si="11"/>
        <v>15.200000000000001</v>
      </c>
      <c r="Y57" s="129">
        <v>44</v>
      </c>
      <c r="Z57" s="120">
        <f t="shared" si="12"/>
        <v>35.200000000000003</v>
      </c>
      <c r="AA57" s="122"/>
      <c r="AB57" s="122"/>
      <c r="AC57" s="122"/>
      <c r="AD57" s="122"/>
      <c r="AE57" s="122"/>
      <c r="AF57" s="122"/>
      <c r="AG57" s="122"/>
      <c r="AH57" s="122"/>
      <c r="AI57" s="122"/>
      <c r="AJ57" s="122"/>
      <c r="AK57" s="122"/>
      <c r="AL57" s="122"/>
      <c r="AM57" s="122"/>
      <c r="AN57" s="122"/>
      <c r="AO57" s="122"/>
      <c r="AP57" s="122"/>
      <c r="AQ57" s="122"/>
      <c r="AR57" s="121"/>
    </row>
    <row r="58" spans="1:44" s="119" customFormat="1" x14ac:dyDescent="0.3">
      <c r="A58" s="113">
        <v>52</v>
      </c>
      <c r="B58" s="126">
        <v>677609</v>
      </c>
      <c r="C58" s="127" t="s">
        <v>152</v>
      </c>
      <c r="D58" s="114">
        <v>14</v>
      </c>
      <c r="E58" s="114">
        <v>10</v>
      </c>
      <c r="F58" s="114">
        <v>11</v>
      </c>
      <c r="G58" s="114">
        <v>14</v>
      </c>
      <c r="H58" s="114">
        <v>10</v>
      </c>
      <c r="I58" s="114">
        <f t="shared" si="1"/>
        <v>59</v>
      </c>
      <c r="J58" s="114">
        <f t="shared" si="2"/>
        <v>8.85</v>
      </c>
      <c r="K58" s="115">
        <v>4</v>
      </c>
      <c r="L58" s="115">
        <v>4</v>
      </c>
      <c r="M58" s="115">
        <v>2</v>
      </c>
      <c r="N58" s="115">
        <v>3</v>
      </c>
      <c r="O58" s="115">
        <v>1</v>
      </c>
      <c r="P58" s="115">
        <f t="shared" si="3"/>
        <v>14</v>
      </c>
      <c r="Q58" s="115">
        <f t="shared" si="4"/>
        <v>0.70000000000000007</v>
      </c>
      <c r="R58" s="116">
        <f t="shared" si="5"/>
        <v>2.3000000000000003</v>
      </c>
      <c r="S58" s="117">
        <f t="shared" si="6"/>
        <v>1.7</v>
      </c>
      <c r="T58" s="117">
        <f t="shared" si="7"/>
        <v>1.75</v>
      </c>
      <c r="U58" s="117">
        <f t="shared" si="8"/>
        <v>2.25</v>
      </c>
      <c r="V58" s="117">
        <f t="shared" si="9"/>
        <v>1.55</v>
      </c>
      <c r="W58" s="28">
        <f t="shared" si="10"/>
        <v>73</v>
      </c>
      <c r="X58" s="118">
        <f t="shared" si="11"/>
        <v>14.600000000000001</v>
      </c>
      <c r="Y58" s="129">
        <v>40</v>
      </c>
      <c r="Z58" s="120">
        <f t="shared" si="12"/>
        <v>32</v>
      </c>
      <c r="AA58" s="122"/>
      <c r="AB58" s="122"/>
      <c r="AC58" s="122"/>
      <c r="AD58" s="122"/>
      <c r="AE58" s="122"/>
      <c r="AF58" s="122"/>
      <c r="AG58" s="122"/>
      <c r="AH58" s="122"/>
      <c r="AI58" s="122"/>
      <c r="AJ58" s="122"/>
      <c r="AK58" s="122"/>
      <c r="AL58" s="122"/>
      <c r="AM58" s="122"/>
      <c r="AN58" s="122"/>
      <c r="AO58" s="122"/>
      <c r="AP58" s="122"/>
      <c r="AQ58" s="122"/>
      <c r="AR58" s="121"/>
    </row>
    <row r="59" spans="1:44" s="119" customFormat="1" x14ac:dyDescent="0.3">
      <c r="A59" s="113">
        <v>53</v>
      </c>
      <c r="B59" s="126">
        <v>677610</v>
      </c>
      <c r="C59" s="127" t="s">
        <v>153</v>
      </c>
      <c r="D59" s="114">
        <v>13</v>
      </c>
      <c r="E59" s="114">
        <v>14</v>
      </c>
      <c r="F59" s="114">
        <v>12</v>
      </c>
      <c r="G59" s="114">
        <v>12</v>
      </c>
      <c r="H59" s="114">
        <v>11</v>
      </c>
      <c r="I59" s="114">
        <f t="shared" si="1"/>
        <v>62</v>
      </c>
      <c r="J59" s="114">
        <f t="shared" si="2"/>
        <v>9.2999999999999989</v>
      </c>
      <c r="K59" s="115">
        <v>3.5</v>
      </c>
      <c r="L59" s="115">
        <v>2</v>
      </c>
      <c r="M59" s="115">
        <v>4</v>
      </c>
      <c r="N59" s="115">
        <v>2.5</v>
      </c>
      <c r="O59" s="115">
        <v>3</v>
      </c>
      <c r="P59" s="115">
        <f t="shared" si="3"/>
        <v>15</v>
      </c>
      <c r="Q59" s="115">
        <f t="shared" si="4"/>
        <v>0.75</v>
      </c>
      <c r="R59" s="116">
        <f t="shared" si="5"/>
        <v>2.125</v>
      </c>
      <c r="S59" s="117">
        <f t="shared" si="6"/>
        <v>2.2000000000000002</v>
      </c>
      <c r="T59" s="117">
        <f t="shared" si="7"/>
        <v>1.9999999999999998</v>
      </c>
      <c r="U59" s="117">
        <f t="shared" si="8"/>
        <v>1.9249999999999998</v>
      </c>
      <c r="V59" s="117">
        <f t="shared" si="9"/>
        <v>1.7999999999999998</v>
      </c>
      <c r="W59" s="28">
        <f t="shared" si="10"/>
        <v>77</v>
      </c>
      <c r="X59" s="118">
        <f t="shared" si="11"/>
        <v>15.4</v>
      </c>
      <c r="Y59" s="129">
        <v>77</v>
      </c>
      <c r="Z59" s="120">
        <f t="shared" si="12"/>
        <v>61.6</v>
      </c>
      <c r="AA59" s="122"/>
      <c r="AB59" s="122"/>
      <c r="AC59" s="122"/>
      <c r="AD59" s="122"/>
      <c r="AE59" s="122"/>
      <c r="AF59" s="122"/>
      <c r="AG59" s="122"/>
      <c r="AH59" s="122"/>
      <c r="AI59" s="122"/>
      <c r="AJ59" s="122"/>
      <c r="AK59" s="122"/>
      <c r="AL59" s="122"/>
      <c r="AM59" s="122"/>
      <c r="AN59" s="122"/>
      <c r="AO59" s="122"/>
      <c r="AP59" s="122"/>
      <c r="AQ59" s="122"/>
      <c r="AR59" s="121"/>
    </row>
    <row r="60" spans="1:44" s="119" customFormat="1" x14ac:dyDescent="0.3">
      <c r="A60" s="113">
        <v>54</v>
      </c>
      <c r="B60" s="126">
        <v>677611</v>
      </c>
      <c r="C60" s="127" t="s">
        <v>154</v>
      </c>
      <c r="D60" s="114">
        <v>10</v>
      </c>
      <c r="E60" s="114">
        <v>12</v>
      </c>
      <c r="F60" s="114">
        <v>10.5</v>
      </c>
      <c r="G60" s="114">
        <v>10</v>
      </c>
      <c r="H60" s="114">
        <v>10</v>
      </c>
      <c r="I60" s="114">
        <f t="shared" si="1"/>
        <v>52.5</v>
      </c>
      <c r="J60" s="114">
        <f t="shared" si="2"/>
        <v>7.875</v>
      </c>
      <c r="K60" s="115">
        <v>2</v>
      </c>
      <c r="L60" s="115">
        <v>2.5</v>
      </c>
      <c r="M60" s="115">
        <v>2</v>
      </c>
      <c r="N60" s="115">
        <v>3</v>
      </c>
      <c r="O60" s="115">
        <v>3</v>
      </c>
      <c r="P60" s="115">
        <f t="shared" si="3"/>
        <v>12.5</v>
      </c>
      <c r="Q60" s="115">
        <f t="shared" si="4"/>
        <v>0.625</v>
      </c>
      <c r="R60" s="116">
        <f t="shared" si="5"/>
        <v>1.6</v>
      </c>
      <c r="S60" s="117">
        <f t="shared" si="6"/>
        <v>1.9249999999999998</v>
      </c>
      <c r="T60" s="117">
        <f t="shared" si="7"/>
        <v>1.675</v>
      </c>
      <c r="U60" s="117">
        <f t="shared" si="8"/>
        <v>1.65</v>
      </c>
      <c r="V60" s="117">
        <f t="shared" si="9"/>
        <v>1.65</v>
      </c>
      <c r="W60" s="28">
        <f t="shared" si="10"/>
        <v>65</v>
      </c>
      <c r="X60" s="118">
        <f t="shared" si="11"/>
        <v>13</v>
      </c>
      <c r="Y60" s="129">
        <v>72</v>
      </c>
      <c r="Z60" s="120">
        <f t="shared" si="12"/>
        <v>57.6</v>
      </c>
      <c r="AA60" s="122"/>
      <c r="AB60" s="122"/>
      <c r="AC60" s="122"/>
      <c r="AD60" s="122"/>
      <c r="AE60" s="122"/>
      <c r="AF60" s="122"/>
      <c r="AG60" s="122"/>
      <c r="AH60" s="122"/>
      <c r="AI60" s="122"/>
      <c r="AJ60" s="122"/>
      <c r="AK60" s="122"/>
      <c r="AL60" s="122"/>
      <c r="AM60" s="122"/>
      <c r="AN60" s="122"/>
      <c r="AO60" s="122"/>
      <c r="AP60" s="122"/>
      <c r="AQ60" s="122"/>
      <c r="AR60" s="121"/>
    </row>
    <row r="61" spans="1:44" s="119" customFormat="1" x14ac:dyDescent="0.3">
      <c r="A61" s="113">
        <v>55</v>
      </c>
      <c r="B61" s="126">
        <v>677612</v>
      </c>
      <c r="C61" s="127" t="s">
        <v>155</v>
      </c>
      <c r="D61" s="114">
        <v>11</v>
      </c>
      <c r="E61" s="114">
        <v>5.5</v>
      </c>
      <c r="F61" s="114">
        <v>8</v>
      </c>
      <c r="G61" s="114">
        <v>14</v>
      </c>
      <c r="H61" s="114">
        <v>9</v>
      </c>
      <c r="I61" s="114">
        <f t="shared" si="1"/>
        <v>47.5</v>
      </c>
      <c r="J61" s="114">
        <f t="shared" si="2"/>
        <v>7.125</v>
      </c>
      <c r="K61" s="115">
        <v>3</v>
      </c>
      <c r="L61" s="115">
        <v>3</v>
      </c>
      <c r="M61" s="115">
        <v>2.5</v>
      </c>
      <c r="N61" s="115">
        <v>3</v>
      </c>
      <c r="O61" s="115">
        <v>3</v>
      </c>
      <c r="P61" s="115">
        <f t="shared" si="3"/>
        <v>14.5</v>
      </c>
      <c r="Q61" s="115">
        <f t="shared" si="4"/>
        <v>0.72500000000000009</v>
      </c>
      <c r="R61" s="116">
        <f t="shared" si="5"/>
        <v>1.7999999999999998</v>
      </c>
      <c r="S61" s="117">
        <f t="shared" si="6"/>
        <v>0.97499999999999998</v>
      </c>
      <c r="T61" s="117">
        <f t="shared" si="7"/>
        <v>1.325</v>
      </c>
      <c r="U61" s="117">
        <f t="shared" si="8"/>
        <v>2.25</v>
      </c>
      <c r="V61" s="117">
        <f t="shared" si="9"/>
        <v>1.5</v>
      </c>
      <c r="W61" s="28">
        <f t="shared" si="10"/>
        <v>62</v>
      </c>
      <c r="X61" s="118">
        <f t="shared" si="11"/>
        <v>12.4</v>
      </c>
      <c r="Y61" s="129">
        <v>10</v>
      </c>
      <c r="Z61" s="120">
        <f t="shared" si="12"/>
        <v>8</v>
      </c>
      <c r="AA61" s="122"/>
      <c r="AB61" s="122"/>
      <c r="AC61" s="122"/>
      <c r="AD61" s="122"/>
      <c r="AE61" s="122"/>
      <c r="AF61" s="122"/>
      <c r="AG61" s="122"/>
      <c r="AH61" s="122"/>
      <c r="AI61" s="122"/>
      <c r="AJ61" s="122"/>
      <c r="AK61" s="122"/>
      <c r="AL61" s="122"/>
      <c r="AM61" s="122"/>
      <c r="AN61" s="122"/>
      <c r="AO61" s="122"/>
      <c r="AP61" s="122"/>
      <c r="AQ61" s="122"/>
      <c r="AR61" s="121"/>
    </row>
    <row r="62" spans="1:44" s="119" customFormat="1" x14ac:dyDescent="0.3">
      <c r="A62" s="113">
        <v>56</v>
      </c>
      <c r="B62" s="126">
        <v>677613</v>
      </c>
      <c r="C62" s="127" t="s">
        <v>156</v>
      </c>
      <c r="D62" s="114">
        <v>9</v>
      </c>
      <c r="E62" s="114">
        <v>11</v>
      </c>
      <c r="F62" s="114">
        <v>10</v>
      </c>
      <c r="G62" s="114">
        <v>14</v>
      </c>
      <c r="H62" s="114">
        <v>8</v>
      </c>
      <c r="I62" s="114">
        <f t="shared" si="1"/>
        <v>52</v>
      </c>
      <c r="J62" s="114">
        <f t="shared" si="2"/>
        <v>7.8</v>
      </c>
      <c r="K62" s="115">
        <v>4</v>
      </c>
      <c r="L62" s="115">
        <v>2.5</v>
      </c>
      <c r="M62" s="115">
        <v>3</v>
      </c>
      <c r="N62" s="115">
        <v>4</v>
      </c>
      <c r="O62" s="115">
        <v>2</v>
      </c>
      <c r="P62" s="115">
        <f t="shared" si="3"/>
        <v>15.5</v>
      </c>
      <c r="Q62" s="115">
        <f t="shared" si="4"/>
        <v>0.77500000000000002</v>
      </c>
      <c r="R62" s="116">
        <f t="shared" si="5"/>
        <v>1.5499999999999998</v>
      </c>
      <c r="S62" s="117">
        <f t="shared" si="6"/>
        <v>1.7749999999999999</v>
      </c>
      <c r="T62" s="117">
        <f t="shared" si="7"/>
        <v>1.65</v>
      </c>
      <c r="U62" s="117">
        <f t="shared" si="8"/>
        <v>2.3000000000000003</v>
      </c>
      <c r="V62" s="117">
        <f t="shared" si="9"/>
        <v>1.3</v>
      </c>
      <c r="W62" s="28">
        <f t="shared" si="10"/>
        <v>67.5</v>
      </c>
      <c r="X62" s="118">
        <f t="shared" si="11"/>
        <v>13.5</v>
      </c>
      <c r="Y62" s="129">
        <v>44</v>
      </c>
      <c r="Z62" s="120">
        <f t="shared" si="12"/>
        <v>35.200000000000003</v>
      </c>
      <c r="AA62" s="122"/>
      <c r="AB62" s="122"/>
      <c r="AC62" s="122"/>
      <c r="AD62" s="122"/>
      <c r="AE62" s="122"/>
      <c r="AF62" s="122"/>
      <c r="AG62" s="122"/>
      <c r="AH62" s="122"/>
      <c r="AI62" s="122"/>
      <c r="AJ62" s="122"/>
      <c r="AK62" s="122"/>
      <c r="AL62" s="122"/>
      <c r="AM62" s="122"/>
      <c r="AN62" s="122"/>
      <c r="AO62" s="122"/>
      <c r="AP62" s="122"/>
      <c r="AQ62" s="122"/>
      <c r="AR62" s="121"/>
    </row>
    <row r="63" spans="1:44" s="119" customFormat="1" x14ac:dyDescent="0.3">
      <c r="A63" s="113">
        <v>57</v>
      </c>
      <c r="B63" s="126">
        <v>677614</v>
      </c>
      <c r="C63" s="127" t="s">
        <v>157</v>
      </c>
      <c r="D63" s="114">
        <v>12</v>
      </c>
      <c r="E63" s="114">
        <v>12</v>
      </c>
      <c r="F63" s="114">
        <v>10</v>
      </c>
      <c r="G63" s="114">
        <v>12</v>
      </c>
      <c r="H63" s="114">
        <v>11</v>
      </c>
      <c r="I63" s="114">
        <f t="shared" si="1"/>
        <v>57</v>
      </c>
      <c r="J63" s="114">
        <f t="shared" si="2"/>
        <v>8.5499999999999989</v>
      </c>
      <c r="K63" s="115">
        <v>3</v>
      </c>
      <c r="L63" s="115">
        <v>5</v>
      </c>
      <c r="M63" s="115">
        <v>2.5</v>
      </c>
      <c r="N63" s="115">
        <v>4</v>
      </c>
      <c r="O63" s="115">
        <v>3</v>
      </c>
      <c r="P63" s="115">
        <f t="shared" si="3"/>
        <v>17.5</v>
      </c>
      <c r="Q63" s="115">
        <f t="shared" si="4"/>
        <v>0.875</v>
      </c>
      <c r="R63" s="116">
        <f t="shared" si="5"/>
        <v>1.9499999999999997</v>
      </c>
      <c r="S63" s="117">
        <f t="shared" si="6"/>
        <v>2.0499999999999998</v>
      </c>
      <c r="T63" s="117">
        <f t="shared" si="7"/>
        <v>1.625</v>
      </c>
      <c r="U63" s="117">
        <f t="shared" si="8"/>
        <v>1.9999999999999998</v>
      </c>
      <c r="V63" s="117">
        <f t="shared" si="9"/>
        <v>1.7999999999999998</v>
      </c>
      <c r="W63" s="28">
        <f t="shared" si="10"/>
        <v>74.5</v>
      </c>
      <c r="X63" s="118">
        <f t="shared" si="11"/>
        <v>14.9</v>
      </c>
      <c r="Y63" s="129">
        <v>52</v>
      </c>
      <c r="Z63" s="120">
        <f t="shared" si="12"/>
        <v>41.6</v>
      </c>
      <c r="AA63" s="122"/>
      <c r="AB63" s="122"/>
      <c r="AC63" s="122"/>
      <c r="AD63" s="122"/>
      <c r="AE63" s="122"/>
      <c r="AF63" s="122"/>
      <c r="AG63" s="122"/>
      <c r="AH63" s="122"/>
      <c r="AI63" s="122"/>
      <c r="AJ63" s="122"/>
      <c r="AK63" s="122"/>
      <c r="AL63" s="122"/>
      <c r="AM63" s="122"/>
      <c r="AN63" s="122"/>
      <c r="AO63" s="122"/>
      <c r="AP63" s="122"/>
      <c r="AQ63" s="122"/>
      <c r="AR63" s="121"/>
    </row>
    <row r="64" spans="1:44" s="119" customFormat="1" x14ac:dyDescent="0.3">
      <c r="A64" s="113">
        <v>58</v>
      </c>
      <c r="B64" s="126">
        <v>677615</v>
      </c>
      <c r="C64" s="127" t="s">
        <v>158</v>
      </c>
      <c r="D64" s="114">
        <v>8</v>
      </c>
      <c r="E64" s="114">
        <v>11</v>
      </c>
      <c r="F64" s="114">
        <v>9</v>
      </c>
      <c r="G64" s="114">
        <v>11.5</v>
      </c>
      <c r="H64" s="114">
        <v>12</v>
      </c>
      <c r="I64" s="114">
        <f t="shared" si="1"/>
        <v>51.5</v>
      </c>
      <c r="J64" s="114">
        <f t="shared" si="2"/>
        <v>7.7249999999999996</v>
      </c>
      <c r="K64" s="115">
        <v>3</v>
      </c>
      <c r="L64" s="115">
        <v>5</v>
      </c>
      <c r="M64" s="115">
        <v>2.5</v>
      </c>
      <c r="N64" s="115">
        <v>3</v>
      </c>
      <c r="O64" s="115">
        <v>3</v>
      </c>
      <c r="P64" s="115">
        <f t="shared" si="3"/>
        <v>16.5</v>
      </c>
      <c r="Q64" s="115">
        <f t="shared" si="4"/>
        <v>0.82500000000000007</v>
      </c>
      <c r="R64" s="116">
        <f t="shared" si="5"/>
        <v>1.35</v>
      </c>
      <c r="S64" s="117">
        <f t="shared" si="6"/>
        <v>1.9</v>
      </c>
      <c r="T64" s="117">
        <f t="shared" si="7"/>
        <v>1.4749999999999999</v>
      </c>
      <c r="U64" s="117">
        <f t="shared" si="8"/>
        <v>1.875</v>
      </c>
      <c r="V64" s="117">
        <f t="shared" si="9"/>
        <v>1.9499999999999997</v>
      </c>
      <c r="W64" s="28">
        <f t="shared" si="10"/>
        <v>68</v>
      </c>
      <c r="X64" s="118">
        <f t="shared" si="11"/>
        <v>13.600000000000001</v>
      </c>
      <c r="Y64" s="129">
        <v>52</v>
      </c>
      <c r="Z64" s="120">
        <f t="shared" si="12"/>
        <v>41.6</v>
      </c>
      <c r="AA64" s="122"/>
      <c r="AB64" s="122"/>
      <c r="AC64" s="122"/>
      <c r="AD64" s="122"/>
      <c r="AE64" s="122"/>
      <c r="AF64" s="122"/>
      <c r="AG64" s="122"/>
      <c r="AH64" s="122"/>
      <c r="AI64" s="122"/>
      <c r="AJ64" s="122"/>
      <c r="AK64" s="122"/>
      <c r="AL64" s="122"/>
      <c r="AM64" s="122"/>
      <c r="AN64" s="122"/>
      <c r="AO64" s="122"/>
      <c r="AP64" s="122"/>
      <c r="AQ64" s="122"/>
      <c r="AR64" s="121"/>
    </row>
    <row r="65" spans="1:44" s="119" customFormat="1" x14ac:dyDescent="0.3">
      <c r="A65" s="113">
        <v>59</v>
      </c>
      <c r="B65" s="126">
        <v>677616</v>
      </c>
      <c r="C65" s="127" t="s">
        <v>159</v>
      </c>
      <c r="D65" s="114">
        <v>10</v>
      </c>
      <c r="E65" s="114">
        <v>10</v>
      </c>
      <c r="F65" s="114">
        <v>14</v>
      </c>
      <c r="G65" s="114">
        <v>10</v>
      </c>
      <c r="H65" s="114">
        <v>10</v>
      </c>
      <c r="I65" s="114">
        <f t="shared" si="1"/>
        <v>54</v>
      </c>
      <c r="J65" s="114">
        <f t="shared" si="2"/>
        <v>8.1</v>
      </c>
      <c r="K65" s="115">
        <v>3</v>
      </c>
      <c r="L65" s="115">
        <v>3</v>
      </c>
      <c r="M65" s="115">
        <v>4</v>
      </c>
      <c r="N65" s="115">
        <v>3</v>
      </c>
      <c r="O65" s="115">
        <v>3</v>
      </c>
      <c r="P65" s="115">
        <f t="shared" si="3"/>
        <v>16</v>
      </c>
      <c r="Q65" s="115">
        <f t="shared" si="4"/>
        <v>0.8</v>
      </c>
      <c r="R65" s="116">
        <f t="shared" si="5"/>
        <v>1.65</v>
      </c>
      <c r="S65" s="117">
        <f t="shared" si="6"/>
        <v>1.65</v>
      </c>
      <c r="T65" s="117">
        <f t="shared" si="7"/>
        <v>2.3000000000000003</v>
      </c>
      <c r="U65" s="117">
        <f t="shared" si="8"/>
        <v>1.65</v>
      </c>
      <c r="V65" s="117">
        <f t="shared" si="9"/>
        <v>1.65</v>
      </c>
      <c r="W65" s="28">
        <f t="shared" si="10"/>
        <v>70</v>
      </c>
      <c r="X65" s="118">
        <f t="shared" si="11"/>
        <v>14</v>
      </c>
      <c r="Y65" s="129">
        <v>58</v>
      </c>
      <c r="Z65" s="120">
        <f t="shared" si="12"/>
        <v>46.400000000000006</v>
      </c>
      <c r="AA65" s="122"/>
      <c r="AB65" s="122"/>
      <c r="AC65" s="122"/>
      <c r="AD65" s="122"/>
      <c r="AE65" s="122"/>
      <c r="AF65" s="122"/>
      <c r="AG65" s="122"/>
      <c r="AH65" s="122"/>
      <c r="AI65" s="122"/>
      <c r="AJ65" s="122"/>
      <c r="AK65" s="122"/>
      <c r="AL65" s="122"/>
      <c r="AM65" s="122"/>
      <c r="AN65" s="122"/>
      <c r="AO65" s="122"/>
      <c r="AP65" s="122"/>
      <c r="AQ65" s="122"/>
      <c r="AR65" s="121"/>
    </row>
    <row r="66" spans="1:44" s="119" customFormat="1" x14ac:dyDescent="0.3">
      <c r="A66" s="113">
        <v>60</v>
      </c>
      <c r="B66" s="126">
        <v>677617</v>
      </c>
      <c r="C66" s="127" t="s">
        <v>160</v>
      </c>
      <c r="D66" s="114">
        <v>8</v>
      </c>
      <c r="E66" s="114">
        <v>11</v>
      </c>
      <c r="F66" s="114">
        <v>9</v>
      </c>
      <c r="G66" s="114">
        <v>14</v>
      </c>
      <c r="H66" s="114">
        <v>13</v>
      </c>
      <c r="I66" s="114">
        <f t="shared" si="1"/>
        <v>55</v>
      </c>
      <c r="J66" s="114">
        <f t="shared" si="2"/>
        <v>8.25</v>
      </c>
      <c r="K66" s="115">
        <v>4</v>
      </c>
      <c r="L66" s="115">
        <v>4</v>
      </c>
      <c r="M66" s="115">
        <v>3</v>
      </c>
      <c r="N66" s="115">
        <v>4</v>
      </c>
      <c r="O66" s="115">
        <v>4</v>
      </c>
      <c r="P66" s="115">
        <f t="shared" si="3"/>
        <v>19</v>
      </c>
      <c r="Q66" s="115">
        <f t="shared" si="4"/>
        <v>0.95000000000000007</v>
      </c>
      <c r="R66" s="116">
        <f t="shared" si="5"/>
        <v>1.4</v>
      </c>
      <c r="S66" s="117">
        <f t="shared" si="6"/>
        <v>1.8499999999999999</v>
      </c>
      <c r="T66" s="117">
        <f t="shared" si="7"/>
        <v>1.5</v>
      </c>
      <c r="U66" s="117">
        <f t="shared" si="8"/>
        <v>2.3000000000000003</v>
      </c>
      <c r="V66" s="117">
        <f t="shared" si="9"/>
        <v>2.15</v>
      </c>
      <c r="W66" s="28">
        <f t="shared" si="10"/>
        <v>74</v>
      </c>
      <c r="X66" s="118">
        <f t="shared" si="11"/>
        <v>14.8</v>
      </c>
      <c r="Y66" s="129">
        <v>62</v>
      </c>
      <c r="Z66" s="120">
        <f t="shared" si="12"/>
        <v>49.6</v>
      </c>
      <c r="AA66" s="122"/>
      <c r="AB66" s="122"/>
      <c r="AC66" s="122"/>
      <c r="AD66" s="122"/>
      <c r="AE66" s="122"/>
      <c r="AF66" s="122"/>
      <c r="AG66" s="122"/>
      <c r="AH66" s="122"/>
      <c r="AI66" s="122"/>
      <c r="AJ66" s="122"/>
      <c r="AK66" s="122"/>
      <c r="AL66" s="122"/>
      <c r="AM66" s="122"/>
      <c r="AN66" s="122"/>
      <c r="AO66" s="122"/>
      <c r="AP66" s="122"/>
      <c r="AQ66" s="122"/>
      <c r="AR66" s="121"/>
    </row>
    <row r="67" spans="1:44" s="119" customFormat="1" x14ac:dyDescent="0.3">
      <c r="A67" s="113">
        <v>61</v>
      </c>
      <c r="B67" s="126">
        <v>677618</v>
      </c>
      <c r="C67" s="127" t="s">
        <v>199</v>
      </c>
      <c r="D67" s="114">
        <v>13</v>
      </c>
      <c r="E67" s="114">
        <v>14</v>
      </c>
      <c r="F67" s="114">
        <v>10</v>
      </c>
      <c r="G67" s="114">
        <v>10</v>
      </c>
      <c r="H67" s="114">
        <v>11</v>
      </c>
      <c r="I67" s="114">
        <f t="shared" si="1"/>
        <v>58</v>
      </c>
      <c r="J67" s="114">
        <f t="shared" si="2"/>
        <v>8.6999999999999993</v>
      </c>
      <c r="K67" s="115">
        <v>3</v>
      </c>
      <c r="L67" s="115">
        <v>4</v>
      </c>
      <c r="M67" s="115">
        <v>4</v>
      </c>
      <c r="N67" s="115">
        <v>3</v>
      </c>
      <c r="O67" s="115">
        <v>3</v>
      </c>
      <c r="P67" s="115">
        <f t="shared" si="3"/>
        <v>17</v>
      </c>
      <c r="Q67" s="115">
        <f t="shared" si="4"/>
        <v>0.85000000000000009</v>
      </c>
      <c r="R67" s="116">
        <f t="shared" si="5"/>
        <v>2.1</v>
      </c>
      <c r="S67" s="117">
        <f t="shared" si="6"/>
        <v>2.3000000000000003</v>
      </c>
      <c r="T67" s="117">
        <f t="shared" si="7"/>
        <v>1.7</v>
      </c>
      <c r="U67" s="117">
        <f t="shared" si="8"/>
        <v>1.65</v>
      </c>
      <c r="V67" s="117">
        <f t="shared" si="9"/>
        <v>1.7999999999999998</v>
      </c>
      <c r="W67" s="28">
        <f t="shared" si="10"/>
        <v>75</v>
      </c>
      <c r="X67" s="118">
        <f t="shared" si="11"/>
        <v>15</v>
      </c>
      <c r="Y67" s="129">
        <v>40</v>
      </c>
      <c r="Z67" s="120">
        <f t="shared" si="12"/>
        <v>32</v>
      </c>
      <c r="AA67" s="122"/>
      <c r="AB67" s="122"/>
      <c r="AC67" s="122"/>
      <c r="AD67" s="122"/>
      <c r="AE67" s="122"/>
      <c r="AF67" s="122"/>
      <c r="AG67" s="122"/>
      <c r="AH67" s="122"/>
      <c r="AI67" s="122"/>
      <c r="AJ67" s="122"/>
      <c r="AK67" s="122"/>
      <c r="AL67" s="122"/>
      <c r="AM67" s="122"/>
      <c r="AN67" s="122"/>
      <c r="AO67" s="122"/>
      <c r="AP67" s="122"/>
      <c r="AQ67" s="122"/>
      <c r="AR67" s="121"/>
    </row>
    <row r="68" spans="1:44" s="119" customFormat="1" x14ac:dyDescent="0.3">
      <c r="A68" s="113">
        <v>62</v>
      </c>
      <c r="B68" s="126">
        <v>677619</v>
      </c>
      <c r="C68" s="127" t="s">
        <v>161</v>
      </c>
      <c r="D68" s="114">
        <v>10</v>
      </c>
      <c r="E68" s="114">
        <v>13</v>
      </c>
      <c r="F68" s="114">
        <v>12</v>
      </c>
      <c r="G68" s="114">
        <v>10.5</v>
      </c>
      <c r="H68" s="114">
        <v>10</v>
      </c>
      <c r="I68" s="114">
        <f t="shared" si="1"/>
        <v>55.5</v>
      </c>
      <c r="J68" s="114">
        <f t="shared" si="2"/>
        <v>8.3249999999999993</v>
      </c>
      <c r="K68" s="115">
        <v>3</v>
      </c>
      <c r="L68" s="115">
        <v>6</v>
      </c>
      <c r="M68" s="115">
        <v>4</v>
      </c>
      <c r="N68" s="115">
        <v>2.5</v>
      </c>
      <c r="O68" s="115">
        <v>2</v>
      </c>
      <c r="P68" s="115">
        <f t="shared" si="3"/>
        <v>17.5</v>
      </c>
      <c r="Q68" s="115">
        <f t="shared" si="4"/>
        <v>0.875</v>
      </c>
      <c r="R68" s="116">
        <f t="shared" si="5"/>
        <v>1.65</v>
      </c>
      <c r="S68" s="117">
        <f t="shared" si="6"/>
        <v>2.25</v>
      </c>
      <c r="T68" s="117">
        <f t="shared" si="7"/>
        <v>1.9999999999999998</v>
      </c>
      <c r="U68" s="117">
        <f t="shared" si="8"/>
        <v>1.7</v>
      </c>
      <c r="V68" s="117">
        <f t="shared" si="9"/>
        <v>1.6</v>
      </c>
      <c r="W68" s="28">
        <f t="shared" si="10"/>
        <v>73</v>
      </c>
      <c r="X68" s="118">
        <f t="shared" si="11"/>
        <v>14.600000000000001</v>
      </c>
      <c r="Y68" s="129">
        <v>53</v>
      </c>
      <c r="Z68" s="120">
        <f t="shared" si="12"/>
        <v>42.400000000000006</v>
      </c>
      <c r="AA68" s="122"/>
      <c r="AB68" s="122"/>
      <c r="AC68" s="122"/>
      <c r="AD68" s="122"/>
      <c r="AE68" s="122"/>
      <c r="AF68" s="122"/>
      <c r="AG68" s="122"/>
      <c r="AH68" s="122"/>
      <c r="AI68" s="122"/>
      <c r="AJ68" s="122"/>
      <c r="AK68" s="122"/>
      <c r="AL68" s="122"/>
      <c r="AM68" s="122"/>
      <c r="AN68" s="122"/>
      <c r="AO68" s="122"/>
      <c r="AP68" s="122"/>
      <c r="AQ68" s="122"/>
      <c r="AR68" s="121"/>
    </row>
    <row r="69" spans="1:44" s="119" customFormat="1" x14ac:dyDescent="0.3">
      <c r="A69" s="113">
        <v>63</v>
      </c>
      <c r="B69" s="126">
        <v>677620</v>
      </c>
      <c r="C69" s="127" t="s">
        <v>162</v>
      </c>
      <c r="D69" s="114">
        <v>6</v>
      </c>
      <c r="E69" s="114">
        <v>8</v>
      </c>
      <c r="F69" s="114">
        <v>7</v>
      </c>
      <c r="G69" s="114">
        <v>12</v>
      </c>
      <c r="H69" s="114">
        <v>14</v>
      </c>
      <c r="I69" s="114">
        <f t="shared" si="1"/>
        <v>47</v>
      </c>
      <c r="J69" s="114">
        <f t="shared" si="2"/>
        <v>7.05</v>
      </c>
      <c r="K69" s="115">
        <v>5</v>
      </c>
      <c r="L69" s="115">
        <v>5</v>
      </c>
      <c r="M69" s="115">
        <v>6</v>
      </c>
      <c r="N69" s="115">
        <v>3</v>
      </c>
      <c r="O69" s="115">
        <v>3</v>
      </c>
      <c r="P69" s="115">
        <f t="shared" si="3"/>
        <v>22</v>
      </c>
      <c r="Q69" s="115">
        <f t="shared" si="4"/>
        <v>1.1000000000000001</v>
      </c>
      <c r="R69" s="116">
        <f t="shared" si="5"/>
        <v>1.1499999999999999</v>
      </c>
      <c r="S69" s="117">
        <f t="shared" si="6"/>
        <v>1.45</v>
      </c>
      <c r="T69" s="117">
        <f t="shared" si="7"/>
        <v>1.35</v>
      </c>
      <c r="U69" s="117">
        <f t="shared" si="8"/>
        <v>1.9499999999999997</v>
      </c>
      <c r="V69" s="117">
        <f t="shared" si="9"/>
        <v>2.25</v>
      </c>
      <c r="W69" s="28">
        <f t="shared" si="10"/>
        <v>69</v>
      </c>
      <c r="X69" s="118">
        <f t="shared" si="11"/>
        <v>13.8</v>
      </c>
      <c r="Y69" s="129">
        <v>51</v>
      </c>
      <c r="Z69" s="120">
        <f t="shared" si="12"/>
        <v>40.800000000000004</v>
      </c>
      <c r="AA69" s="122"/>
      <c r="AB69" s="122"/>
      <c r="AC69" s="122"/>
      <c r="AD69" s="122"/>
      <c r="AE69" s="122"/>
      <c r="AF69" s="122"/>
      <c r="AG69" s="122"/>
      <c r="AH69" s="122"/>
      <c r="AI69" s="122"/>
      <c r="AJ69" s="122"/>
      <c r="AK69" s="122"/>
      <c r="AL69" s="122"/>
      <c r="AM69" s="122"/>
      <c r="AN69" s="122"/>
      <c r="AO69" s="122"/>
      <c r="AP69" s="122"/>
      <c r="AQ69" s="122"/>
      <c r="AR69" s="121"/>
    </row>
    <row r="70" spans="1:44" s="119" customFormat="1" x14ac:dyDescent="0.3">
      <c r="A70" s="113">
        <v>64</v>
      </c>
      <c r="B70" s="126">
        <v>677621</v>
      </c>
      <c r="C70" s="127" t="s">
        <v>163</v>
      </c>
      <c r="D70" s="114">
        <v>10</v>
      </c>
      <c r="E70" s="114">
        <v>11</v>
      </c>
      <c r="F70" s="114">
        <v>13</v>
      </c>
      <c r="G70" s="114">
        <v>10</v>
      </c>
      <c r="H70" s="114">
        <v>10</v>
      </c>
      <c r="I70" s="114">
        <f t="shared" si="1"/>
        <v>54</v>
      </c>
      <c r="J70" s="114">
        <f t="shared" si="2"/>
        <v>8.1</v>
      </c>
      <c r="K70" s="115">
        <v>3.5</v>
      </c>
      <c r="L70" s="115">
        <v>6</v>
      </c>
      <c r="M70" s="115">
        <v>5</v>
      </c>
      <c r="N70" s="115">
        <v>4.5</v>
      </c>
      <c r="O70" s="115">
        <v>2</v>
      </c>
      <c r="P70" s="115">
        <f t="shared" si="3"/>
        <v>21</v>
      </c>
      <c r="Q70" s="115">
        <f t="shared" si="4"/>
        <v>1.05</v>
      </c>
      <c r="R70" s="116">
        <f t="shared" si="5"/>
        <v>1.675</v>
      </c>
      <c r="S70" s="117">
        <f t="shared" si="6"/>
        <v>1.95</v>
      </c>
      <c r="T70" s="117">
        <f t="shared" si="7"/>
        <v>2.2000000000000002</v>
      </c>
      <c r="U70" s="117">
        <f t="shared" si="8"/>
        <v>1.7250000000000001</v>
      </c>
      <c r="V70" s="117">
        <f t="shared" si="9"/>
        <v>1.6</v>
      </c>
      <c r="W70" s="28">
        <f t="shared" si="10"/>
        <v>75</v>
      </c>
      <c r="X70" s="118">
        <f t="shared" si="11"/>
        <v>15</v>
      </c>
      <c r="Y70" s="129">
        <v>63</v>
      </c>
      <c r="Z70" s="120">
        <f t="shared" si="12"/>
        <v>50.400000000000006</v>
      </c>
      <c r="AA70" s="122"/>
      <c r="AB70" s="122"/>
      <c r="AC70" s="122"/>
      <c r="AD70" s="122"/>
      <c r="AE70" s="122"/>
      <c r="AF70" s="122"/>
      <c r="AG70" s="122"/>
      <c r="AH70" s="122"/>
      <c r="AI70" s="122"/>
      <c r="AJ70" s="122"/>
      <c r="AK70" s="122"/>
      <c r="AL70" s="122"/>
      <c r="AM70" s="122"/>
      <c r="AN70" s="122"/>
      <c r="AO70" s="122"/>
      <c r="AP70" s="122"/>
      <c r="AQ70" s="122"/>
      <c r="AR70" s="121"/>
    </row>
    <row r="71" spans="1:44" s="119" customFormat="1" x14ac:dyDescent="0.3">
      <c r="A71" s="113">
        <v>65</v>
      </c>
      <c r="B71" s="126">
        <v>677622</v>
      </c>
      <c r="C71" s="127" t="s">
        <v>164</v>
      </c>
      <c r="D71" s="114">
        <v>11</v>
      </c>
      <c r="E71" s="114">
        <v>2.5</v>
      </c>
      <c r="F71" s="114">
        <v>10</v>
      </c>
      <c r="G71" s="114">
        <v>12</v>
      </c>
      <c r="H71" s="114">
        <v>12</v>
      </c>
      <c r="I71" s="114">
        <f t="shared" si="1"/>
        <v>47.5</v>
      </c>
      <c r="J71" s="114">
        <f t="shared" si="2"/>
        <v>7.125</v>
      </c>
      <c r="K71" s="115">
        <v>4</v>
      </c>
      <c r="L71" s="115">
        <v>4</v>
      </c>
      <c r="M71" s="115">
        <v>6</v>
      </c>
      <c r="N71" s="115">
        <v>4</v>
      </c>
      <c r="O71" s="115">
        <v>2</v>
      </c>
      <c r="P71" s="115">
        <f t="shared" si="3"/>
        <v>20</v>
      </c>
      <c r="Q71" s="115">
        <f t="shared" si="4"/>
        <v>1</v>
      </c>
      <c r="R71" s="116">
        <f t="shared" si="5"/>
        <v>1.8499999999999999</v>
      </c>
      <c r="S71" s="117">
        <f t="shared" si="6"/>
        <v>0.57499999999999996</v>
      </c>
      <c r="T71" s="117">
        <f t="shared" si="7"/>
        <v>1.8</v>
      </c>
      <c r="U71" s="117">
        <f t="shared" si="8"/>
        <v>1.9999999999999998</v>
      </c>
      <c r="V71" s="117">
        <f t="shared" si="9"/>
        <v>1.9</v>
      </c>
      <c r="W71" s="28">
        <f t="shared" si="10"/>
        <v>67.5</v>
      </c>
      <c r="X71" s="118">
        <f t="shared" si="11"/>
        <v>13.5</v>
      </c>
      <c r="Y71" s="129">
        <v>61</v>
      </c>
      <c r="Z71" s="120">
        <f t="shared" si="12"/>
        <v>48.800000000000004</v>
      </c>
      <c r="AA71" s="122"/>
      <c r="AB71" s="122"/>
      <c r="AC71" s="122"/>
      <c r="AD71" s="122"/>
      <c r="AE71" s="122"/>
      <c r="AF71" s="122"/>
      <c r="AG71" s="122"/>
      <c r="AH71" s="122"/>
      <c r="AI71" s="122"/>
      <c r="AJ71" s="122"/>
      <c r="AK71" s="122"/>
      <c r="AL71" s="122"/>
      <c r="AM71" s="122"/>
      <c r="AN71" s="122"/>
      <c r="AO71" s="122"/>
      <c r="AP71" s="122"/>
      <c r="AQ71" s="122"/>
      <c r="AR71" s="121"/>
    </row>
    <row r="72" spans="1:44" s="119" customFormat="1" x14ac:dyDescent="0.3">
      <c r="A72" s="113">
        <v>66</v>
      </c>
      <c r="B72" s="126">
        <v>677623</v>
      </c>
      <c r="C72" s="127" t="s">
        <v>165</v>
      </c>
      <c r="D72" s="114">
        <v>10</v>
      </c>
      <c r="E72" s="114">
        <v>12</v>
      </c>
      <c r="F72" s="114">
        <v>14</v>
      </c>
      <c r="G72" s="114">
        <v>11</v>
      </c>
      <c r="H72" s="114">
        <v>11</v>
      </c>
      <c r="I72" s="114">
        <f t="shared" ref="I72:I101" si="13">SUM(D72:H72)</f>
        <v>58</v>
      </c>
      <c r="J72" s="114">
        <f t="shared" ref="J72:J101" si="14">I72*0.15</f>
        <v>8.6999999999999993</v>
      </c>
      <c r="K72" s="115">
        <v>5</v>
      </c>
      <c r="L72" s="115">
        <v>2.5</v>
      </c>
      <c r="M72" s="115">
        <v>4</v>
      </c>
      <c r="N72" s="115">
        <v>4</v>
      </c>
      <c r="O72" s="115">
        <v>3</v>
      </c>
      <c r="P72" s="115">
        <f t="shared" ref="P72:P101" si="15">SUM(K72:O72)</f>
        <v>18.5</v>
      </c>
      <c r="Q72" s="115">
        <f t="shared" ref="Q72:Q101" si="16">P72*0.05</f>
        <v>0.92500000000000004</v>
      </c>
      <c r="R72" s="116">
        <f t="shared" ref="R72:R101" si="17">(D72*0.15+K72*0.05)</f>
        <v>1.75</v>
      </c>
      <c r="S72" s="117">
        <f t="shared" ref="S72:S101" si="18">(E72*0.15+L72*0.05)</f>
        <v>1.9249999999999998</v>
      </c>
      <c r="T72" s="117">
        <f t="shared" ref="T72:T101" si="19">(F72*0.15+M72*0.05)</f>
        <v>2.3000000000000003</v>
      </c>
      <c r="U72" s="117">
        <f t="shared" ref="U72:U101" si="20">(G72*0.15+N72*0.05)</f>
        <v>1.8499999999999999</v>
      </c>
      <c r="V72" s="117">
        <f t="shared" ref="V72:V101" si="21">(H72*0.15+O72*0.05)</f>
        <v>1.7999999999999998</v>
      </c>
      <c r="W72" s="28">
        <f t="shared" ref="W72:W101" si="22">I72+P72</f>
        <v>76.5</v>
      </c>
      <c r="X72" s="118">
        <f t="shared" ref="X72:X101" si="23">W72*0.2</f>
        <v>15.3</v>
      </c>
      <c r="Y72" s="129">
        <v>70</v>
      </c>
      <c r="Z72" s="120">
        <f t="shared" ref="Z72:Z101" si="24">Y72*0.8</f>
        <v>56</v>
      </c>
      <c r="AA72" s="122"/>
      <c r="AB72" s="122"/>
      <c r="AC72" s="122"/>
      <c r="AD72" s="122"/>
      <c r="AE72" s="122"/>
      <c r="AF72" s="122"/>
      <c r="AG72" s="122"/>
      <c r="AH72" s="122"/>
      <c r="AI72" s="122"/>
      <c r="AJ72" s="122"/>
      <c r="AK72" s="122"/>
      <c r="AL72" s="122"/>
      <c r="AM72" s="122"/>
      <c r="AN72" s="122"/>
      <c r="AO72" s="122"/>
      <c r="AP72" s="122"/>
      <c r="AQ72" s="122"/>
      <c r="AR72" s="121"/>
    </row>
    <row r="73" spans="1:44" s="119" customFormat="1" x14ac:dyDescent="0.3">
      <c r="A73" s="113">
        <v>67</v>
      </c>
      <c r="B73" s="126">
        <v>677624</v>
      </c>
      <c r="C73" s="127" t="s">
        <v>166</v>
      </c>
      <c r="D73" s="114">
        <v>10</v>
      </c>
      <c r="E73" s="114">
        <v>10</v>
      </c>
      <c r="F73" s="114">
        <v>12</v>
      </c>
      <c r="G73" s="114">
        <v>10</v>
      </c>
      <c r="H73" s="114">
        <v>13</v>
      </c>
      <c r="I73" s="114">
        <f t="shared" si="13"/>
        <v>55</v>
      </c>
      <c r="J73" s="114">
        <f t="shared" si="14"/>
        <v>8.25</v>
      </c>
      <c r="K73" s="115">
        <v>3</v>
      </c>
      <c r="L73" s="115">
        <v>3</v>
      </c>
      <c r="M73" s="115">
        <v>2.5</v>
      </c>
      <c r="N73" s="115">
        <v>4.5</v>
      </c>
      <c r="O73" s="115">
        <v>4</v>
      </c>
      <c r="P73" s="115">
        <f t="shared" si="15"/>
        <v>17</v>
      </c>
      <c r="Q73" s="115">
        <f t="shared" si="16"/>
        <v>0.85000000000000009</v>
      </c>
      <c r="R73" s="116">
        <f t="shared" si="17"/>
        <v>1.65</v>
      </c>
      <c r="S73" s="117">
        <f t="shared" si="18"/>
        <v>1.65</v>
      </c>
      <c r="T73" s="117">
        <f t="shared" si="19"/>
        <v>1.9249999999999998</v>
      </c>
      <c r="U73" s="117">
        <f t="shared" si="20"/>
        <v>1.7250000000000001</v>
      </c>
      <c r="V73" s="117">
        <f t="shared" si="21"/>
        <v>2.15</v>
      </c>
      <c r="W73" s="28">
        <f t="shared" si="22"/>
        <v>72</v>
      </c>
      <c r="X73" s="118">
        <f t="shared" si="23"/>
        <v>14.4</v>
      </c>
      <c r="Y73" s="129">
        <v>54</v>
      </c>
      <c r="Z73" s="120">
        <f t="shared" si="24"/>
        <v>43.2</v>
      </c>
      <c r="AA73" s="122"/>
      <c r="AB73" s="122"/>
      <c r="AC73" s="122"/>
      <c r="AD73" s="122"/>
      <c r="AE73" s="122"/>
      <c r="AF73" s="122"/>
      <c r="AG73" s="122"/>
      <c r="AH73" s="122"/>
      <c r="AI73" s="122"/>
      <c r="AJ73" s="122"/>
      <c r="AK73" s="122"/>
      <c r="AL73" s="122"/>
      <c r="AM73" s="122"/>
      <c r="AN73" s="122"/>
      <c r="AO73" s="122"/>
      <c r="AP73" s="122"/>
      <c r="AQ73" s="122"/>
      <c r="AR73" s="121"/>
    </row>
    <row r="74" spans="1:44" s="119" customFormat="1" x14ac:dyDescent="0.3">
      <c r="A74" s="113">
        <v>68</v>
      </c>
      <c r="B74" s="126">
        <v>677625</v>
      </c>
      <c r="C74" s="127" t="s">
        <v>167</v>
      </c>
      <c r="D74" s="114">
        <v>13</v>
      </c>
      <c r="E74" s="114">
        <v>14</v>
      </c>
      <c r="F74" s="114">
        <v>10</v>
      </c>
      <c r="G74" s="114">
        <v>12</v>
      </c>
      <c r="H74" s="114">
        <v>10</v>
      </c>
      <c r="I74" s="114">
        <f t="shared" si="13"/>
        <v>59</v>
      </c>
      <c r="J74" s="114">
        <f t="shared" si="14"/>
        <v>8.85</v>
      </c>
      <c r="K74" s="115">
        <v>2</v>
      </c>
      <c r="L74" s="115">
        <v>4</v>
      </c>
      <c r="M74" s="115">
        <v>3</v>
      </c>
      <c r="N74" s="115">
        <v>3</v>
      </c>
      <c r="O74" s="115">
        <v>4</v>
      </c>
      <c r="P74" s="115">
        <f t="shared" si="15"/>
        <v>16</v>
      </c>
      <c r="Q74" s="115">
        <f t="shared" si="16"/>
        <v>0.8</v>
      </c>
      <c r="R74" s="116">
        <f t="shared" si="17"/>
        <v>2.0499999999999998</v>
      </c>
      <c r="S74" s="117">
        <f t="shared" si="18"/>
        <v>2.3000000000000003</v>
      </c>
      <c r="T74" s="117">
        <f t="shared" si="19"/>
        <v>1.65</v>
      </c>
      <c r="U74" s="117">
        <f t="shared" si="20"/>
        <v>1.9499999999999997</v>
      </c>
      <c r="V74" s="117">
        <f t="shared" si="21"/>
        <v>1.7</v>
      </c>
      <c r="W74" s="28">
        <f t="shared" si="22"/>
        <v>75</v>
      </c>
      <c r="X74" s="118">
        <f t="shared" si="23"/>
        <v>15</v>
      </c>
      <c r="Y74" s="129">
        <v>54</v>
      </c>
      <c r="Z74" s="120">
        <f t="shared" si="24"/>
        <v>43.2</v>
      </c>
      <c r="AA74" s="122"/>
      <c r="AB74" s="122"/>
      <c r="AC74" s="122"/>
      <c r="AD74" s="122"/>
      <c r="AE74" s="122"/>
      <c r="AF74" s="122"/>
      <c r="AG74" s="122"/>
      <c r="AH74" s="122"/>
      <c r="AI74" s="122"/>
      <c r="AJ74" s="122"/>
      <c r="AK74" s="122"/>
      <c r="AL74" s="122"/>
      <c r="AM74" s="122"/>
      <c r="AN74" s="122"/>
      <c r="AO74" s="122"/>
      <c r="AP74" s="122"/>
      <c r="AQ74" s="122"/>
      <c r="AR74" s="121"/>
    </row>
    <row r="75" spans="1:44" s="119" customFormat="1" x14ac:dyDescent="0.3">
      <c r="A75" s="113">
        <v>69</v>
      </c>
      <c r="B75" s="126">
        <v>677626</v>
      </c>
      <c r="C75" s="127" t="s">
        <v>168</v>
      </c>
      <c r="D75" s="114">
        <v>9.5</v>
      </c>
      <c r="E75" s="114">
        <v>14</v>
      </c>
      <c r="F75" s="114">
        <v>12</v>
      </c>
      <c r="G75" s="114">
        <v>10</v>
      </c>
      <c r="H75" s="114">
        <v>10</v>
      </c>
      <c r="I75" s="114">
        <f t="shared" si="13"/>
        <v>55.5</v>
      </c>
      <c r="J75" s="114">
        <f t="shared" si="14"/>
        <v>8.3249999999999993</v>
      </c>
      <c r="K75" s="115">
        <v>5</v>
      </c>
      <c r="L75" s="115">
        <v>3</v>
      </c>
      <c r="M75" s="115">
        <v>4</v>
      </c>
      <c r="N75" s="115">
        <v>4</v>
      </c>
      <c r="O75" s="115">
        <v>3</v>
      </c>
      <c r="P75" s="115">
        <f t="shared" si="15"/>
        <v>19</v>
      </c>
      <c r="Q75" s="115">
        <f t="shared" si="16"/>
        <v>0.95000000000000007</v>
      </c>
      <c r="R75" s="116">
        <f t="shared" si="17"/>
        <v>1.675</v>
      </c>
      <c r="S75" s="117">
        <f t="shared" si="18"/>
        <v>2.25</v>
      </c>
      <c r="T75" s="117">
        <f t="shared" si="19"/>
        <v>1.9999999999999998</v>
      </c>
      <c r="U75" s="117">
        <f t="shared" si="20"/>
        <v>1.7</v>
      </c>
      <c r="V75" s="117">
        <f t="shared" si="21"/>
        <v>1.65</v>
      </c>
      <c r="W75" s="28">
        <f t="shared" si="22"/>
        <v>74.5</v>
      </c>
      <c r="X75" s="118">
        <f t="shared" si="23"/>
        <v>14.9</v>
      </c>
      <c r="Y75" s="129">
        <v>54</v>
      </c>
      <c r="Z75" s="120">
        <f t="shared" si="24"/>
        <v>43.2</v>
      </c>
      <c r="AA75" s="122"/>
      <c r="AB75" s="122"/>
      <c r="AC75" s="122"/>
      <c r="AD75" s="122"/>
      <c r="AE75" s="122"/>
      <c r="AF75" s="122"/>
      <c r="AG75" s="122"/>
      <c r="AH75" s="122"/>
      <c r="AI75" s="122"/>
      <c r="AJ75" s="122"/>
      <c r="AK75" s="122"/>
      <c r="AL75" s="122"/>
      <c r="AM75" s="122"/>
      <c r="AN75" s="122"/>
      <c r="AO75" s="122"/>
      <c r="AP75" s="122"/>
      <c r="AQ75" s="122"/>
      <c r="AR75" s="121"/>
    </row>
    <row r="76" spans="1:44" s="119" customFormat="1" x14ac:dyDescent="0.3">
      <c r="A76" s="113">
        <v>70</v>
      </c>
      <c r="B76" s="126">
        <v>677627</v>
      </c>
      <c r="C76" s="127" t="s">
        <v>169</v>
      </c>
      <c r="D76" s="114">
        <v>10</v>
      </c>
      <c r="E76" s="114">
        <v>8</v>
      </c>
      <c r="F76" s="114">
        <v>9</v>
      </c>
      <c r="G76" s="114">
        <v>10.5</v>
      </c>
      <c r="H76" s="114">
        <v>12</v>
      </c>
      <c r="I76" s="114">
        <f t="shared" si="13"/>
        <v>49.5</v>
      </c>
      <c r="J76" s="114">
        <f t="shared" si="14"/>
        <v>7.4249999999999998</v>
      </c>
      <c r="K76" s="115">
        <v>3</v>
      </c>
      <c r="L76" s="115">
        <v>3.5</v>
      </c>
      <c r="M76" s="115">
        <v>3</v>
      </c>
      <c r="N76" s="115">
        <v>3</v>
      </c>
      <c r="O76" s="115">
        <v>4</v>
      </c>
      <c r="P76" s="115">
        <f t="shared" si="15"/>
        <v>16.5</v>
      </c>
      <c r="Q76" s="115">
        <f t="shared" si="16"/>
        <v>0.82500000000000007</v>
      </c>
      <c r="R76" s="116">
        <f t="shared" si="17"/>
        <v>1.65</v>
      </c>
      <c r="S76" s="117">
        <f t="shared" si="18"/>
        <v>1.375</v>
      </c>
      <c r="T76" s="117">
        <f t="shared" si="19"/>
        <v>1.5</v>
      </c>
      <c r="U76" s="117">
        <f t="shared" si="20"/>
        <v>1.7250000000000001</v>
      </c>
      <c r="V76" s="117">
        <f t="shared" si="21"/>
        <v>1.9999999999999998</v>
      </c>
      <c r="W76" s="28">
        <f t="shared" si="22"/>
        <v>66</v>
      </c>
      <c r="X76" s="118">
        <f t="shared" si="23"/>
        <v>13.200000000000001</v>
      </c>
      <c r="Y76" s="129">
        <v>53</v>
      </c>
      <c r="Z76" s="120">
        <f t="shared" si="24"/>
        <v>42.400000000000006</v>
      </c>
      <c r="AA76" s="122"/>
      <c r="AB76" s="122"/>
      <c r="AC76" s="122"/>
      <c r="AD76" s="122"/>
      <c r="AE76" s="122"/>
      <c r="AF76" s="122"/>
      <c r="AG76" s="122"/>
      <c r="AH76" s="122"/>
      <c r="AI76" s="122"/>
      <c r="AJ76" s="122"/>
      <c r="AK76" s="122"/>
      <c r="AL76" s="122"/>
      <c r="AM76" s="122"/>
      <c r="AN76" s="122"/>
      <c r="AO76" s="122"/>
      <c r="AP76" s="122"/>
      <c r="AQ76" s="122"/>
      <c r="AR76" s="121"/>
    </row>
    <row r="77" spans="1:44" s="119" customFormat="1" x14ac:dyDescent="0.3">
      <c r="A77" s="113">
        <v>71</v>
      </c>
      <c r="B77" s="126">
        <v>677628</v>
      </c>
      <c r="C77" s="127" t="s">
        <v>170</v>
      </c>
      <c r="D77" s="114">
        <v>8</v>
      </c>
      <c r="E77" s="114">
        <v>12</v>
      </c>
      <c r="F77" s="114">
        <v>9</v>
      </c>
      <c r="G77" s="114">
        <v>10</v>
      </c>
      <c r="H77" s="114">
        <v>14</v>
      </c>
      <c r="I77" s="114">
        <f t="shared" si="13"/>
        <v>53</v>
      </c>
      <c r="J77" s="114">
        <f t="shared" si="14"/>
        <v>7.9499999999999993</v>
      </c>
      <c r="K77" s="115">
        <v>2</v>
      </c>
      <c r="L77" s="115">
        <v>3</v>
      </c>
      <c r="M77" s="115">
        <v>3.5</v>
      </c>
      <c r="N77" s="115">
        <v>2</v>
      </c>
      <c r="O77" s="115">
        <v>5</v>
      </c>
      <c r="P77" s="115">
        <f t="shared" si="15"/>
        <v>15.5</v>
      </c>
      <c r="Q77" s="115">
        <f t="shared" si="16"/>
        <v>0.77500000000000002</v>
      </c>
      <c r="R77" s="116">
        <f t="shared" si="17"/>
        <v>1.3</v>
      </c>
      <c r="S77" s="117">
        <f t="shared" si="18"/>
        <v>1.9499999999999997</v>
      </c>
      <c r="T77" s="117">
        <f t="shared" si="19"/>
        <v>1.5249999999999999</v>
      </c>
      <c r="U77" s="117">
        <f t="shared" si="20"/>
        <v>1.6</v>
      </c>
      <c r="V77" s="117">
        <f t="shared" si="21"/>
        <v>2.35</v>
      </c>
      <c r="W77" s="28">
        <f t="shared" si="22"/>
        <v>68.5</v>
      </c>
      <c r="X77" s="118">
        <f t="shared" si="23"/>
        <v>13.700000000000001</v>
      </c>
      <c r="Y77" s="129">
        <v>41</v>
      </c>
      <c r="Z77" s="120">
        <f t="shared" si="24"/>
        <v>32.800000000000004</v>
      </c>
      <c r="AA77" s="122"/>
      <c r="AB77" s="122"/>
      <c r="AC77" s="122"/>
      <c r="AD77" s="122"/>
      <c r="AE77" s="122"/>
      <c r="AF77" s="122"/>
      <c r="AG77" s="122"/>
      <c r="AH77" s="122"/>
      <c r="AI77" s="122"/>
      <c r="AJ77" s="122"/>
      <c r="AK77" s="122"/>
      <c r="AL77" s="122"/>
      <c r="AM77" s="122"/>
      <c r="AN77" s="122"/>
      <c r="AO77" s="122"/>
      <c r="AP77" s="122"/>
      <c r="AQ77" s="122"/>
      <c r="AR77" s="121"/>
    </row>
    <row r="78" spans="1:44" s="119" customFormat="1" x14ac:dyDescent="0.3">
      <c r="A78" s="113">
        <v>72</v>
      </c>
      <c r="B78" s="126">
        <v>677629</v>
      </c>
      <c r="C78" s="127" t="s">
        <v>171</v>
      </c>
      <c r="D78" s="114">
        <v>10.5</v>
      </c>
      <c r="E78" s="114">
        <v>12</v>
      </c>
      <c r="F78" s="114">
        <v>14</v>
      </c>
      <c r="G78" s="114">
        <v>9</v>
      </c>
      <c r="H78" s="114">
        <v>12</v>
      </c>
      <c r="I78" s="114">
        <f t="shared" si="13"/>
        <v>57.5</v>
      </c>
      <c r="J78" s="114">
        <f t="shared" si="14"/>
        <v>8.625</v>
      </c>
      <c r="K78" s="115">
        <v>4</v>
      </c>
      <c r="L78" s="115">
        <v>4</v>
      </c>
      <c r="M78" s="115">
        <v>3</v>
      </c>
      <c r="N78" s="115">
        <v>3</v>
      </c>
      <c r="O78" s="115">
        <v>2.5</v>
      </c>
      <c r="P78" s="115">
        <f t="shared" si="15"/>
        <v>16.5</v>
      </c>
      <c r="Q78" s="115">
        <f t="shared" si="16"/>
        <v>0.82500000000000007</v>
      </c>
      <c r="R78" s="116">
        <f t="shared" si="17"/>
        <v>1.7749999999999999</v>
      </c>
      <c r="S78" s="117">
        <f t="shared" si="18"/>
        <v>1.9999999999999998</v>
      </c>
      <c r="T78" s="117">
        <f t="shared" si="19"/>
        <v>2.25</v>
      </c>
      <c r="U78" s="117">
        <f t="shared" si="20"/>
        <v>1.5</v>
      </c>
      <c r="V78" s="117">
        <f t="shared" si="21"/>
        <v>1.9249999999999998</v>
      </c>
      <c r="W78" s="28">
        <f t="shared" si="22"/>
        <v>74</v>
      </c>
      <c r="X78" s="118">
        <f t="shared" si="23"/>
        <v>14.8</v>
      </c>
      <c r="Y78" s="129">
        <v>62</v>
      </c>
      <c r="Z78" s="120">
        <f t="shared" si="24"/>
        <v>49.6</v>
      </c>
      <c r="AA78" s="122"/>
      <c r="AB78" s="122"/>
      <c r="AC78" s="122"/>
      <c r="AD78" s="122"/>
      <c r="AE78" s="122"/>
      <c r="AF78" s="122"/>
      <c r="AG78" s="122"/>
      <c r="AH78" s="122"/>
      <c r="AI78" s="122"/>
      <c r="AJ78" s="122"/>
      <c r="AK78" s="122"/>
      <c r="AL78" s="122"/>
      <c r="AM78" s="122"/>
      <c r="AN78" s="122"/>
      <c r="AO78" s="122"/>
      <c r="AP78" s="122"/>
      <c r="AQ78" s="122"/>
      <c r="AR78" s="121"/>
    </row>
    <row r="79" spans="1:44" s="119" customFormat="1" x14ac:dyDescent="0.3">
      <c r="A79" s="113">
        <v>73</v>
      </c>
      <c r="B79" s="126">
        <v>677630</v>
      </c>
      <c r="C79" s="127" t="s">
        <v>172</v>
      </c>
      <c r="D79" s="114">
        <v>10</v>
      </c>
      <c r="E79" s="114">
        <v>8</v>
      </c>
      <c r="F79" s="114">
        <v>9.5</v>
      </c>
      <c r="G79" s="114">
        <v>10</v>
      </c>
      <c r="H79" s="114">
        <v>10</v>
      </c>
      <c r="I79" s="114">
        <f t="shared" si="13"/>
        <v>47.5</v>
      </c>
      <c r="J79" s="114">
        <f t="shared" si="14"/>
        <v>7.125</v>
      </c>
      <c r="K79" s="115">
        <v>3</v>
      </c>
      <c r="L79" s="115">
        <v>2</v>
      </c>
      <c r="M79" s="115">
        <v>4</v>
      </c>
      <c r="N79" s="115">
        <v>3</v>
      </c>
      <c r="O79" s="115">
        <v>3</v>
      </c>
      <c r="P79" s="115">
        <f t="shared" si="15"/>
        <v>15</v>
      </c>
      <c r="Q79" s="115">
        <f t="shared" si="16"/>
        <v>0.75</v>
      </c>
      <c r="R79" s="116">
        <f t="shared" si="17"/>
        <v>1.65</v>
      </c>
      <c r="S79" s="117">
        <f t="shared" si="18"/>
        <v>1.3</v>
      </c>
      <c r="T79" s="117">
        <f t="shared" si="19"/>
        <v>1.625</v>
      </c>
      <c r="U79" s="117">
        <f t="shared" si="20"/>
        <v>1.65</v>
      </c>
      <c r="V79" s="117">
        <f t="shared" si="21"/>
        <v>1.65</v>
      </c>
      <c r="W79" s="28">
        <f t="shared" si="22"/>
        <v>62.5</v>
      </c>
      <c r="X79" s="118">
        <f t="shared" si="23"/>
        <v>12.5</v>
      </c>
      <c r="Y79" s="129">
        <v>66</v>
      </c>
      <c r="Z79" s="120">
        <f t="shared" si="24"/>
        <v>52.800000000000004</v>
      </c>
      <c r="AA79" s="122"/>
      <c r="AB79" s="122"/>
      <c r="AC79" s="122"/>
      <c r="AD79" s="122"/>
      <c r="AE79" s="122"/>
      <c r="AF79" s="122"/>
      <c r="AG79" s="122"/>
      <c r="AH79" s="122"/>
      <c r="AI79" s="122"/>
      <c r="AJ79" s="122"/>
      <c r="AK79" s="122"/>
      <c r="AL79" s="122"/>
      <c r="AM79" s="122"/>
      <c r="AN79" s="122"/>
      <c r="AO79" s="122"/>
      <c r="AP79" s="122"/>
      <c r="AQ79" s="122"/>
      <c r="AR79" s="121"/>
    </row>
    <row r="80" spans="1:44" s="119" customFormat="1" x14ac:dyDescent="0.3">
      <c r="A80" s="113">
        <v>74</v>
      </c>
      <c r="B80" s="126">
        <v>677631</v>
      </c>
      <c r="C80" s="127" t="s">
        <v>173</v>
      </c>
      <c r="D80" s="114">
        <v>14</v>
      </c>
      <c r="E80" s="114">
        <v>12</v>
      </c>
      <c r="F80" s="114">
        <v>13</v>
      </c>
      <c r="G80" s="114">
        <v>11</v>
      </c>
      <c r="H80" s="114">
        <v>11</v>
      </c>
      <c r="I80" s="114">
        <f t="shared" si="13"/>
        <v>61</v>
      </c>
      <c r="J80" s="114">
        <f t="shared" si="14"/>
        <v>9.15</v>
      </c>
      <c r="K80" s="115">
        <v>3</v>
      </c>
      <c r="L80" s="115">
        <v>3</v>
      </c>
      <c r="M80" s="115">
        <v>2</v>
      </c>
      <c r="N80" s="115">
        <v>2</v>
      </c>
      <c r="O80" s="115">
        <v>3</v>
      </c>
      <c r="P80" s="115">
        <f t="shared" si="15"/>
        <v>13</v>
      </c>
      <c r="Q80" s="115">
        <f t="shared" si="16"/>
        <v>0.65</v>
      </c>
      <c r="R80" s="116">
        <f t="shared" si="17"/>
        <v>2.25</v>
      </c>
      <c r="S80" s="117">
        <f t="shared" si="18"/>
        <v>1.9499999999999997</v>
      </c>
      <c r="T80" s="117">
        <f t="shared" si="19"/>
        <v>2.0499999999999998</v>
      </c>
      <c r="U80" s="117">
        <f t="shared" si="20"/>
        <v>1.75</v>
      </c>
      <c r="V80" s="117">
        <f t="shared" si="21"/>
        <v>1.7999999999999998</v>
      </c>
      <c r="W80" s="28">
        <f t="shared" si="22"/>
        <v>74</v>
      </c>
      <c r="X80" s="118">
        <f t="shared" si="23"/>
        <v>14.8</v>
      </c>
      <c r="Y80" s="129">
        <v>33</v>
      </c>
      <c r="Z80" s="120">
        <f t="shared" si="24"/>
        <v>26.400000000000002</v>
      </c>
      <c r="AA80" s="122"/>
      <c r="AB80" s="122"/>
      <c r="AC80" s="122"/>
      <c r="AD80" s="122"/>
      <c r="AE80" s="122"/>
      <c r="AF80" s="122"/>
      <c r="AG80" s="122"/>
      <c r="AH80" s="122"/>
      <c r="AI80" s="122"/>
      <c r="AJ80" s="122"/>
      <c r="AK80" s="122"/>
      <c r="AL80" s="122"/>
      <c r="AM80" s="122"/>
      <c r="AN80" s="122"/>
      <c r="AO80" s="122"/>
      <c r="AP80" s="122"/>
      <c r="AQ80" s="122"/>
      <c r="AR80" s="121"/>
    </row>
    <row r="81" spans="1:44" s="119" customFormat="1" x14ac:dyDescent="0.3">
      <c r="A81" s="113">
        <v>75</v>
      </c>
      <c r="B81" s="126">
        <v>677632</v>
      </c>
      <c r="C81" s="127" t="s">
        <v>174</v>
      </c>
      <c r="D81" s="114">
        <v>14</v>
      </c>
      <c r="E81" s="114">
        <v>14</v>
      </c>
      <c r="F81" s="114">
        <v>12</v>
      </c>
      <c r="G81" s="114">
        <v>9</v>
      </c>
      <c r="H81" s="114">
        <v>10</v>
      </c>
      <c r="I81" s="114">
        <f t="shared" si="13"/>
        <v>59</v>
      </c>
      <c r="J81" s="114">
        <f t="shared" si="14"/>
        <v>8.85</v>
      </c>
      <c r="K81" s="115">
        <v>4</v>
      </c>
      <c r="L81" s="115">
        <v>3.5</v>
      </c>
      <c r="M81" s="115">
        <v>3</v>
      </c>
      <c r="N81" s="115">
        <v>3.5</v>
      </c>
      <c r="O81" s="115">
        <v>4</v>
      </c>
      <c r="P81" s="115">
        <f t="shared" si="15"/>
        <v>18</v>
      </c>
      <c r="Q81" s="115">
        <f t="shared" si="16"/>
        <v>0.9</v>
      </c>
      <c r="R81" s="116">
        <f t="shared" si="17"/>
        <v>2.3000000000000003</v>
      </c>
      <c r="S81" s="117">
        <f t="shared" si="18"/>
        <v>2.2749999999999999</v>
      </c>
      <c r="T81" s="117">
        <f t="shared" si="19"/>
        <v>1.9499999999999997</v>
      </c>
      <c r="U81" s="117">
        <f t="shared" si="20"/>
        <v>1.5249999999999999</v>
      </c>
      <c r="V81" s="117">
        <f t="shared" si="21"/>
        <v>1.7</v>
      </c>
      <c r="W81" s="28">
        <f t="shared" si="22"/>
        <v>77</v>
      </c>
      <c r="X81" s="118">
        <f t="shared" si="23"/>
        <v>15.4</v>
      </c>
      <c r="Y81" s="129">
        <v>79</v>
      </c>
      <c r="Z81" s="120">
        <f t="shared" si="24"/>
        <v>63.2</v>
      </c>
      <c r="AA81" s="122"/>
      <c r="AB81" s="122"/>
      <c r="AC81" s="122"/>
      <c r="AD81" s="122"/>
      <c r="AE81" s="122"/>
      <c r="AF81" s="122"/>
      <c r="AG81" s="122"/>
      <c r="AH81" s="122"/>
      <c r="AI81" s="122"/>
      <c r="AJ81" s="122"/>
      <c r="AK81" s="122"/>
      <c r="AL81" s="122"/>
      <c r="AM81" s="122"/>
      <c r="AN81" s="122"/>
      <c r="AO81" s="122"/>
      <c r="AP81" s="122"/>
      <c r="AQ81" s="122"/>
      <c r="AR81" s="121"/>
    </row>
    <row r="82" spans="1:44" s="119" customFormat="1" x14ac:dyDescent="0.3">
      <c r="A82" s="113">
        <v>76</v>
      </c>
      <c r="B82" s="126">
        <v>677633</v>
      </c>
      <c r="C82" s="127" t="s">
        <v>175</v>
      </c>
      <c r="D82" s="114">
        <v>14</v>
      </c>
      <c r="E82" s="114">
        <v>11</v>
      </c>
      <c r="F82" s="114">
        <v>12.5</v>
      </c>
      <c r="G82" s="114">
        <v>11</v>
      </c>
      <c r="H82" s="114">
        <v>10</v>
      </c>
      <c r="I82" s="114">
        <f t="shared" si="13"/>
        <v>58.5</v>
      </c>
      <c r="J82" s="114">
        <f t="shared" si="14"/>
        <v>8.7750000000000004</v>
      </c>
      <c r="K82" s="115">
        <v>2</v>
      </c>
      <c r="L82" s="115">
        <v>2.5</v>
      </c>
      <c r="M82" s="115">
        <v>3.5</v>
      </c>
      <c r="N82" s="115">
        <v>3</v>
      </c>
      <c r="O82" s="115">
        <v>4</v>
      </c>
      <c r="P82" s="115">
        <f t="shared" si="15"/>
        <v>15</v>
      </c>
      <c r="Q82" s="115">
        <f t="shared" si="16"/>
        <v>0.75</v>
      </c>
      <c r="R82" s="116">
        <f t="shared" si="17"/>
        <v>2.2000000000000002</v>
      </c>
      <c r="S82" s="117">
        <f t="shared" si="18"/>
        <v>1.7749999999999999</v>
      </c>
      <c r="T82" s="117">
        <f t="shared" si="19"/>
        <v>2.0499999999999998</v>
      </c>
      <c r="U82" s="117">
        <f t="shared" si="20"/>
        <v>1.7999999999999998</v>
      </c>
      <c r="V82" s="117">
        <f t="shared" si="21"/>
        <v>1.7</v>
      </c>
      <c r="W82" s="28">
        <f t="shared" si="22"/>
        <v>73.5</v>
      </c>
      <c r="X82" s="118">
        <f t="shared" si="23"/>
        <v>14.700000000000001</v>
      </c>
      <c r="Y82" s="129">
        <v>64</v>
      </c>
      <c r="Z82" s="120">
        <f t="shared" si="24"/>
        <v>51.2</v>
      </c>
      <c r="AA82" s="122"/>
      <c r="AB82" s="122"/>
      <c r="AC82" s="122"/>
      <c r="AD82" s="122"/>
      <c r="AE82" s="122"/>
      <c r="AF82" s="122"/>
      <c r="AG82" s="122"/>
      <c r="AH82" s="122"/>
      <c r="AI82" s="122"/>
      <c r="AJ82" s="122"/>
      <c r="AK82" s="122"/>
      <c r="AL82" s="122"/>
      <c r="AM82" s="122"/>
      <c r="AN82" s="122"/>
      <c r="AO82" s="122"/>
      <c r="AP82" s="122"/>
      <c r="AQ82" s="122"/>
      <c r="AR82" s="121"/>
    </row>
    <row r="83" spans="1:44" s="119" customFormat="1" x14ac:dyDescent="0.3">
      <c r="A83" s="113">
        <v>77</v>
      </c>
      <c r="B83" s="126">
        <v>677634</v>
      </c>
      <c r="C83" s="127" t="s">
        <v>176</v>
      </c>
      <c r="D83" s="114">
        <v>10</v>
      </c>
      <c r="E83" s="114">
        <v>10</v>
      </c>
      <c r="F83" s="114">
        <v>11</v>
      </c>
      <c r="G83" s="114">
        <v>9</v>
      </c>
      <c r="H83" s="114">
        <v>13</v>
      </c>
      <c r="I83" s="114">
        <f t="shared" si="13"/>
        <v>53</v>
      </c>
      <c r="J83" s="114">
        <f t="shared" si="14"/>
        <v>7.9499999999999993</v>
      </c>
      <c r="K83" s="115">
        <v>3</v>
      </c>
      <c r="L83" s="115">
        <v>5</v>
      </c>
      <c r="M83" s="115">
        <v>2.5</v>
      </c>
      <c r="N83" s="115">
        <v>2.5</v>
      </c>
      <c r="O83" s="115">
        <v>3</v>
      </c>
      <c r="P83" s="115">
        <f t="shared" si="15"/>
        <v>16</v>
      </c>
      <c r="Q83" s="115">
        <f t="shared" si="16"/>
        <v>0.8</v>
      </c>
      <c r="R83" s="116">
        <f t="shared" si="17"/>
        <v>1.65</v>
      </c>
      <c r="S83" s="117">
        <f t="shared" si="18"/>
        <v>1.75</v>
      </c>
      <c r="T83" s="117">
        <f t="shared" si="19"/>
        <v>1.7749999999999999</v>
      </c>
      <c r="U83" s="117">
        <f t="shared" si="20"/>
        <v>1.4749999999999999</v>
      </c>
      <c r="V83" s="117">
        <f t="shared" si="21"/>
        <v>2.1</v>
      </c>
      <c r="W83" s="28">
        <f t="shared" si="22"/>
        <v>69</v>
      </c>
      <c r="X83" s="118">
        <f t="shared" si="23"/>
        <v>13.8</v>
      </c>
      <c r="Y83" s="129">
        <v>65</v>
      </c>
      <c r="Z83" s="120">
        <f t="shared" si="24"/>
        <v>52</v>
      </c>
      <c r="AA83" s="122"/>
      <c r="AB83" s="122"/>
      <c r="AC83" s="122"/>
      <c r="AD83" s="122"/>
      <c r="AE83" s="122"/>
      <c r="AF83" s="122"/>
      <c r="AG83" s="122"/>
      <c r="AH83" s="122"/>
      <c r="AI83" s="122"/>
      <c r="AJ83" s="122"/>
      <c r="AK83" s="122"/>
      <c r="AL83" s="122"/>
      <c r="AM83" s="122"/>
      <c r="AN83" s="122"/>
      <c r="AO83" s="122"/>
      <c r="AP83" s="122"/>
      <c r="AQ83" s="122"/>
      <c r="AR83" s="121"/>
    </row>
    <row r="84" spans="1:44" s="119" customFormat="1" x14ac:dyDescent="0.3">
      <c r="A84" s="113">
        <v>78</v>
      </c>
      <c r="B84" s="126">
        <v>677635</v>
      </c>
      <c r="C84" s="127" t="s">
        <v>177</v>
      </c>
      <c r="D84" s="114">
        <v>9</v>
      </c>
      <c r="E84" s="114">
        <v>10</v>
      </c>
      <c r="F84" s="114">
        <v>14</v>
      </c>
      <c r="G84" s="114">
        <v>11</v>
      </c>
      <c r="H84" s="114">
        <v>10</v>
      </c>
      <c r="I84" s="114">
        <f t="shared" si="13"/>
        <v>54</v>
      </c>
      <c r="J84" s="114">
        <f t="shared" si="14"/>
        <v>8.1</v>
      </c>
      <c r="K84" s="115">
        <v>2</v>
      </c>
      <c r="L84" s="115">
        <v>3</v>
      </c>
      <c r="M84" s="115">
        <v>4</v>
      </c>
      <c r="N84" s="115">
        <v>3</v>
      </c>
      <c r="O84" s="115">
        <v>3</v>
      </c>
      <c r="P84" s="115">
        <f t="shared" si="15"/>
        <v>15</v>
      </c>
      <c r="Q84" s="115">
        <f t="shared" si="16"/>
        <v>0.75</v>
      </c>
      <c r="R84" s="116">
        <f t="shared" si="17"/>
        <v>1.45</v>
      </c>
      <c r="S84" s="117">
        <f t="shared" si="18"/>
        <v>1.65</v>
      </c>
      <c r="T84" s="117">
        <f t="shared" si="19"/>
        <v>2.3000000000000003</v>
      </c>
      <c r="U84" s="117">
        <f t="shared" si="20"/>
        <v>1.7999999999999998</v>
      </c>
      <c r="V84" s="117">
        <f t="shared" si="21"/>
        <v>1.65</v>
      </c>
      <c r="W84" s="28">
        <f t="shared" si="22"/>
        <v>69</v>
      </c>
      <c r="X84" s="118">
        <f t="shared" si="23"/>
        <v>13.8</v>
      </c>
      <c r="Y84" s="129"/>
      <c r="Z84" s="120">
        <f t="shared" si="24"/>
        <v>0</v>
      </c>
      <c r="AA84" s="122"/>
      <c r="AB84" s="122"/>
      <c r="AC84" s="122"/>
      <c r="AD84" s="122"/>
      <c r="AE84" s="122"/>
      <c r="AF84" s="122"/>
      <c r="AG84" s="122"/>
      <c r="AH84" s="122"/>
      <c r="AI84" s="122"/>
      <c r="AJ84" s="122"/>
      <c r="AK84" s="122"/>
      <c r="AL84" s="122"/>
      <c r="AM84" s="122"/>
      <c r="AN84" s="122"/>
      <c r="AO84" s="122"/>
      <c r="AP84" s="122"/>
      <c r="AQ84" s="122"/>
      <c r="AR84" s="121"/>
    </row>
    <row r="85" spans="1:44" s="119" customFormat="1" x14ac:dyDescent="0.3">
      <c r="A85" s="113">
        <v>79</v>
      </c>
      <c r="B85" s="126">
        <v>677636</v>
      </c>
      <c r="C85" s="127" t="s">
        <v>178</v>
      </c>
      <c r="D85" s="114">
        <v>10</v>
      </c>
      <c r="E85" s="114">
        <v>12</v>
      </c>
      <c r="F85" s="114">
        <v>11</v>
      </c>
      <c r="G85" s="114">
        <v>12</v>
      </c>
      <c r="H85" s="114">
        <v>14</v>
      </c>
      <c r="I85" s="114">
        <f t="shared" si="13"/>
        <v>59</v>
      </c>
      <c r="J85" s="114">
        <f t="shared" si="14"/>
        <v>8.85</v>
      </c>
      <c r="K85" s="115">
        <v>3</v>
      </c>
      <c r="L85" s="115">
        <v>4</v>
      </c>
      <c r="M85" s="115">
        <v>4</v>
      </c>
      <c r="N85" s="115">
        <v>2.5</v>
      </c>
      <c r="O85" s="115">
        <v>3</v>
      </c>
      <c r="P85" s="115">
        <f t="shared" si="15"/>
        <v>16.5</v>
      </c>
      <c r="Q85" s="115">
        <f t="shared" si="16"/>
        <v>0.82500000000000007</v>
      </c>
      <c r="R85" s="116">
        <f t="shared" si="17"/>
        <v>1.65</v>
      </c>
      <c r="S85" s="117">
        <f t="shared" si="18"/>
        <v>1.9999999999999998</v>
      </c>
      <c r="T85" s="117">
        <f t="shared" si="19"/>
        <v>1.8499999999999999</v>
      </c>
      <c r="U85" s="117">
        <f t="shared" si="20"/>
        <v>1.9249999999999998</v>
      </c>
      <c r="V85" s="117">
        <f t="shared" si="21"/>
        <v>2.25</v>
      </c>
      <c r="W85" s="28">
        <f t="shared" si="22"/>
        <v>75.5</v>
      </c>
      <c r="X85" s="118">
        <f t="shared" si="23"/>
        <v>15.100000000000001</v>
      </c>
      <c r="Y85" s="129">
        <v>69</v>
      </c>
      <c r="Z85" s="120">
        <f t="shared" si="24"/>
        <v>55.2</v>
      </c>
      <c r="AA85" s="122"/>
      <c r="AB85" s="122"/>
      <c r="AC85" s="122"/>
      <c r="AD85" s="122"/>
      <c r="AE85" s="122"/>
      <c r="AF85" s="122"/>
      <c r="AG85" s="122"/>
      <c r="AH85" s="122"/>
      <c r="AI85" s="122"/>
      <c r="AJ85" s="122"/>
      <c r="AK85" s="122"/>
      <c r="AL85" s="122"/>
      <c r="AM85" s="122"/>
      <c r="AN85" s="122"/>
      <c r="AO85" s="122"/>
      <c r="AP85" s="122"/>
      <c r="AQ85" s="122"/>
      <c r="AR85" s="121"/>
    </row>
    <row r="86" spans="1:44" s="119" customFormat="1" x14ac:dyDescent="0.3">
      <c r="A86" s="113">
        <v>80</v>
      </c>
      <c r="B86" s="126">
        <v>677637</v>
      </c>
      <c r="C86" s="127" t="s">
        <v>179</v>
      </c>
      <c r="D86" s="114">
        <v>13</v>
      </c>
      <c r="E86" s="114">
        <v>9.5</v>
      </c>
      <c r="F86" s="114">
        <v>14</v>
      </c>
      <c r="G86" s="114">
        <v>10</v>
      </c>
      <c r="H86" s="114">
        <v>10</v>
      </c>
      <c r="I86" s="114">
        <f t="shared" si="13"/>
        <v>56.5</v>
      </c>
      <c r="J86" s="114">
        <f t="shared" si="14"/>
        <v>8.4749999999999996</v>
      </c>
      <c r="K86" s="115">
        <v>4</v>
      </c>
      <c r="L86" s="115">
        <v>2</v>
      </c>
      <c r="M86" s="115">
        <v>3</v>
      </c>
      <c r="N86" s="115">
        <v>3</v>
      </c>
      <c r="O86" s="115">
        <v>4.5</v>
      </c>
      <c r="P86" s="115">
        <f t="shared" si="15"/>
        <v>16.5</v>
      </c>
      <c r="Q86" s="115">
        <f t="shared" si="16"/>
        <v>0.82500000000000007</v>
      </c>
      <c r="R86" s="116">
        <f t="shared" si="17"/>
        <v>2.15</v>
      </c>
      <c r="S86" s="117">
        <f t="shared" si="18"/>
        <v>1.5250000000000001</v>
      </c>
      <c r="T86" s="117">
        <f t="shared" si="19"/>
        <v>2.25</v>
      </c>
      <c r="U86" s="117">
        <f t="shared" si="20"/>
        <v>1.65</v>
      </c>
      <c r="V86" s="117">
        <f t="shared" si="21"/>
        <v>1.7250000000000001</v>
      </c>
      <c r="W86" s="28">
        <f t="shared" si="22"/>
        <v>73</v>
      </c>
      <c r="X86" s="118">
        <f t="shared" si="23"/>
        <v>14.600000000000001</v>
      </c>
      <c r="Y86" s="129">
        <v>30</v>
      </c>
      <c r="Z86" s="120">
        <f t="shared" si="24"/>
        <v>24</v>
      </c>
      <c r="AA86" s="122"/>
      <c r="AB86" s="122"/>
      <c r="AC86" s="122"/>
      <c r="AD86" s="122"/>
      <c r="AE86" s="122"/>
      <c r="AF86" s="122"/>
      <c r="AG86" s="122"/>
      <c r="AH86" s="122"/>
      <c r="AI86" s="122"/>
      <c r="AJ86" s="122"/>
      <c r="AK86" s="122"/>
      <c r="AL86" s="122"/>
      <c r="AM86" s="122"/>
      <c r="AN86" s="122"/>
      <c r="AO86" s="122"/>
      <c r="AP86" s="122"/>
      <c r="AQ86" s="122"/>
      <c r="AR86" s="121"/>
    </row>
    <row r="87" spans="1:44" s="119" customFormat="1" x14ac:dyDescent="0.3">
      <c r="A87" s="113">
        <v>81</v>
      </c>
      <c r="B87" s="126">
        <v>677638</v>
      </c>
      <c r="C87" s="127" t="s">
        <v>180</v>
      </c>
      <c r="D87" s="114">
        <v>13</v>
      </c>
      <c r="E87" s="114">
        <v>10</v>
      </c>
      <c r="F87" s="114">
        <v>10.5</v>
      </c>
      <c r="G87" s="114">
        <v>11</v>
      </c>
      <c r="H87" s="114">
        <v>12</v>
      </c>
      <c r="I87" s="114">
        <f t="shared" si="13"/>
        <v>56.5</v>
      </c>
      <c r="J87" s="114">
        <f t="shared" si="14"/>
        <v>8.4749999999999996</v>
      </c>
      <c r="K87" s="115">
        <v>4</v>
      </c>
      <c r="L87" s="115">
        <v>2</v>
      </c>
      <c r="M87" s="115">
        <v>3</v>
      </c>
      <c r="N87" s="115">
        <v>3.5</v>
      </c>
      <c r="O87" s="115">
        <v>4</v>
      </c>
      <c r="P87" s="115">
        <f t="shared" si="15"/>
        <v>16.5</v>
      </c>
      <c r="Q87" s="115">
        <f t="shared" si="16"/>
        <v>0.82500000000000007</v>
      </c>
      <c r="R87" s="116">
        <f t="shared" si="17"/>
        <v>2.15</v>
      </c>
      <c r="S87" s="117">
        <f t="shared" si="18"/>
        <v>1.6</v>
      </c>
      <c r="T87" s="117">
        <f t="shared" si="19"/>
        <v>1.7250000000000001</v>
      </c>
      <c r="U87" s="117">
        <f t="shared" si="20"/>
        <v>1.825</v>
      </c>
      <c r="V87" s="117">
        <f t="shared" si="21"/>
        <v>1.9999999999999998</v>
      </c>
      <c r="W87" s="28">
        <f t="shared" si="22"/>
        <v>73</v>
      </c>
      <c r="X87" s="118">
        <f t="shared" si="23"/>
        <v>14.600000000000001</v>
      </c>
      <c r="Y87" s="129">
        <v>11</v>
      </c>
      <c r="Z87" s="120">
        <f t="shared" si="24"/>
        <v>8.8000000000000007</v>
      </c>
      <c r="AA87" s="122"/>
      <c r="AB87" s="122"/>
      <c r="AC87" s="122"/>
      <c r="AD87" s="122"/>
      <c r="AE87" s="122"/>
      <c r="AF87" s="122"/>
      <c r="AG87" s="122"/>
      <c r="AH87" s="122"/>
      <c r="AI87" s="122"/>
      <c r="AJ87" s="122"/>
      <c r="AK87" s="122"/>
      <c r="AL87" s="122"/>
      <c r="AM87" s="122"/>
      <c r="AN87" s="122"/>
      <c r="AO87" s="122"/>
      <c r="AP87" s="122"/>
      <c r="AQ87" s="122"/>
      <c r="AR87" s="121"/>
    </row>
    <row r="88" spans="1:44" s="119" customFormat="1" x14ac:dyDescent="0.3">
      <c r="A88" s="113">
        <v>82</v>
      </c>
      <c r="B88" s="126">
        <v>677639</v>
      </c>
      <c r="C88" s="127" t="s">
        <v>181</v>
      </c>
      <c r="D88" s="114">
        <v>13</v>
      </c>
      <c r="E88" s="114">
        <v>12</v>
      </c>
      <c r="F88" s="114">
        <v>14</v>
      </c>
      <c r="G88" s="114">
        <v>10</v>
      </c>
      <c r="H88" s="114">
        <v>11</v>
      </c>
      <c r="I88" s="114">
        <f t="shared" si="13"/>
        <v>60</v>
      </c>
      <c r="J88" s="114">
        <f t="shared" si="14"/>
        <v>9</v>
      </c>
      <c r="K88" s="115">
        <v>3</v>
      </c>
      <c r="L88" s="115">
        <v>3</v>
      </c>
      <c r="M88" s="115">
        <v>2</v>
      </c>
      <c r="N88" s="115">
        <v>4</v>
      </c>
      <c r="O88" s="115">
        <v>2.5</v>
      </c>
      <c r="P88" s="115">
        <f t="shared" si="15"/>
        <v>14.5</v>
      </c>
      <c r="Q88" s="115">
        <f t="shared" si="16"/>
        <v>0.72500000000000009</v>
      </c>
      <c r="R88" s="116">
        <f t="shared" si="17"/>
        <v>2.1</v>
      </c>
      <c r="S88" s="117">
        <f t="shared" si="18"/>
        <v>1.9499999999999997</v>
      </c>
      <c r="T88" s="117">
        <f t="shared" si="19"/>
        <v>2.2000000000000002</v>
      </c>
      <c r="U88" s="117">
        <f t="shared" si="20"/>
        <v>1.7</v>
      </c>
      <c r="V88" s="117">
        <f t="shared" si="21"/>
        <v>1.7749999999999999</v>
      </c>
      <c r="W88" s="28">
        <f t="shared" si="22"/>
        <v>74.5</v>
      </c>
      <c r="X88" s="118">
        <f t="shared" si="23"/>
        <v>14.9</v>
      </c>
      <c r="Y88" s="129">
        <v>25</v>
      </c>
      <c r="Z88" s="120">
        <f t="shared" si="24"/>
        <v>20</v>
      </c>
      <c r="AA88" s="122"/>
      <c r="AB88" s="122"/>
      <c r="AC88" s="122"/>
      <c r="AD88" s="122"/>
      <c r="AE88" s="122"/>
      <c r="AF88" s="122"/>
      <c r="AG88" s="122"/>
      <c r="AH88" s="122"/>
      <c r="AI88" s="122"/>
      <c r="AJ88" s="122"/>
      <c r="AK88" s="122"/>
      <c r="AL88" s="122"/>
      <c r="AM88" s="122"/>
      <c r="AN88" s="122"/>
      <c r="AO88" s="122"/>
      <c r="AP88" s="122"/>
      <c r="AQ88" s="122"/>
      <c r="AR88" s="121"/>
    </row>
    <row r="89" spans="1:44" s="119" customFormat="1" x14ac:dyDescent="0.3">
      <c r="A89" s="113">
        <v>83</v>
      </c>
      <c r="B89" s="126">
        <v>677640</v>
      </c>
      <c r="C89" s="127" t="s">
        <v>182</v>
      </c>
      <c r="D89" s="114">
        <v>12</v>
      </c>
      <c r="E89" s="114">
        <v>10</v>
      </c>
      <c r="F89" s="114">
        <v>11</v>
      </c>
      <c r="G89" s="114">
        <v>12</v>
      </c>
      <c r="H89" s="114">
        <v>10</v>
      </c>
      <c r="I89" s="114">
        <f t="shared" si="13"/>
        <v>55</v>
      </c>
      <c r="J89" s="114">
        <f t="shared" si="14"/>
        <v>8.25</v>
      </c>
      <c r="K89" s="115">
        <v>5</v>
      </c>
      <c r="L89" s="115">
        <v>2.5</v>
      </c>
      <c r="M89" s="115">
        <v>3</v>
      </c>
      <c r="N89" s="115">
        <v>2.5</v>
      </c>
      <c r="O89" s="115">
        <v>2.5</v>
      </c>
      <c r="P89" s="115">
        <f t="shared" si="15"/>
        <v>15.5</v>
      </c>
      <c r="Q89" s="115">
        <f t="shared" si="16"/>
        <v>0.77500000000000002</v>
      </c>
      <c r="R89" s="116">
        <f t="shared" si="17"/>
        <v>2.0499999999999998</v>
      </c>
      <c r="S89" s="117">
        <f t="shared" si="18"/>
        <v>1.625</v>
      </c>
      <c r="T89" s="117">
        <f t="shared" si="19"/>
        <v>1.7999999999999998</v>
      </c>
      <c r="U89" s="117">
        <f t="shared" si="20"/>
        <v>1.9249999999999998</v>
      </c>
      <c r="V89" s="117">
        <f t="shared" si="21"/>
        <v>1.625</v>
      </c>
      <c r="W89" s="28">
        <f t="shared" si="22"/>
        <v>70.5</v>
      </c>
      <c r="X89" s="118">
        <f t="shared" si="23"/>
        <v>14.100000000000001</v>
      </c>
      <c r="Y89" s="129">
        <v>43</v>
      </c>
      <c r="Z89" s="120">
        <f t="shared" si="24"/>
        <v>34.4</v>
      </c>
      <c r="AA89" s="122"/>
      <c r="AB89" s="122"/>
      <c r="AC89" s="122"/>
      <c r="AD89" s="122"/>
      <c r="AE89" s="122"/>
      <c r="AF89" s="122"/>
      <c r="AG89" s="122"/>
      <c r="AH89" s="122"/>
      <c r="AI89" s="122"/>
      <c r="AJ89" s="122"/>
      <c r="AK89" s="122"/>
      <c r="AL89" s="122"/>
      <c r="AM89" s="122"/>
      <c r="AN89" s="122"/>
      <c r="AO89" s="122"/>
      <c r="AP89" s="122"/>
      <c r="AQ89" s="122"/>
      <c r="AR89" s="121"/>
    </row>
    <row r="90" spans="1:44" s="119" customFormat="1" x14ac:dyDescent="0.3">
      <c r="A90" s="113">
        <v>84</v>
      </c>
      <c r="B90" s="126">
        <v>677641</v>
      </c>
      <c r="C90" s="127" t="s">
        <v>183</v>
      </c>
      <c r="D90" s="114">
        <v>13</v>
      </c>
      <c r="E90" s="114">
        <v>11</v>
      </c>
      <c r="F90" s="114">
        <v>12</v>
      </c>
      <c r="G90" s="114">
        <v>10</v>
      </c>
      <c r="H90" s="114">
        <v>9</v>
      </c>
      <c r="I90" s="114">
        <f t="shared" si="13"/>
        <v>55</v>
      </c>
      <c r="J90" s="114">
        <f t="shared" si="14"/>
        <v>8.25</v>
      </c>
      <c r="K90" s="115">
        <v>4</v>
      </c>
      <c r="L90" s="115">
        <v>4</v>
      </c>
      <c r="M90" s="115">
        <v>2.5</v>
      </c>
      <c r="N90" s="115">
        <v>3</v>
      </c>
      <c r="O90" s="115">
        <v>3</v>
      </c>
      <c r="P90" s="115">
        <f t="shared" si="15"/>
        <v>16.5</v>
      </c>
      <c r="Q90" s="115">
        <f t="shared" si="16"/>
        <v>0.82500000000000007</v>
      </c>
      <c r="R90" s="116">
        <f t="shared" si="17"/>
        <v>2.15</v>
      </c>
      <c r="S90" s="117">
        <f t="shared" si="18"/>
        <v>1.8499999999999999</v>
      </c>
      <c r="T90" s="117">
        <f t="shared" si="19"/>
        <v>1.9249999999999998</v>
      </c>
      <c r="U90" s="117">
        <f t="shared" si="20"/>
        <v>1.65</v>
      </c>
      <c r="V90" s="117">
        <f t="shared" si="21"/>
        <v>1.5</v>
      </c>
      <c r="W90" s="28">
        <f t="shared" si="22"/>
        <v>71.5</v>
      </c>
      <c r="X90" s="118">
        <f t="shared" si="23"/>
        <v>14.3</v>
      </c>
      <c r="Y90" s="129">
        <v>44</v>
      </c>
      <c r="Z90" s="120">
        <f t="shared" si="24"/>
        <v>35.200000000000003</v>
      </c>
      <c r="AA90" s="122"/>
      <c r="AB90" s="122"/>
      <c r="AC90" s="122"/>
      <c r="AD90" s="122"/>
      <c r="AE90" s="122"/>
      <c r="AF90" s="122"/>
      <c r="AG90" s="122"/>
      <c r="AH90" s="122"/>
      <c r="AI90" s="122"/>
      <c r="AJ90" s="122"/>
      <c r="AK90" s="122"/>
      <c r="AL90" s="122"/>
      <c r="AM90" s="122"/>
      <c r="AN90" s="122"/>
      <c r="AO90" s="122"/>
      <c r="AP90" s="122"/>
      <c r="AQ90" s="122"/>
      <c r="AR90" s="121"/>
    </row>
    <row r="91" spans="1:44" s="119" customFormat="1" x14ac:dyDescent="0.3">
      <c r="A91" s="113">
        <v>85</v>
      </c>
      <c r="B91" s="126">
        <v>677642</v>
      </c>
      <c r="C91" s="127" t="s">
        <v>184</v>
      </c>
      <c r="D91" s="114">
        <v>13</v>
      </c>
      <c r="E91" s="114">
        <v>12</v>
      </c>
      <c r="F91" s="114">
        <v>10</v>
      </c>
      <c r="G91" s="114">
        <v>12</v>
      </c>
      <c r="H91" s="114">
        <v>14</v>
      </c>
      <c r="I91" s="114">
        <f t="shared" si="13"/>
        <v>61</v>
      </c>
      <c r="J91" s="114">
        <f t="shared" si="14"/>
        <v>9.15</v>
      </c>
      <c r="K91" s="115">
        <v>2</v>
      </c>
      <c r="L91" s="115">
        <v>2</v>
      </c>
      <c r="M91" s="115">
        <v>4</v>
      </c>
      <c r="N91" s="115">
        <v>2.5</v>
      </c>
      <c r="O91" s="115">
        <v>3</v>
      </c>
      <c r="P91" s="115">
        <f t="shared" si="15"/>
        <v>13.5</v>
      </c>
      <c r="Q91" s="115">
        <f t="shared" si="16"/>
        <v>0.67500000000000004</v>
      </c>
      <c r="R91" s="116">
        <f t="shared" si="17"/>
        <v>2.0499999999999998</v>
      </c>
      <c r="S91" s="117">
        <f t="shared" si="18"/>
        <v>1.9</v>
      </c>
      <c r="T91" s="117">
        <f t="shared" si="19"/>
        <v>1.7</v>
      </c>
      <c r="U91" s="117">
        <f t="shared" si="20"/>
        <v>1.9249999999999998</v>
      </c>
      <c r="V91" s="117">
        <f t="shared" si="21"/>
        <v>2.25</v>
      </c>
      <c r="W91" s="28">
        <f t="shared" si="22"/>
        <v>74.5</v>
      </c>
      <c r="X91" s="118">
        <f t="shared" si="23"/>
        <v>14.9</v>
      </c>
      <c r="Y91" s="129">
        <v>57</v>
      </c>
      <c r="Z91" s="120">
        <f t="shared" si="24"/>
        <v>45.6</v>
      </c>
      <c r="AA91" s="122"/>
      <c r="AB91" s="122"/>
      <c r="AC91" s="122"/>
      <c r="AD91" s="122"/>
      <c r="AE91" s="122"/>
      <c r="AF91" s="122"/>
      <c r="AG91" s="122"/>
      <c r="AH91" s="122"/>
      <c r="AI91" s="122"/>
      <c r="AJ91" s="122"/>
      <c r="AK91" s="122"/>
      <c r="AL91" s="122"/>
      <c r="AM91" s="122"/>
      <c r="AN91" s="122"/>
      <c r="AO91" s="122"/>
      <c r="AP91" s="122"/>
      <c r="AQ91" s="122"/>
      <c r="AR91" s="121"/>
    </row>
    <row r="92" spans="1:44" s="119" customFormat="1" x14ac:dyDescent="0.3">
      <c r="A92" s="113">
        <v>86</v>
      </c>
      <c r="B92" s="126">
        <v>677643</v>
      </c>
      <c r="C92" s="127" t="s">
        <v>185</v>
      </c>
      <c r="D92" s="114">
        <v>10</v>
      </c>
      <c r="E92" s="114">
        <v>14</v>
      </c>
      <c r="F92" s="114">
        <v>12</v>
      </c>
      <c r="G92" s="114">
        <v>10</v>
      </c>
      <c r="H92" s="114">
        <v>12</v>
      </c>
      <c r="I92" s="114">
        <f t="shared" si="13"/>
        <v>58</v>
      </c>
      <c r="J92" s="114">
        <f t="shared" si="14"/>
        <v>8.6999999999999993</v>
      </c>
      <c r="K92" s="115">
        <v>4</v>
      </c>
      <c r="L92" s="115">
        <v>3.5</v>
      </c>
      <c r="M92" s="115">
        <v>2</v>
      </c>
      <c r="N92" s="115">
        <v>3</v>
      </c>
      <c r="O92" s="115">
        <v>4</v>
      </c>
      <c r="P92" s="115">
        <f t="shared" si="15"/>
        <v>16.5</v>
      </c>
      <c r="Q92" s="115">
        <f t="shared" si="16"/>
        <v>0.82500000000000007</v>
      </c>
      <c r="R92" s="116">
        <f t="shared" si="17"/>
        <v>1.7</v>
      </c>
      <c r="S92" s="117">
        <f t="shared" si="18"/>
        <v>2.2749999999999999</v>
      </c>
      <c r="T92" s="117">
        <f t="shared" si="19"/>
        <v>1.9</v>
      </c>
      <c r="U92" s="117">
        <f t="shared" si="20"/>
        <v>1.65</v>
      </c>
      <c r="V92" s="117">
        <f t="shared" si="21"/>
        <v>1.9999999999999998</v>
      </c>
      <c r="W92" s="28">
        <f t="shared" si="22"/>
        <v>74.5</v>
      </c>
      <c r="X92" s="118">
        <f t="shared" si="23"/>
        <v>14.9</v>
      </c>
      <c r="Y92" s="129">
        <v>76</v>
      </c>
      <c r="Z92" s="120">
        <f t="shared" si="24"/>
        <v>60.800000000000004</v>
      </c>
      <c r="AA92" s="122"/>
      <c r="AB92" s="122"/>
      <c r="AC92" s="122"/>
      <c r="AD92" s="122"/>
      <c r="AE92" s="122"/>
      <c r="AF92" s="122"/>
      <c r="AG92" s="122"/>
      <c r="AH92" s="122"/>
      <c r="AI92" s="122"/>
      <c r="AJ92" s="122"/>
      <c r="AK92" s="122"/>
      <c r="AL92" s="122"/>
      <c r="AM92" s="122"/>
      <c r="AN92" s="122"/>
      <c r="AO92" s="122"/>
      <c r="AP92" s="122"/>
      <c r="AQ92" s="122"/>
      <c r="AR92" s="121"/>
    </row>
    <row r="93" spans="1:44" s="119" customFormat="1" x14ac:dyDescent="0.3">
      <c r="A93" s="113">
        <v>87</v>
      </c>
      <c r="B93" s="126">
        <v>677644</v>
      </c>
      <c r="C93" s="127" t="s">
        <v>186</v>
      </c>
      <c r="D93" s="114">
        <v>12</v>
      </c>
      <c r="E93" s="114">
        <v>10</v>
      </c>
      <c r="F93" s="114">
        <v>10.5</v>
      </c>
      <c r="G93" s="114">
        <v>12</v>
      </c>
      <c r="H93" s="114">
        <v>10</v>
      </c>
      <c r="I93" s="114">
        <f t="shared" si="13"/>
        <v>54.5</v>
      </c>
      <c r="J93" s="114">
        <f t="shared" si="14"/>
        <v>8.1749999999999989</v>
      </c>
      <c r="K93" s="115">
        <v>4</v>
      </c>
      <c r="L93" s="115">
        <v>4</v>
      </c>
      <c r="M93" s="115">
        <v>3.5</v>
      </c>
      <c r="N93" s="115">
        <v>3</v>
      </c>
      <c r="O93" s="115">
        <v>2</v>
      </c>
      <c r="P93" s="115">
        <f t="shared" si="15"/>
        <v>16.5</v>
      </c>
      <c r="Q93" s="115">
        <f t="shared" si="16"/>
        <v>0.82500000000000007</v>
      </c>
      <c r="R93" s="116">
        <f t="shared" si="17"/>
        <v>1.9999999999999998</v>
      </c>
      <c r="S93" s="117">
        <f t="shared" si="18"/>
        <v>1.7</v>
      </c>
      <c r="T93" s="117">
        <f t="shared" si="19"/>
        <v>1.75</v>
      </c>
      <c r="U93" s="117">
        <f t="shared" si="20"/>
        <v>1.9499999999999997</v>
      </c>
      <c r="V93" s="117">
        <f t="shared" si="21"/>
        <v>1.6</v>
      </c>
      <c r="W93" s="28">
        <f t="shared" si="22"/>
        <v>71</v>
      </c>
      <c r="X93" s="118">
        <f t="shared" si="23"/>
        <v>14.200000000000001</v>
      </c>
      <c r="Y93" s="129">
        <v>43</v>
      </c>
      <c r="Z93" s="120">
        <f t="shared" si="24"/>
        <v>34.4</v>
      </c>
      <c r="AA93" s="122"/>
      <c r="AB93" s="122"/>
      <c r="AC93" s="122"/>
      <c r="AD93" s="122"/>
      <c r="AE93" s="122"/>
      <c r="AF93" s="122"/>
      <c r="AG93" s="122"/>
      <c r="AH93" s="122"/>
      <c r="AI93" s="122"/>
      <c r="AJ93" s="122"/>
      <c r="AK93" s="122"/>
      <c r="AL93" s="122"/>
      <c r="AM93" s="122"/>
      <c r="AN93" s="122"/>
      <c r="AO93" s="122"/>
      <c r="AP93" s="122"/>
      <c r="AQ93" s="122"/>
      <c r="AR93" s="121"/>
    </row>
    <row r="94" spans="1:44" s="119" customFormat="1" x14ac:dyDescent="0.3">
      <c r="A94" s="113">
        <v>88</v>
      </c>
      <c r="B94" s="126">
        <v>677645</v>
      </c>
      <c r="C94" s="127" t="s">
        <v>187</v>
      </c>
      <c r="D94" s="114">
        <v>10</v>
      </c>
      <c r="E94" s="114">
        <v>14</v>
      </c>
      <c r="F94" s="114">
        <v>13</v>
      </c>
      <c r="G94" s="114">
        <v>11</v>
      </c>
      <c r="H94" s="114">
        <v>11</v>
      </c>
      <c r="I94" s="114">
        <f t="shared" si="13"/>
        <v>59</v>
      </c>
      <c r="J94" s="114">
        <f t="shared" si="14"/>
        <v>8.85</v>
      </c>
      <c r="K94" s="115">
        <v>1.5</v>
      </c>
      <c r="L94" s="115">
        <v>4</v>
      </c>
      <c r="M94" s="115">
        <v>4</v>
      </c>
      <c r="N94" s="115">
        <v>2</v>
      </c>
      <c r="O94" s="115">
        <v>2</v>
      </c>
      <c r="P94" s="115">
        <f t="shared" si="15"/>
        <v>13.5</v>
      </c>
      <c r="Q94" s="115">
        <f t="shared" si="16"/>
        <v>0.67500000000000004</v>
      </c>
      <c r="R94" s="116">
        <f t="shared" si="17"/>
        <v>1.575</v>
      </c>
      <c r="S94" s="117">
        <f t="shared" si="18"/>
        <v>2.3000000000000003</v>
      </c>
      <c r="T94" s="117">
        <f t="shared" si="19"/>
        <v>2.15</v>
      </c>
      <c r="U94" s="117">
        <f t="shared" si="20"/>
        <v>1.75</v>
      </c>
      <c r="V94" s="117">
        <f t="shared" si="21"/>
        <v>1.75</v>
      </c>
      <c r="W94" s="28">
        <f t="shared" si="22"/>
        <v>72.5</v>
      </c>
      <c r="X94" s="118">
        <f t="shared" si="23"/>
        <v>14.5</v>
      </c>
      <c r="Y94" s="129">
        <v>0</v>
      </c>
      <c r="Z94" s="120">
        <f t="shared" si="24"/>
        <v>0</v>
      </c>
      <c r="AA94" s="122"/>
      <c r="AB94" s="122"/>
      <c r="AC94" s="122"/>
      <c r="AD94" s="122"/>
      <c r="AE94" s="122"/>
      <c r="AF94" s="122"/>
      <c r="AG94" s="122"/>
      <c r="AH94" s="122"/>
      <c r="AI94" s="122"/>
      <c r="AJ94" s="122"/>
      <c r="AK94" s="122"/>
      <c r="AL94" s="122"/>
      <c r="AM94" s="122"/>
      <c r="AN94" s="122"/>
      <c r="AO94" s="122"/>
      <c r="AP94" s="122"/>
      <c r="AQ94" s="122"/>
      <c r="AR94" s="121"/>
    </row>
    <row r="95" spans="1:44" s="119" customFormat="1" x14ac:dyDescent="0.3">
      <c r="A95" s="113">
        <v>89</v>
      </c>
      <c r="B95" s="126">
        <v>677646</v>
      </c>
      <c r="C95" s="127" t="s">
        <v>188</v>
      </c>
      <c r="D95" s="114">
        <v>10</v>
      </c>
      <c r="E95" s="114">
        <v>14</v>
      </c>
      <c r="F95" s="114">
        <v>13</v>
      </c>
      <c r="G95" s="114">
        <v>10</v>
      </c>
      <c r="H95" s="114">
        <v>10</v>
      </c>
      <c r="I95" s="114">
        <f t="shared" si="13"/>
        <v>57</v>
      </c>
      <c r="J95" s="114">
        <f t="shared" si="14"/>
        <v>8.5499999999999989</v>
      </c>
      <c r="K95" s="115">
        <v>3</v>
      </c>
      <c r="L95" s="115">
        <v>1.5</v>
      </c>
      <c r="M95" s="115">
        <v>4</v>
      </c>
      <c r="N95" s="115">
        <v>3.5</v>
      </c>
      <c r="O95" s="115">
        <v>2.5</v>
      </c>
      <c r="P95" s="115">
        <f t="shared" si="15"/>
        <v>14.5</v>
      </c>
      <c r="Q95" s="115">
        <f t="shared" si="16"/>
        <v>0.72500000000000009</v>
      </c>
      <c r="R95" s="116">
        <f t="shared" si="17"/>
        <v>1.65</v>
      </c>
      <c r="S95" s="117">
        <f t="shared" si="18"/>
        <v>2.1750000000000003</v>
      </c>
      <c r="T95" s="117">
        <f t="shared" si="19"/>
        <v>2.15</v>
      </c>
      <c r="U95" s="117">
        <f t="shared" si="20"/>
        <v>1.675</v>
      </c>
      <c r="V95" s="117">
        <f t="shared" si="21"/>
        <v>1.625</v>
      </c>
      <c r="W95" s="28">
        <f t="shared" si="22"/>
        <v>71.5</v>
      </c>
      <c r="X95" s="118">
        <f t="shared" si="23"/>
        <v>14.3</v>
      </c>
      <c r="Y95" s="129">
        <v>50</v>
      </c>
      <c r="Z95" s="120">
        <f t="shared" si="24"/>
        <v>40</v>
      </c>
      <c r="AA95" s="122"/>
      <c r="AB95" s="122"/>
      <c r="AC95" s="122"/>
      <c r="AD95" s="122"/>
      <c r="AE95" s="122"/>
      <c r="AF95" s="122"/>
      <c r="AG95" s="122"/>
      <c r="AH95" s="122"/>
      <c r="AI95" s="122"/>
      <c r="AJ95" s="122"/>
      <c r="AK95" s="122"/>
      <c r="AL95" s="122"/>
      <c r="AM95" s="122"/>
      <c r="AN95" s="122"/>
      <c r="AO95" s="122"/>
      <c r="AP95" s="122"/>
      <c r="AQ95" s="122"/>
      <c r="AR95" s="121"/>
    </row>
    <row r="96" spans="1:44" s="119" customFormat="1" x14ac:dyDescent="0.3">
      <c r="A96" s="113">
        <v>90</v>
      </c>
      <c r="B96" s="126">
        <v>677647</v>
      </c>
      <c r="C96" s="127" t="s">
        <v>189</v>
      </c>
      <c r="D96" s="114">
        <v>10</v>
      </c>
      <c r="E96" s="114">
        <v>8</v>
      </c>
      <c r="F96" s="114">
        <v>9</v>
      </c>
      <c r="G96" s="114">
        <v>11</v>
      </c>
      <c r="H96" s="114">
        <v>8</v>
      </c>
      <c r="I96" s="114">
        <f t="shared" si="13"/>
        <v>46</v>
      </c>
      <c r="J96" s="114">
        <f t="shared" si="14"/>
        <v>6.8999999999999995</v>
      </c>
      <c r="K96" s="115">
        <v>2</v>
      </c>
      <c r="L96" s="115">
        <v>1.5</v>
      </c>
      <c r="M96" s="115">
        <v>1.5</v>
      </c>
      <c r="N96" s="115">
        <v>4</v>
      </c>
      <c r="O96" s="115">
        <v>3</v>
      </c>
      <c r="P96" s="115">
        <f t="shared" si="15"/>
        <v>12</v>
      </c>
      <c r="Q96" s="115">
        <f t="shared" si="16"/>
        <v>0.60000000000000009</v>
      </c>
      <c r="R96" s="116">
        <f t="shared" si="17"/>
        <v>1.6</v>
      </c>
      <c r="S96" s="117">
        <f t="shared" si="18"/>
        <v>1.2749999999999999</v>
      </c>
      <c r="T96" s="117">
        <f t="shared" si="19"/>
        <v>1.4249999999999998</v>
      </c>
      <c r="U96" s="117">
        <f t="shared" si="20"/>
        <v>1.8499999999999999</v>
      </c>
      <c r="V96" s="117">
        <f t="shared" si="21"/>
        <v>1.35</v>
      </c>
      <c r="W96" s="28">
        <f t="shared" si="22"/>
        <v>58</v>
      </c>
      <c r="X96" s="118">
        <f t="shared" si="23"/>
        <v>11.600000000000001</v>
      </c>
      <c r="Y96" s="129">
        <v>73</v>
      </c>
      <c r="Z96" s="120">
        <f t="shared" si="24"/>
        <v>58.400000000000006</v>
      </c>
      <c r="AA96" s="122"/>
      <c r="AB96" s="122"/>
      <c r="AC96" s="122"/>
      <c r="AD96" s="122"/>
      <c r="AE96" s="122"/>
      <c r="AF96" s="122"/>
      <c r="AG96" s="122"/>
      <c r="AH96" s="122"/>
      <c r="AI96" s="122"/>
      <c r="AJ96" s="122"/>
      <c r="AK96" s="122"/>
      <c r="AL96" s="122"/>
      <c r="AM96" s="122"/>
      <c r="AN96" s="122"/>
      <c r="AO96" s="122"/>
      <c r="AP96" s="122"/>
      <c r="AQ96" s="122"/>
      <c r="AR96" s="121"/>
    </row>
    <row r="97" spans="1:44" s="119" customFormat="1" x14ac:dyDescent="0.3">
      <c r="A97" s="113">
        <v>91</v>
      </c>
      <c r="B97" s="126">
        <v>677648</v>
      </c>
      <c r="C97" s="127" t="s">
        <v>190</v>
      </c>
      <c r="D97" s="114">
        <v>10</v>
      </c>
      <c r="E97" s="114">
        <v>12</v>
      </c>
      <c r="F97" s="114">
        <v>14</v>
      </c>
      <c r="G97" s="114">
        <v>10</v>
      </c>
      <c r="H97" s="114">
        <v>7</v>
      </c>
      <c r="I97" s="114">
        <f t="shared" si="13"/>
        <v>53</v>
      </c>
      <c r="J97" s="114">
        <f t="shared" si="14"/>
        <v>7.9499999999999993</v>
      </c>
      <c r="K97" s="115">
        <v>3</v>
      </c>
      <c r="L97" s="115">
        <v>2</v>
      </c>
      <c r="M97" s="115">
        <v>1.5</v>
      </c>
      <c r="N97" s="115">
        <v>3</v>
      </c>
      <c r="O97" s="115">
        <v>2</v>
      </c>
      <c r="P97" s="115">
        <f t="shared" si="15"/>
        <v>11.5</v>
      </c>
      <c r="Q97" s="115">
        <f t="shared" si="16"/>
        <v>0.57500000000000007</v>
      </c>
      <c r="R97" s="116">
        <f t="shared" si="17"/>
        <v>1.65</v>
      </c>
      <c r="S97" s="117">
        <f t="shared" si="18"/>
        <v>1.9</v>
      </c>
      <c r="T97" s="117">
        <f t="shared" si="19"/>
        <v>2.1750000000000003</v>
      </c>
      <c r="U97" s="117">
        <f t="shared" si="20"/>
        <v>1.65</v>
      </c>
      <c r="V97" s="117">
        <f t="shared" si="21"/>
        <v>1.1500000000000001</v>
      </c>
      <c r="W97" s="28">
        <f t="shared" si="22"/>
        <v>64.5</v>
      </c>
      <c r="X97" s="118">
        <f t="shared" si="23"/>
        <v>12.9</v>
      </c>
      <c r="Y97" s="129">
        <v>73</v>
      </c>
      <c r="Z97" s="120">
        <f t="shared" si="24"/>
        <v>58.400000000000006</v>
      </c>
      <c r="AA97" s="122"/>
      <c r="AB97" s="122"/>
      <c r="AC97" s="122"/>
      <c r="AD97" s="122"/>
      <c r="AE97" s="122"/>
      <c r="AF97" s="122"/>
      <c r="AG97" s="122"/>
      <c r="AH97" s="122"/>
      <c r="AI97" s="122"/>
      <c r="AJ97" s="122"/>
      <c r="AK97" s="122"/>
      <c r="AL97" s="122"/>
      <c r="AM97" s="122"/>
      <c r="AN97" s="122"/>
      <c r="AO97" s="122"/>
      <c r="AP97" s="122"/>
      <c r="AQ97" s="122"/>
      <c r="AR97" s="121"/>
    </row>
    <row r="98" spans="1:44" s="119" customFormat="1" x14ac:dyDescent="0.3">
      <c r="A98" s="113">
        <v>92</v>
      </c>
      <c r="B98" s="126">
        <v>677649</v>
      </c>
      <c r="C98" s="127" t="s">
        <v>191</v>
      </c>
      <c r="D98" s="114">
        <v>9</v>
      </c>
      <c r="E98" s="114">
        <v>5.5</v>
      </c>
      <c r="F98" s="114">
        <v>8</v>
      </c>
      <c r="G98" s="114">
        <v>12</v>
      </c>
      <c r="H98" s="114">
        <v>12</v>
      </c>
      <c r="I98" s="114">
        <f t="shared" si="13"/>
        <v>46.5</v>
      </c>
      <c r="J98" s="114">
        <f t="shared" si="14"/>
        <v>6.9749999999999996</v>
      </c>
      <c r="K98" s="115">
        <v>5</v>
      </c>
      <c r="L98" s="115">
        <v>4</v>
      </c>
      <c r="M98" s="115">
        <v>2</v>
      </c>
      <c r="N98" s="115">
        <v>4</v>
      </c>
      <c r="O98" s="115">
        <v>3</v>
      </c>
      <c r="P98" s="115">
        <f t="shared" si="15"/>
        <v>18</v>
      </c>
      <c r="Q98" s="115">
        <f t="shared" si="16"/>
        <v>0.9</v>
      </c>
      <c r="R98" s="116">
        <f t="shared" si="17"/>
        <v>1.5999999999999999</v>
      </c>
      <c r="S98" s="117">
        <f t="shared" si="18"/>
        <v>1.0249999999999999</v>
      </c>
      <c r="T98" s="117">
        <f t="shared" si="19"/>
        <v>1.3</v>
      </c>
      <c r="U98" s="117">
        <f t="shared" si="20"/>
        <v>1.9999999999999998</v>
      </c>
      <c r="V98" s="117">
        <f t="shared" si="21"/>
        <v>1.9499999999999997</v>
      </c>
      <c r="W98" s="28">
        <f t="shared" si="22"/>
        <v>64.5</v>
      </c>
      <c r="X98" s="118">
        <f t="shared" si="23"/>
        <v>12.9</v>
      </c>
      <c r="Y98" s="129">
        <v>41</v>
      </c>
      <c r="Z98" s="120">
        <f t="shared" si="24"/>
        <v>32.800000000000004</v>
      </c>
      <c r="AA98" s="122"/>
      <c r="AB98" s="122"/>
      <c r="AC98" s="122"/>
      <c r="AD98" s="122"/>
      <c r="AE98" s="122"/>
      <c r="AF98" s="122"/>
      <c r="AG98" s="122"/>
      <c r="AH98" s="122"/>
      <c r="AI98" s="122"/>
      <c r="AJ98" s="122"/>
      <c r="AK98" s="122"/>
      <c r="AL98" s="122"/>
      <c r="AM98" s="122"/>
      <c r="AN98" s="122"/>
      <c r="AO98" s="122"/>
      <c r="AP98" s="122"/>
      <c r="AQ98" s="122"/>
      <c r="AR98" s="121"/>
    </row>
    <row r="99" spans="1:44" s="119" customFormat="1" x14ac:dyDescent="0.3">
      <c r="A99" s="113">
        <v>93</v>
      </c>
      <c r="B99" s="126">
        <v>677650</v>
      </c>
      <c r="C99" s="127" t="s">
        <v>192</v>
      </c>
      <c r="D99" s="114">
        <v>13</v>
      </c>
      <c r="E99" s="114">
        <v>11</v>
      </c>
      <c r="F99" s="114">
        <v>12</v>
      </c>
      <c r="G99" s="114">
        <v>10</v>
      </c>
      <c r="H99" s="114">
        <v>10</v>
      </c>
      <c r="I99" s="114">
        <f t="shared" si="13"/>
        <v>56</v>
      </c>
      <c r="J99" s="114">
        <f t="shared" si="14"/>
        <v>8.4</v>
      </c>
      <c r="K99" s="115">
        <v>3</v>
      </c>
      <c r="L99" s="115">
        <v>3</v>
      </c>
      <c r="M99" s="115">
        <v>4</v>
      </c>
      <c r="N99" s="115">
        <v>3</v>
      </c>
      <c r="O99" s="115">
        <v>2</v>
      </c>
      <c r="P99" s="115">
        <f t="shared" si="15"/>
        <v>15</v>
      </c>
      <c r="Q99" s="115">
        <f t="shared" si="16"/>
        <v>0.75</v>
      </c>
      <c r="R99" s="116">
        <f t="shared" si="17"/>
        <v>2.1</v>
      </c>
      <c r="S99" s="117">
        <f t="shared" si="18"/>
        <v>1.7999999999999998</v>
      </c>
      <c r="T99" s="117">
        <f t="shared" si="19"/>
        <v>1.9999999999999998</v>
      </c>
      <c r="U99" s="117">
        <f t="shared" si="20"/>
        <v>1.65</v>
      </c>
      <c r="V99" s="117">
        <f t="shared" si="21"/>
        <v>1.6</v>
      </c>
      <c r="W99" s="28">
        <f t="shared" si="22"/>
        <v>71</v>
      </c>
      <c r="X99" s="118">
        <f t="shared" si="23"/>
        <v>14.200000000000001</v>
      </c>
      <c r="Y99" s="129">
        <v>68</v>
      </c>
      <c r="Z99" s="120">
        <f t="shared" si="24"/>
        <v>54.400000000000006</v>
      </c>
      <c r="AA99" s="122"/>
      <c r="AB99" s="122"/>
      <c r="AC99" s="122"/>
      <c r="AD99" s="122"/>
      <c r="AE99" s="122"/>
      <c r="AF99" s="122"/>
      <c r="AG99" s="122"/>
      <c r="AH99" s="122"/>
      <c r="AI99" s="122"/>
      <c r="AJ99" s="122"/>
      <c r="AK99" s="122"/>
      <c r="AL99" s="122"/>
      <c r="AM99" s="122"/>
      <c r="AN99" s="122"/>
      <c r="AO99" s="122"/>
      <c r="AP99" s="122"/>
      <c r="AQ99" s="122"/>
      <c r="AR99" s="121"/>
    </row>
    <row r="100" spans="1:44" s="119" customFormat="1" x14ac:dyDescent="0.3">
      <c r="A100" s="113">
        <v>94</v>
      </c>
      <c r="B100" s="126">
        <v>677651</v>
      </c>
      <c r="C100" s="127" t="s">
        <v>193</v>
      </c>
      <c r="D100" s="114">
        <v>13</v>
      </c>
      <c r="E100" s="114">
        <v>11.5</v>
      </c>
      <c r="F100" s="114">
        <v>10</v>
      </c>
      <c r="G100" s="114">
        <v>11</v>
      </c>
      <c r="H100" s="114">
        <v>10</v>
      </c>
      <c r="I100" s="114">
        <f t="shared" si="13"/>
        <v>55.5</v>
      </c>
      <c r="J100" s="114">
        <f t="shared" si="14"/>
        <v>8.3249999999999993</v>
      </c>
      <c r="K100" s="115">
        <v>2</v>
      </c>
      <c r="L100" s="115">
        <v>2</v>
      </c>
      <c r="M100" s="115">
        <v>3</v>
      </c>
      <c r="N100" s="115">
        <v>3</v>
      </c>
      <c r="O100" s="115">
        <v>1</v>
      </c>
      <c r="P100" s="115">
        <f t="shared" si="15"/>
        <v>11</v>
      </c>
      <c r="Q100" s="115">
        <f t="shared" si="16"/>
        <v>0.55000000000000004</v>
      </c>
      <c r="R100" s="116">
        <f t="shared" si="17"/>
        <v>2.0499999999999998</v>
      </c>
      <c r="S100" s="117">
        <f t="shared" si="18"/>
        <v>1.825</v>
      </c>
      <c r="T100" s="117">
        <f t="shared" si="19"/>
        <v>1.65</v>
      </c>
      <c r="U100" s="117">
        <f t="shared" si="20"/>
        <v>1.7999999999999998</v>
      </c>
      <c r="V100" s="117">
        <f t="shared" si="21"/>
        <v>1.55</v>
      </c>
      <c r="W100" s="28">
        <f t="shared" si="22"/>
        <v>66.5</v>
      </c>
      <c r="X100" s="118">
        <f t="shared" si="23"/>
        <v>13.3</v>
      </c>
      <c r="Y100" s="129">
        <v>43</v>
      </c>
      <c r="Z100" s="120">
        <f t="shared" si="24"/>
        <v>34.4</v>
      </c>
      <c r="AA100" s="122"/>
      <c r="AB100" s="122"/>
      <c r="AC100" s="122"/>
      <c r="AD100" s="122"/>
      <c r="AE100" s="122"/>
      <c r="AF100" s="122"/>
      <c r="AG100" s="122"/>
      <c r="AH100" s="122"/>
      <c r="AI100" s="122"/>
      <c r="AJ100" s="122"/>
      <c r="AK100" s="122"/>
      <c r="AL100" s="122"/>
      <c r="AM100" s="122"/>
      <c r="AN100" s="122"/>
      <c r="AO100" s="122"/>
      <c r="AP100" s="122"/>
      <c r="AQ100" s="122"/>
      <c r="AR100" s="121"/>
    </row>
    <row r="101" spans="1:44" s="119" customFormat="1" x14ac:dyDescent="0.3">
      <c r="A101" s="113">
        <v>95</v>
      </c>
      <c r="B101" s="126">
        <v>677652</v>
      </c>
      <c r="C101" s="127" t="s">
        <v>194</v>
      </c>
      <c r="D101" s="114">
        <v>10</v>
      </c>
      <c r="E101" s="114">
        <v>14</v>
      </c>
      <c r="F101" s="114">
        <v>12</v>
      </c>
      <c r="G101" s="114">
        <v>10</v>
      </c>
      <c r="H101" s="114">
        <v>10.5</v>
      </c>
      <c r="I101" s="114">
        <f t="shared" si="13"/>
        <v>56.5</v>
      </c>
      <c r="J101" s="114">
        <f t="shared" si="14"/>
        <v>8.4749999999999996</v>
      </c>
      <c r="K101" s="115">
        <v>3</v>
      </c>
      <c r="L101" s="115">
        <v>5</v>
      </c>
      <c r="M101" s="115">
        <v>2</v>
      </c>
      <c r="N101" s="115">
        <v>2</v>
      </c>
      <c r="O101" s="115">
        <v>2</v>
      </c>
      <c r="P101" s="115">
        <f t="shared" si="15"/>
        <v>14</v>
      </c>
      <c r="Q101" s="115">
        <f t="shared" si="16"/>
        <v>0.70000000000000007</v>
      </c>
      <c r="R101" s="116">
        <f t="shared" si="17"/>
        <v>1.65</v>
      </c>
      <c r="S101" s="117">
        <f t="shared" si="18"/>
        <v>2.35</v>
      </c>
      <c r="T101" s="117">
        <f t="shared" si="19"/>
        <v>1.9</v>
      </c>
      <c r="U101" s="117">
        <f t="shared" si="20"/>
        <v>1.6</v>
      </c>
      <c r="V101" s="117">
        <f t="shared" si="21"/>
        <v>1.675</v>
      </c>
      <c r="W101" s="28">
        <f t="shared" si="22"/>
        <v>70.5</v>
      </c>
      <c r="X101" s="118">
        <f t="shared" si="23"/>
        <v>14.100000000000001</v>
      </c>
      <c r="Y101" s="129">
        <v>48</v>
      </c>
      <c r="Z101" s="120">
        <f t="shared" si="24"/>
        <v>38.400000000000006</v>
      </c>
      <c r="AA101" s="122"/>
      <c r="AB101" s="122"/>
      <c r="AC101" s="122"/>
      <c r="AD101" s="122"/>
      <c r="AE101" s="122"/>
      <c r="AF101" s="122"/>
      <c r="AG101" s="122"/>
      <c r="AH101" s="122"/>
      <c r="AI101" s="122"/>
      <c r="AJ101" s="122"/>
      <c r="AK101" s="122"/>
      <c r="AL101" s="122"/>
      <c r="AM101" s="122"/>
      <c r="AN101" s="122"/>
      <c r="AO101" s="122"/>
      <c r="AP101" s="122"/>
      <c r="AQ101" s="122"/>
      <c r="AR101" s="121"/>
    </row>
    <row r="102" spans="1:44" ht="21" thickBot="1" x14ac:dyDescent="0.35"/>
    <row r="103" spans="1:44" x14ac:dyDescent="0.3">
      <c r="A103" s="132" t="s">
        <v>16</v>
      </c>
      <c r="B103" s="133"/>
      <c r="C103" s="134"/>
      <c r="D103" s="6">
        <f t="shared" ref="D103:V103" si="25">COUNT(D7:D101)</f>
        <v>95</v>
      </c>
      <c r="E103" s="6">
        <f t="shared" si="25"/>
        <v>95</v>
      </c>
      <c r="F103" s="6">
        <f t="shared" si="25"/>
        <v>95</v>
      </c>
      <c r="G103" s="6">
        <f t="shared" si="25"/>
        <v>95</v>
      </c>
      <c r="H103" s="6">
        <f t="shared" si="25"/>
        <v>95</v>
      </c>
      <c r="I103" s="7">
        <f t="shared" si="25"/>
        <v>95</v>
      </c>
      <c r="J103" s="7">
        <f t="shared" si="25"/>
        <v>95</v>
      </c>
      <c r="K103" s="78">
        <f t="shared" si="25"/>
        <v>95</v>
      </c>
      <c r="L103" s="78">
        <f t="shared" si="25"/>
        <v>95</v>
      </c>
      <c r="M103" s="78">
        <f t="shared" si="25"/>
        <v>95</v>
      </c>
      <c r="N103" s="78">
        <f t="shared" si="25"/>
        <v>95</v>
      </c>
      <c r="O103" s="78">
        <f t="shared" si="25"/>
        <v>95</v>
      </c>
      <c r="P103" s="75">
        <f t="shared" si="25"/>
        <v>95</v>
      </c>
      <c r="Q103" s="75">
        <f t="shared" si="25"/>
        <v>95</v>
      </c>
      <c r="R103" s="89">
        <f t="shared" si="25"/>
        <v>95</v>
      </c>
      <c r="S103" s="89">
        <f t="shared" si="25"/>
        <v>95</v>
      </c>
      <c r="T103" s="89">
        <f t="shared" si="25"/>
        <v>95</v>
      </c>
      <c r="U103" s="89">
        <f t="shared" si="25"/>
        <v>95</v>
      </c>
      <c r="V103" s="89">
        <f t="shared" si="25"/>
        <v>95</v>
      </c>
      <c r="W103" s="93">
        <f>COUNT(W6:W101)</f>
        <v>95</v>
      </c>
      <c r="X103" s="93">
        <f>COUNT(X6:X101)</f>
        <v>95</v>
      </c>
      <c r="Y103" s="93">
        <f>COUNT(Y6:Y101)</f>
        <v>94</v>
      </c>
      <c r="Z103" s="93">
        <f>COUNT(Z6:Z101)</f>
        <v>95</v>
      </c>
    </row>
    <row r="104" spans="1:44" ht="21" customHeight="1" x14ac:dyDescent="0.3">
      <c r="A104" s="135" t="s">
        <v>17</v>
      </c>
      <c r="B104" s="136"/>
      <c r="C104" s="137"/>
      <c r="D104" s="8">
        <v>20</v>
      </c>
      <c r="E104" s="9">
        <v>20</v>
      </c>
      <c r="F104" s="9">
        <v>20</v>
      </c>
      <c r="G104" s="9">
        <v>20</v>
      </c>
      <c r="H104" s="82">
        <v>20</v>
      </c>
      <c r="I104" s="10">
        <f>SUM(D104:H104)</f>
        <v>100</v>
      </c>
      <c r="J104" s="83">
        <f>I104*0.15</f>
        <v>15</v>
      </c>
      <c r="K104" s="79">
        <v>6</v>
      </c>
      <c r="L104" s="13">
        <v>6</v>
      </c>
      <c r="M104" s="13">
        <v>6</v>
      </c>
      <c r="N104" s="13">
        <v>6</v>
      </c>
      <c r="O104" s="80">
        <v>6</v>
      </c>
      <c r="P104" s="76">
        <f>SUM(K104:O104)</f>
        <v>30</v>
      </c>
      <c r="Q104" s="88">
        <f>P104*0.05</f>
        <v>1.5</v>
      </c>
      <c r="R104" s="90">
        <f>(D104*0.15+K104*0.05)</f>
        <v>3.3</v>
      </c>
      <c r="S104" s="15">
        <f>((E104*0.15+L104*0.05))</f>
        <v>3.3</v>
      </c>
      <c r="T104" s="15">
        <f t="shared" ref="T104:U104" si="26">((F104*0.15+M104*0.05))</f>
        <v>3.3</v>
      </c>
      <c r="U104" s="15">
        <f t="shared" si="26"/>
        <v>3.3</v>
      </c>
      <c r="V104" s="16">
        <f>((H104*0.15+O104*0.05))</f>
        <v>3.3</v>
      </c>
      <c r="W104" s="94">
        <v>130</v>
      </c>
      <c r="X104" s="92">
        <f>W104*0.2</f>
        <v>26</v>
      </c>
      <c r="Y104" s="14">
        <v>100</v>
      </c>
      <c r="Z104" s="76">
        <f>Y104*0.8</f>
        <v>80</v>
      </c>
    </row>
    <row r="105" spans="1:44" x14ac:dyDescent="0.3">
      <c r="A105" s="135" t="s">
        <v>78</v>
      </c>
      <c r="B105" s="136"/>
      <c r="C105" s="137"/>
      <c r="D105" s="8">
        <f>D104*0.4</f>
        <v>8</v>
      </c>
      <c r="E105" s="9">
        <f>E104*0.4</f>
        <v>8</v>
      </c>
      <c r="F105" s="9">
        <f t="shared" ref="F105:J105" si="27">F104*0.4</f>
        <v>8</v>
      </c>
      <c r="G105" s="9">
        <f t="shared" si="27"/>
        <v>8</v>
      </c>
      <c r="H105" s="82">
        <f t="shared" si="27"/>
        <v>8</v>
      </c>
      <c r="I105" s="10">
        <f t="shared" si="27"/>
        <v>40</v>
      </c>
      <c r="J105" s="83">
        <f t="shared" si="27"/>
        <v>6</v>
      </c>
      <c r="K105" s="79">
        <f>K104*0.4</f>
        <v>2.4000000000000004</v>
      </c>
      <c r="L105" s="13">
        <f>L104*0.4</f>
        <v>2.4000000000000004</v>
      </c>
      <c r="M105" s="13">
        <f t="shared" ref="M105:Z105" si="28">M104*0.4</f>
        <v>2.4000000000000004</v>
      </c>
      <c r="N105" s="13">
        <f t="shared" si="28"/>
        <v>2.4000000000000004</v>
      </c>
      <c r="O105" s="80">
        <f t="shared" si="28"/>
        <v>2.4000000000000004</v>
      </c>
      <c r="P105" s="76">
        <f t="shared" si="28"/>
        <v>12</v>
      </c>
      <c r="Q105" s="88">
        <f t="shared" si="28"/>
        <v>0.60000000000000009</v>
      </c>
      <c r="R105" s="90">
        <f t="shared" si="28"/>
        <v>1.32</v>
      </c>
      <c r="S105" s="15">
        <f t="shared" si="28"/>
        <v>1.32</v>
      </c>
      <c r="T105" s="15">
        <f t="shared" si="28"/>
        <v>1.32</v>
      </c>
      <c r="U105" s="15">
        <f t="shared" si="28"/>
        <v>1.32</v>
      </c>
      <c r="V105" s="16">
        <f t="shared" si="28"/>
        <v>1.32</v>
      </c>
      <c r="W105" s="94">
        <f t="shared" si="28"/>
        <v>52</v>
      </c>
      <c r="X105" s="92">
        <f t="shared" si="28"/>
        <v>10.4</v>
      </c>
      <c r="Y105" s="14">
        <f t="shared" si="28"/>
        <v>40</v>
      </c>
      <c r="Z105" s="76">
        <f t="shared" si="28"/>
        <v>32</v>
      </c>
    </row>
    <row r="106" spans="1:44" ht="21" customHeight="1" x14ac:dyDescent="0.3">
      <c r="A106" s="135" t="s">
        <v>18</v>
      </c>
      <c r="B106" s="136"/>
      <c r="C106" s="137"/>
      <c r="D106" s="8">
        <f>COUNTIF(D7:D101, "&gt;=8")</f>
        <v>93</v>
      </c>
      <c r="E106" s="8">
        <f>COUNTIF(E7:E101, "&gt;=8")</f>
        <v>91</v>
      </c>
      <c r="F106" s="8">
        <f>COUNTIF(F7:F101, "&gt;=8")</f>
        <v>93</v>
      </c>
      <c r="G106" s="8">
        <f>COUNTIF(G7:G101, "&gt;=8")</f>
        <v>94</v>
      </c>
      <c r="H106" s="8">
        <f>COUNTIF(H7:H101, "&gt;=8")</f>
        <v>91</v>
      </c>
      <c r="I106" s="8">
        <f>COUNTIF(I7:I101, "&gt;=40")</f>
        <v>95</v>
      </c>
      <c r="J106" s="8">
        <f>COUNTIF(J7:J101, "&gt;=6")</f>
        <v>95</v>
      </c>
      <c r="K106" s="8">
        <f>COUNTIF(K7:K101, "&gt;=2.4")</f>
        <v>76</v>
      </c>
      <c r="L106" s="8">
        <f>COUNTIF(L7:L101, "&gt;=2.4")</f>
        <v>74</v>
      </c>
      <c r="M106" s="8">
        <f>COUNTIF(M7:M101, "&gt;=2.4")</f>
        <v>80</v>
      </c>
      <c r="N106" s="8">
        <f>COUNTIF(N7:N101, "&gt;=2.4")</f>
        <v>79</v>
      </c>
      <c r="O106" s="8">
        <f>COUNTIF(O7:O101, "&gt;=2.4")</f>
        <v>72</v>
      </c>
      <c r="P106" s="8">
        <f>COUNTIF(P7:P101, "&gt;=12")</f>
        <v>93</v>
      </c>
      <c r="Q106" s="8">
        <f>COUNTIF(Q7:Q101, "&gt;=.6")</f>
        <v>93</v>
      </c>
      <c r="R106" s="8">
        <f>COUNTIF(R7:R101, "&gt;=1.32")</f>
        <v>92</v>
      </c>
      <c r="S106" s="8">
        <f>COUNTIF(S7:S101, "&gt;=1.32")</f>
        <v>87</v>
      </c>
      <c r="T106" s="8">
        <f>COUNTIF(T7:T101, "&gt;=1.32")</f>
        <v>93</v>
      </c>
      <c r="U106" s="8">
        <f>COUNTIF(U7:U101, "&gt;=1.32")</f>
        <v>92</v>
      </c>
      <c r="V106" s="8">
        <f>COUNTIF(V7:V101, "&gt;=1.32")</f>
        <v>90</v>
      </c>
      <c r="W106" s="8">
        <f>COUNTIF(W7:W101, "&gt;=52")</f>
        <v>95</v>
      </c>
      <c r="X106" s="8">
        <f>COUNTIF(X7:X101, "&gt;=10.4")</f>
        <v>95</v>
      </c>
      <c r="Y106" s="8">
        <f>COUNTIF(Y7:Y101, "&gt;=40")</f>
        <v>75</v>
      </c>
      <c r="Z106" s="8">
        <f>COUNTIF(Z7:Z101, "&gt;=32")</f>
        <v>75</v>
      </c>
    </row>
    <row r="107" spans="1:44" x14ac:dyDescent="0.3">
      <c r="A107" s="135" t="s">
        <v>19</v>
      </c>
      <c r="B107" s="136"/>
      <c r="C107" s="137"/>
      <c r="D107" s="84" t="str">
        <f t="shared" ref="D107:Z107" si="29" xml:space="preserve"> IF(((D106/COUNT(D7:D101))*100)&gt;=60,"3", IF(AND(((D106/COUNT(D7:D101))*100)&lt;60, ((D106/COUNT(D7:D101))*100)&gt;=50),"2", IF( AND(((D106/COUNT(D7:D101))*100)&lt;50, ((D106/COUNT(D7:D101))*100)&gt;=40),"1","0")))</f>
        <v>3</v>
      </c>
      <c r="E107" s="84" t="str">
        <f t="shared" si="29"/>
        <v>3</v>
      </c>
      <c r="F107" s="84" t="str">
        <f t="shared" si="29"/>
        <v>3</v>
      </c>
      <c r="G107" s="84" t="str">
        <f t="shared" si="29"/>
        <v>3</v>
      </c>
      <c r="H107" s="84" t="str">
        <f t="shared" si="29"/>
        <v>3</v>
      </c>
      <c r="I107" s="84" t="str">
        <f t="shared" si="29"/>
        <v>3</v>
      </c>
      <c r="J107" s="84" t="str">
        <f t="shared" si="29"/>
        <v>3</v>
      </c>
      <c r="K107" s="84" t="str">
        <f t="shared" si="29"/>
        <v>3</v>
      </c>
      <c r="L107" s="84" t="str">
        <f t="shared" si="29"/>
        <v>3</v>
      </c>
      <c r="M107" s="84" t="str">
        <f t="shared" si="29"/>
        <v>3</v>
      </c>
      <c r="N107" s="84" t="str">
        <f t="shared" si="29"/>
        <v>3</v>
      </c>
      <c r="O107" s="84" t="str">
        <f t="shared" si="29"/>
        <v>3</v>
      </c>
      <c r="P107" s="84" t="str">
        <f t="shared" si="29"/>
        <v>3</v>
      </c>
      <c r="Q107" s="84" t="str">
        <f t="shared" si="29"/>
        <v>3</v>
      </c>
      <c r="R107" s="84" t="str">
        <f t="shared" si="29"/>
        <v>3</v>
      </c>
      <c r="S107" s="84" t="str">
        <f t="shared" si="29"/>
        <v>3</v>
      </c>
      <c r="T107" s="84" t="str">
        <f t="shared" si="29"/>
        <v>3</v>
      </c>
      <c r="U107" s="84" t="str">
        <f t="shared" si="29"/>
        <v>3</v>
      </c>
      <c r="V107" s="84" t="str">
        <f t="shared" si="29"/>
        <v>3</v>
      </c>
      <c r="W107" s="84" t="str">
        <f t="shared" si="29"/>
        <v>3</v>
      </c>
      <c r="X107" s="84" t="str">
        <f t="shared" si="29"/>
        <v>3</v>
      </c>
      <c r="Y107" s="84" t="str">
        <f t="shared" si="29"/>
        <v>3</v>
      </c>
      <c r="Z107" s="84" t="str">
        <f t="shared" si="29"/>
        <v>3</v>
      </c>
    </row>
    <row r="108" spans="1:44" ht="21" thickBot="1" x14ac:dyDescent="0.35">
      <c r="A108" s="180" t="s">
        <v>20</v>
      </c>
      <c r="B108" s="181"/>
      <c r="C108" s="182"/>
      <c r="D108" s="11">
        <f t="shared" ref="D108:Z108" si="30">((D106/COUNT(D7:D101))*D107)</f>
        <v>2.9368421052631581</v>
      </c>
      <c r="E108" s="11">
        <f t="shared" si="30"/>
        <v>2.8736842105263158</v>
      </c>
      <c r="F108" s="11">
        <f t="shared" si="30"/>
        <v>2.9368421052631581</v>
      </c>
      <c r="G108" s="11">
        <f t="shared" si="30"/>
        <v>2.9684210526315788</v>
      </c>
      <c r="H108" s="11">
        <f t="shared" si="30"/>
        <v>2.8736842105263158</v>
      </c>
      <c r="I108" s="11">
        <f t="shared" si="30"/>
        <v>3</v>
      </c>
      <c r="J108" s="11">
        <f t="shared" si="30"/>
        <v>3</v>
      </c>
      <c r="K108" s="11">
        <f t="shared" si="30"/>
        <v>2.4000000000000004</v>
      </c>
      <c r="L108" s="11">
        <f t="shared" si="30"/>
        <v>2.3368421052631581</v>
      </c>
      <c r="M108" s="11">
        <f t="shared" si="30"/>
        <v>2.5263157894736841</v>
      </c>
      <c r="N108" s="11">
        <f t="shared" si="30"/>
        <v>2.4947368421052634</v>
      </c>
      <c r="O108" s="11">
        <f t="shared" si="30"/>
        <v>2.2736842105263158</v>
      </c>
      <c r="P108" s="11">
        <f t="shared" si="30"/>
        <v>2.9368421052631581</v>
      </c>
      <c r="Q108" s="11">
        <f t="shared" si="30"/>
        <v>2.9368421052631581</v>
      </c>
      <c r="R108" s="11">
        <f t="shared" si="30"/>
        <v>2.905263157894737</v>
      </c>
      <c r="S108" s="11">
        <f t="shared" si="30"/>
        <v>2.7473684210526317</v>
      </c>
      <c r="T108" s="11">
        <f t="shared" si="30"/>
        <v>2.9368421052631581</v>
      </c>
      <c r="U108" s="11">
        <f t="shared" si="30"/>
        <v>2.905263157894737</v>
      </c>
      <c r="V108" s="11">
        <f t="shared" si="30"/>
        <v>2.8421052631578947</v>
      </c>
      <c r="W108" s="11">
        <f t="shared" si="30"/>
        <v>3</v>
      </c>
      <c r="X108" s="11">
        <f t="shared" si="30"/>
        <v>3</v>
      </c>
      <c r="Y108" s="11">
        <f t="shared" si="30"/>
        <v>2.3936170212765955</v>
      </c>
      <c r="Z108" s="11">
        <f t="shared" si="30"/>
        <v>2.3684210526315788</v>
      </c>
    </row>
    <row r="109" spans="1:44" ht="21" thickBot="1" x14ac:dyDescent="0.35">
      <c r="A109" s="2"/>
      <c r="B109" s="2"/>
      <c r="C109" s="2"/>
      <c r="D109" s="2"/>
    </row>
    <row r="110" spans="1:44" x14ac:dyDescent="0.3">
      <c r="A110" s="183" t="s">
        <v>21</v>
      </c>
      <c r="B110" s="184"/>
      <c r="C110" s="185"/>
      <c r="D110" s="2"/>
      <c r="E110" s="162" t="s">
        <v>22</v>
      </c>
      <c r="F110" s="163"/>
      <c r="G110" s="163"/>
      <c r="H110" s="163"/>
      <c r="I110" s="163"/>
      <c r="J110" s="163"/>
      <c r="K110" s="163"/>
      <c r="L110" s="163"/>
      <c r="M110" s="163"/>
      <c r="N110" s="164"/>
      <c r="O110" s="77" t="s">
        <v>12</v>
      </c>
      <c r="P110" s="19" t="s">
        <v>3</v>
      </c>
      <c r="Q110" s="19" t="s">
        <v>4</v>
      </c>
      <c r="R110" s="19" t="s">
        <v>5</v>
      </c>
      <c r="S110" s="20" t="s">
        <v>6</v>
      </c>
    </row>
    <row r="111" spans="1:44" ht="21" thickBot="1" x14ac:dyDescent="0.35">
      <c r="A111" s="21" t="s">
        <v>79</v>
      </c>
      <c r="B111" s="3"/>
      <c r="C111" s="22"/>
      <c r="D111" s="2"/>
      <c r="E111" s="165"/>
      <c r="F111" s="166"/>
      <c r="G111" s="166"/>
      <c r="H111" s="166"/>
      <c r="I111" s="166"/>
      <c r="J111" s="166"/>
      <c r="K111" s="166"/>
      <c r="L111" s="166"/>
      <c r="M111" s="166"/>
      <c r="N111" s="167"/>
      <c r="O111" s="4">
        <f>(R108*0.2+Z108*0.8)</f>
        <v>2.4757894736842103</v>
      </c>
      <c r="P111" s="4">
        <f>(S108*0.2+Z108*0.8)</f>
        <v>2.4442105263157892</v>
      </c>
      <c r="Q111" s="4">
        <f>(T108*0.2+Z108*0.8)</f>
        <v>2.4821052631578948</v>
      </c>
      <c r="R111" s="4">
        <f>(U108*0.2+Z108*0.8)</f>
        <v>2.4757894736842103</v>
      </c>
      <c r="S111" s="5">
        <f>(V108*0.2+Z108*0.8)</f>
        <v>2.4631578947368418</v>
      </c>
    </row>
    <row r="112" spans="1:44" x14ac:dyDescent="0.3">
      <c r="A112" s="21" t="s">
        <v>80</v>
      </c>
      <c r="B112" s="3"/>
      <c r="C112" s="22"/>
      <c r="D112" s="2"/>
    </row>
    <row r="113" spans="1:4" ht="21" thickBot="1" x14ac:dyDescent="0.35">
      <c r="A113" s="23" t="s">
        <v>81</v>
      </c>
      <c r="B113" s="24"/>
      <c r="C113" s="25"/>
      <c r="D113" s="2"/>
    </row>
  </sheetData>
  <mergeCells count="22">
    <mergeCell ref="A105:C105"/>
    <mergeCell ref="A106:C106"/>
    <mergeCell ref="A107:C107"/>
    <mergeCell ref="A108:C108"/>
    <mergeCell ref="A110:C110"/>
    <mergeCell ref="E110:N111"/>
    <mergeCell ref="Y4:Y6"/>
    <mergeCell ref="Z4:Z6"/>
    <mergeCell ref="D5:J5"/>
    <mergeCell ref="K5:Q5"/>
    <mergeCell ref="A103:C103"/>
    <mergeCell ref="A104:C104"/>
    <mergeCell ref="A1:Z1"/>
    <mergeCell ref="A2:Z2"/>
    <mergeCell ref="A3:B3"/>
    <mergeCell ref="F3:Z3"/>
    <mergeCell ref="A4:A6"/>
    <mergeCell ref="B4:B6"/>
    <mergeCell ref="C4:C6"/>
    <mergeCell ref="D4:Q4"/>
    <mergeCell ref="R4:V5"/>
    <mergeCell ref="X4:X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D4" sqref="D4"/>
    </sheetView>
  </sheetViews>
  <sheetFormatPr defaultColWidth="8.85546875" defaultRowHeight="15.75" x14ac:dyDescent="0.25"/>
  <cols>
    <col min="1" max="1" width="6.28515625" style="2" bestFit="1" customWidth="1"/>
    <col min="2" max="2" width="7.28515625" style="2" bestFit="1" customWidth="1"/>
    <col min="3" max="3" width="10.85546875" style="2" bestFit="1" customWidth="1"/>
    <col min="4" max="4" width="36.42578125" style="2" bestFit="1" customWidth="1"/>
    <col min="5" max="16384" width="8.85546875" style="2"/>
  </cols>
  <sheetData>
    <row r="1" spans="1:10" x14ac:dyDescent="0.25">
      <c r="A1" s="187" t="s">
        <v>23</v>
      </c>
      <c r="B1" s="188"/>
      <c r="C1" s="188"/>
      <c r="D1" s="188"/>
      <c r="E1" s="188"/>
      <c r="F1" s="188"/>
      <c r="G1" s="188"/>
      <c r="H1" s="188"/>
      <c r="I1" s="188"/>
      <c r="J1" s="189"/>
    </row>
    <row r="2" spans="1:10" x14ac:dyDescent="0.25">
      <c r="A2" s="187"/>
      <c r="B2" s="188"/>
      <c r="C2" s="188"/>
      <c r="D2" s="188"/>
      <c r="E2" s="188"/>
      <c r="F2" s="188"/>
      <c r="G2" s="188"/>
      <c r="H2" s="188"/>
      <c r="I2" s="188"/>
      <c r="J2" s="189"/>
    </row>
    <row r="3" spans="1:10" x14ac:dyDescent="0.25">
      <c r="A3" s="28" t="s">
        <v>24</v>
      </c>
      <c r="B3" s="28" t="s">
        <v>25</v>
      </c>
      <c r="C3" s="28" t="s">
        <v>26</v>
      </c>
      <c r="D3" s="28" t="s">
        <v>27</v>
      </c>
      <c r="E3" s="28" t="s">
        <v>28</v>
      </c>
      <c r="F3" s="28" t="s">
        <v>29</v>
      </c>
      <c r="G3" s="28" t="s">
        <v>30</v>
      </c>
      <c r="H3" s="28" t="s">
        <v>31</v>
      </c>
      <c r="I3" s="28" t="s">
        <v>32</v>
      </c>
      <c r="J3" s="29" t="s">
        <v>33</v>
      </c>
    </row>
    <row r="4" spans="1:10" ht="16.5" thickBot="1" x14ac:dyDescent="0.3">
      <c r="A4" s="26"/>
      <c r="B4" s="26"/>
      <c r="C4" s="27"/>
      <c r="D4" s="131" t="s">
        <v>202</v>
      </c>
      <c r="E4" s="4">
        <f>PAPER1!O111</f>
        <v>2.9747368421052633</v>
      </c>
      <c r="F4" s="4">
        <f>PAPER1!P111</f>
        <v>2.9368421052631581</v>
      </c>
      <c r="G4" s="4">
        <f>PAPER1!Q111</f>
        <v>2.9621052631578948</v>
      </c>
      <c r="H4" s="4">
        <f>PAPER1!R111</f>
        <v>2.9494736842105267</v>
      </c>
      <c r="I4" s="4">
        <f>PAPER1!S111</f>
        <v>2.9684210526315793</v>
      </c>
      <c r="J4" s="30">
        <f>AVERAGE(E4:I4)</f>
        <v>2.9583157894736849</v>
      </c>
    </row>
    <row r="5" spans="1:10" x14ac:dyDescent="0.25">
      <c r="A5" s="26"/>
      <c r="B5" s="26"/>
      <c r="C5" s="27"/>
      <c r="D5" s="27" t="str">
        <f>PAPER2!C3</f>
        <v>PYTHON PROGRAMMING</v>
      </c>
      <c r="E5" s="26">
        <f>PAPER2!O111</f>
        <v>2.7402463605823071</v>
      </c>
      <c r="F5" s="26">
        <f>PAPER2!P111</f>
        <v>2.5423516237402017</v>
      </c>
      <c r="G5" s="26">
        <f>PAPER2!Q111</f>
        <v>2.71498320268757</v>
      </c>
      <c r="H5" s="26">
        <f>PAPER2!R111</f>
        <v>2.7212989921612545</v>
      </c>
      <c r="I5" s="26">
        <f>PAPER2!S111</f>
        <v>2.6897200447928333</v>
      </c>
      <c r="J5" s="30">
        <f t="shared" ref="J5:J10" si="0">AVERAGE(E5:I5)</f>
        <v>2.6817200447928333</v>
      </c>
    </row>
    <row r="6" spans="1:10" ht="31.5" x14ac:dyDescent="0.25">
      <c r="A6" s="26"/>
      <c r="B6" s="26"/>
      <c r="C6" s="27"/>
      <c r="D6" s="27" t="str">
        <f>PAPER3!C3</f>
        <v>DATA COMMUNICATION AND COMPUTER NETWORK</v>
      </c>
      <c r="E6" s="26">
        <f>PAPER3!O111</f>
        <v>2.911578947368421</v>
      </c>
      <c r="F6" s="26">
        <f>PAPER3!P111</f>
        <v>2.9305263157894736</v>
      </c>
      <c r="G6" s="26">
        <f>PAPER3!Q111</f>
        <v>2.905263157894737</v>
      </c>
      <c r="H6" s="26">
        <f>PAPER3!R111</f>
        <v>2.905263157894737</v>
      </c>
      <c r="I6" s="26">
        <f>PAPER3!S111</f>
        <v>2.8863157894736844</v>
      </c>
      <c r="J6" s="30">
        <f t="shared" si="0"/>
        <v>2.9077894736842103</v>
      </c>
    </row>
    <row r="7" spans="1:10" x14ac:dyDescent="0.25">
      <c r="A7" s="26"/>
      <c r="B7" s="26"/>
      <c r="C7" s="27"/>
      <c r="D7" s="27" t="str">
        <f>PAPER4!C3</f>
        <v>ARTIFICIAL INTELLIGENCE</v>
      </c>
      <c r="E7" s="26">
        <f>PAPER4!O111</f>
        <v>2.6147368421052635</v>
      </c>
      <c r="F7" s="26">
        <f>PAPER4!P111</f>
        <v>2.6147368421052635</v>
      </c>
      <c r="G7" s="26">
        <f>PAPER4!Q111</f>
        <v>2.6021052631578949</v>
      </c>
      <c r="H7" s="26">
        <f>PAPER4!R111</f>
        <v>2.5957894736842109</v>
      </c>
      <c r="I7" s="26">
        <f>PAPER4!S111</f>
        <v>2.6021052631578949</v>
      </c>
      <c r="J7" s="30">
        <f t="shared" si="0"/>
        <v>2.6058947368421057</v>
      </c>
    </row>
    <row r="8" spans="1:10" x14ac:dyDescent="0.25">
      <c r="A8" s="26"/>
      <c r="B8" s="26"/>
      <c r="C8" s="27"/>
      <c r="D8" s="27" t="str">
        <f>PAPER5!C3</f>
        <v xml:space="preserve"> DIGITAL MARKETING </v>
      </c>
      <c r="E8" s="26">
        <f>PAPER5!O111</f>
        <v>2.591489361702128</v>
      </c>
      <c r="F8" s="26">
        <f>PAPER5!P111</f>
        <v>2.5662262038073909</v>
      </c>
      <c r="G8" s="26">
        <f>PAPER5!Q111</f>
        <v>2.5599104143337068</v>
      </c>
      <c r="H8" s="26">
        <f>PAPER5!R111</f>
        <v>2.5788577827547594</v>
      </c>
      <c r="I8" s="26">
        <f>PAPER5!S111</f>
        <v>2.5851735722284435</v>
      </c>
      <c r="J8" s="30">
        <f t="shared" si="0"/>
        <v>2.5763314669652857</v>
      </c>
    </row>
    <row r="9" spans="1:10" x14ac:dyDescent="0.25">
      <c r="A9" s="26"/>
      <c r="B9" s="26"/>
      <c r="C9" s="27"/>
      <c r="D9" s="27" t="str">
        <f>PAPER6!C3</f>
        <v>OOP LABS</v>
      </c>
      <c r="E9" s="26">
        <f>PAPER6!O111</f>
        <v>2.4757894736842103</v>
      </c>
      <c r="F9" s="26">
        <f>PAPER6!P111</f>
        <v>2.4442105263157892</v>
      </c>
      <c r="G9" s="26">
        <f>PAPER6!Q111</f>
        <v>2.4821052631578948</v>
      </c>
      <c r="H9" s="26">
        <f>PAPER6!R111</f>
        <v>2.4757894736842103</v>
      </c>
      <c r="I9" s="26">
        <f>PAPER6!S111</f>
        <v>2.4631578947368418</v>
      </c>
      <c r="J9" s="30">
        <f t="shared" si="0"/>
        <v>2.4682105263157892</v>
      </c>
    </row>
    <row r="10" spans="1:10" ht="30.6" customHeight="1" x14ac:dyDescent="0.25">
      <c r="A10" s="186" t="s">
        <v>33</v>
      </c>
      <c r="B10" s="186"/>
      <c r="C10" s="186"/>
      <c r="D10" s="186"/>
      <c r="E10" s="30">
        <f>AVERAGE(E4:E9)</f>
        <v>2.7180963045912652</v>
      </c>
      <c r="F10" s="30">
        <f t="shared" ref="F10:I10" si="1">AVERAGE(F4:F9)</f>
        <v>2.6724822695035457</v>
      </c>
      <c r="G10" s="30">
        <f t="shared" si="1"/>
        <v>2.7044120940649496</v>
      </c>
      <c r="H10" s="30">
        <f t="shared" si="1"/>
        <v>2.7044120940649496</v>
      </c>
      <c r="I10" s="30">
        <f t="shared" si="1"/>
        <v>2.699148936170213</v>
      </c>
      <c r="J10" s="30">
        <f t="shared" si="0"/>
        <v>2.6997103396789841</v>
      </c>
    </row>
  </sheetData>
  <mergeCells count="3">
    <mergeCell ref="A10:D10"/>
    <mergeCell ref="A1:J1"/>
    <mergeCell ref="A2:J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4"/>
  <sheetViews>
    <sheetView topLeftCell="A67" zoomScale="79" workbookViewId="0">
      <selection activeCell="C87" sqref="C87:N91"/>
    </sheetView>
  </sheetViews>
  <sheetFormatPr defaultColWidth="8.85546875" defaultRowHeight="15.75" x14ac:dyDescent="0.25"/>
  <cols>
    <col min="1" max="1" width="8.85546875" style="2"/>
    <col min="2" max="2" width="13.85546875" style="2" customWidth="1"/>
    <col min="3" max="19" width="8.85546875" style="2"/>
    <col min="20" max="20" width="9.7109375" style="2" customWidth="1"/>
    <col min="21" max="21" width="10.140625" style="2" customWidth="1"/>
    <col min="22" max="16384" width="8.85546875" style="2"/>
  </cols>
  <sheetData>
    <row r="1" spans="1:21" x14ac:dyDescent="0.25">
      <c r="A1" s="33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</row>
    <row r="2" spans="1:21" ht="30.6" customHeight="1" x14ac:dyDescent="0.25">
      <c r="A2" s="33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S2" s="43" t="s">
        <v>24</v>
      </c>
      <c r="T2" s="44" t="s">
        <v>34</v>
      </c>
      <c r="U2" s="44" t="s">
        <v>35</v>
      </c>
    </row>
    <row r="3" spans="1:21" x14ac:dyDescent="0.25">
      <c r="A3" s="33"/>
      <c r="B3" s="31"/>
      <c r="C3" s="32"/>
      <c r="D3" s="200" t="s">
        <v>58</v>
      </c>
      <c r="E3" s="200"/>
      <c r="F3" s="200"/>
      <c r="G3" s="200"/>
      <c r="H3" s="200"/>
      <c r="I3" s="200"/>
      <c r="J3" s="200"/>
      <c r="K3" s="200"/>
      <c r="L3" s="32"/>
      <c r="M3" s="32"/>
      <c r="N3" s="32"/>
      <c r="O3" s="32"/>
      <c r="P3" s="32"/>
      <c r="S3" s="40">
        <v>1</v>
      </c>
      <c r="T3" s="41" t="s">
        <v>12</v>
      </c>
      <c r="U3" s="45">
        <f>'CO (All Subjects)'!E10</f>
        <v>2.7180963045912652</v>
      </c>
    </row>
    <row r="4" spans="1:21" x14ac:dyDescent="0.25">
      <c r="A4" s="33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S4" s="40">
        <v>2</v>
      </c>
      <c r="T4" s="41" t="s">
        <v>3</v>
      </c>
      <c r="U4" s="45">
        <f>'CO (All Subjects)'!F10</f>
        <v>2.6724822695035457</v>
      </c>
    </row>
    <row r="5" spans="1:21" x14ac:dyDescent="0.25">
      <c r="A5" s="33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S5" s="40">
        <v>3</v>
      </c>
      <c r="T5" s="41" t="s">
        <v>4</v>
      </c>
      <c r="U5" s="45">
        <f>'CO (All Subjects)'!G10</f>
        <v>2.7044120940649496</v>
      </c>
    </row>
    <row r="6" spans="1:21" x14ac:dyDescent="0.25">
      <c r="B6" s="39" t="s">
        <v>98</v>
      </c>
      <c r="C6" s="39"/>
      <c r="D6" s="39" t="str">
        <f>'CO (All Subjects)'!D4</f>
        <v>JAVA PROGRAMMING</v>
      </c>
      <c r="E6" s="39"/>
      <c r="F6" s="39"/>
      <c r="G6" s="39"/>
      <c r="H6" s="39"/>
      <c r="I6" s="39"/>
      <c r="J6" s="39"/>
      <c r="K6" s="32"/>
      <c r="L6" s="32"/>
      <c r="M6" s="32"/>
      <c r="N6" s="32"/>
      <c r="O6" s="32"/>
      <c r="P6" s="32"/>
      <c r="S6" s="40">
        <v>4</v>
      </c>
      <c r="T6" s="41" t="s">
        <v>5</v>
      </c>
      <c r="U6" s="45">
        <f>'CO (All Subjects)'!H10</f>
        <v>2.7044120940649496</v>
      </c>
    </row>
    <row r="7" spans="1:21" ht="16.5" thickBot="1" x14ac:dyDescent="0.3">
      <c r="A7" s="33"/>
      <c r="B7" s="31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S7" s="40">
        <v>5</v>
      </c>
      <c r="T7" s="41" t="s">
        <v>6</v>
      </c>
      <c r="U7" s="45">
        <f>'CO (All Subjects)'!I10</f>
        <v>2.699148936170213</v>
      </c>
    </row>
    <row r="8" spans="1:21" ht="16.5" thickBot="1" x14ac:dyDescent="0.3">
      <c r="A8" s="33"/>
      <c r="B8" s="190" t="s">
        <v>36</v>
      </c>
      <c r="C8" s="34"/>
      <c r="D8" s="193" t="s">
        <v>37</v>
      </c>
      <c r="E8" s="194"/>
      <c r="F8" s="194"/>
      <c r="G8" s="194"/>
      <c r="H8" s="194"/>
      <c r="I8" s="194"/>
      <c r="J8" s="194"/>
      <c r="K8" s="194"/>
      <c r="L8" s="194"/>
      <c r="M8" s="194"/>
      <c r="N8" s="195"/>
    </row>
    <row r="9" spans="1:21" x14ac:dyDescent="0.25">
      <c r="A9" s="33"/>
      <c r="B9" s="191"/>
      <c r="C9" s="196" t="s">
        <v>38</v>
      </c>
      <c r="D9" s="198" t="s">
        <v>39</v>
      </c>
      <c r="E9" s="198" t="s">
        <v>40</v>
      </c>
      <c r="F9" s="198" t="s">
        <v>41</v>
      </c>
      <c r="G9" s="198" t="s">
        <v>42</v>
      </c>
      <c r="H9" s="198" t="s">
        <v>43</v>
      </c>
      <c r="I9" s="198" t="s">
        <v>44</v>
      </c>
      <c r="J9" s="198" t="s">
        <v>45</v>
      </c>
      <c r="K9" s="198" t="s">
        <v>46</v>
      </c>
      <c r="L9" s="198" t="s">
        <v>47</v>
      </c>
      <c r="M9" s="35"/>
      <c r="N9" s="35"/>
    </row>
    <row r="10" spans="1:21" ht="16.5" thickBot="1" x14ac:dyDescent="0.3">
      <c r="A10" s="33"/>
      <c r="B10" s="192"/>
      <c r="C10" s="197"/>
      <c r="D10" s="199"/>
      <c r="E10" s="199"/>
      <c r="F10" s="199"/>
      <c r="G10" s="199"/>
      <c r="H10" s="199"/>
      <c r="I10" s="199"/>
      <c r="J10" s="199"/>
      <c r="K10" s="199"/>
      <c r="L10" s="199"/>
      <c r="M10" s="37" t="s">
        <v>48</v>
      </c>
      <c r="N10" s="37" t="s">
        <v>49</v>
      </c>
    </row>
    <row r="11" spans="1:21" ht="16.5" thickBot="1" x14ac:dyDescent="0.3">
      <c r="A11" s="33"/>
      <c r="B11" s="36" t="s">
        <v>50</v>
      </c>
      <c r="C11" s="103">
        <v>1</v>
      </c>
      <c r="D11" s="103"/>
      <c r="E11" s="103">
        <v>1</v>
      </c>
      <c r="F11" s="103"/>
      <c r="G11" s="103">
        <v>1</v>
      </c>
      <c r="H11" s="103"/>
      <c r="I11" s="103"/>
      <c r="J11" s="103"/>
      <c r="K11" s="103"/>
      <c r="L11" s="103"/>
      <c r="M11" s="103">
        <v>1</v>
      </c>
      <c r="N11" s="103"/>
    </row>
    <row r="12" spans="1:21" ht="16.5" thickBot="1" x14ac:dyDescent="0.3">
      <c r="A12" s="33"/>
      <c r="B12" s="36" t="s">
        <v>51</v>
      </c>
      <c r="C12" s="103"/>
      <c r="D12" s="103">
        <v>2</v>
      </c>
      <c r="E12" s="103"/>
      <c r="F12" s="103"/>
      <c r="G12" s="103">
        <v>3</v>
      </c>
      <c r="H12" s="103"/>
      <c r="I12" s="103">
        <v>2</v>
      </c>
      <c r="J12" s="103"/>
      <c r="K12" s="103">
        <v>2</v>
      </c>
      <c r="L12" s="103"/>
      <c r="M12" s="103"/>
      <c r="N12" s="103">
        <v>1</v>
      </c>
    </row>
    <row r="13" spans="1:21" ht="16.5" thickBot="1" x14ac:dyDescent="0.3">
      <c r="A13" s="33"/>
      <c r="B13" s="36" t="s">
        <v>52</v>
      </c>
      <c r="C13" s="103"/>
      <c r="D13" s="103"/>
      <c r="E13" s="103"/>
      <c r="F13" s="103">
        <v>1</v>
      </c>
      <c r="G13" s="103"/>
      <c r="H13" s="103">
        <v>2</v>
      </c>
      <c r="I13" s="103"/>
      <c r="J13" s="103">
        <v>2</v>
      </c>
      <c r="K13" s="103"/>
      <c r="L13" s="103">
        <v>2</v>
      </c>
      <c r="M13" s="103">
        <v>2</v>
      </c>
      <c r="N13" s="103"/>
    </row>
    <row r="14" spans="1:21" ht="16.5" thickBot="1" x14ac:dyDescent="0.3">
      <c r="A14" s="33"/>
      <c r="B14" s="36" t="s">
        <v>53</v>
      </c>
      <c r="C14" s="103">
        <v>1</v>
      </c>
      <c r="D14" s="103">
        <v>2</v>
      </c>
      <c r="E14" s="103"/>
      <c r="F14" s="103">
        <v>1</v>
      </c>
      <c r="G14" s="103"/>
      <c r="H14" s="103"/>
      <c r="I14" s="103"/>
      <c r="J14" s="103"/>
      <c r="K14" s="103"/>
      <c r="L14" s="103"/>
      <c r="M14" s="103"/>
      <c r="N14" s="103">
        <v>2</v>
      </c>
    </row>
    <row r="15" spans="1:21" ht="16.5" thickBot="1" x14ac:dyDescent="0.3">
      <c r="A15" s="33"/>
      <c r="B15" s="36" t="s">
        <v>54</v>
      </c>
      <c r="C15" s="103"/>
      <c r="D15" s="103"/>
      <c r="E15" s="103"/>
      <c r="F15" s="103"/>
      <c r="G15" s="103">
        <v>1</v>
      </c>
      <c r="H15" s="103"/>
      <c r="I15" s="103">
        <v>2</v>
      </c>
      <c r="J15" s="103"/>
      <c r="K15" s="103"/>
      <c r="L15" s="103">
        <v>1</v>
      </c>
      <c r="M15" s="103"/>
      <c r="N15" s="103">
        <v>2</v>
      </c>
    </row>
    <row r="16" spans="1:21" ht="16.5" thickBot="1" x14ac:dyDescent="0.3">
      <c r="A16" s="33"/>
      <c r="B16" s="36" t="s">
        <v>55</v>
      </c>
      <c r="C16" s="42">
        <f>($U$3*C11+$U$4*C12+$U$5*C13+$U$6*C14+$U$7*C15)/(C11+C12+C13+C14+C15)</f>
        <v>2.7112541993281072</v>
      </c>
      <c r="D16" s="42">
        <f t="shared" ref="D16:N16" si="0">($U$3*D11+$U$4*D12+$U$5*D13+$U$6*D14+$U$7*D15)/(D11+D12+D13+D14+D15)</f>
        <v>2.6884471817842477</v>
      </c>
      <c r="E16" s="42">
        <f t="shared" si="0"/>
        <v>2.7180963045912652</v>
      </c>
      <c r="F16" s="42">
        <f t="shared" si="0"/>
        <v>2.7044120940649496</v>
      </c>
      <c r="G16" s="42">
        <f t="shared" si="0"/>
        <v>2.6869384098544229</v>
      </c>
      <c r="H16" s="42">
        <f t="shared" si="0"/>
        <v>2.7044120940649496</v>
      </c>
      <c r="I16" s="42">
        <f t="shared" si="0"/>
        <v>2.6858156028368794</v>
      </c>
      <c r="J16" s="42">
        <f t="shared" si="0"/>
        <v>2.7044120940649496</v>
      </c>
      <c r="K16" s="42">
        <f t="shared" si="0"/>
        <v>2.6724822695035457</v>
      </c>
      <c r="L16" s="42">
        <f t="shared" si="0"/>
        <v>2.7026577081000376</v>
      </c>
      <c r="M16" s="42">
        <f t="shared" si="0"/>
        <v>2.7089734975737216</v>
      </c>
      <c r="N16" s="42">
        <f t="shared" si="0"/>
        <v>2.6959208659947742</v>
      </c>
      <c r="O16" s="32"/>
      <c r="P16" s="32"/>
    </row>
    <row r="17" spans="1:16" x14ac:dyDescent="0.25">
      <c r="A17" s="33"/>
      <c r="B17" s="39" t="s">
        <v>56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</row>
    <row r="18" spans="1:16" x14ac:dyDescent="0.25">
      <c r="A18" s="33"/>
      <c r="B18" s="39" t="s">
        <v>57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</row>
    <row r="20" spans="1:16" x14ac:dyDescent="0.25">
      <c r="O20" s="32"/>
      <c r="P20" s="32"/>
    </row>
    <row r="21" spans="1:16" x14ac:dyDescent="0.25">
      <c r="B21" s="39" t="s">
        <v>98</v>
      </c>
      <c r="C21" s="39"/>
      <c r="D21" s="39" t="str">
        <f>'CO (All Subjects)'!D5</f>
        <v>PYTHON PROGRAMMING</v>
      </c>
      <c r="E21" s="39"/>
      <c r="F21" s="39"/>
      <c r="G21" s="39"/>
      <c r="H21" s="39"/>
      <c r="I21" s="39"/>
      <c r="J21" s="39"/>
      <c r="K21" s="32"/>
      <c r="L21" s="32"/>
      <c r="M21" s="32"/>
      <c r="N21" s="32"/>
      <c r="O21" s="32"/>
      <c r="P21" s="32"/>
    </row>
    <row r="22" spans="1:16" ht="16.5" thickBot="1" x14ac:dyDescent="0.3">
      <c r="B22" s="31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5"/>
      <c r="P22" s="35"/>
    </row>
    <row r="23" spans="1:16" ht="16.5" thickBot="1" x14ac:dyDescent="0.3">
      <c r="B23" s="190" t="s">
        <v>36</v>
      </c>
      <c r="C23" s="34"/>
      <c r="D23" s="193" t="s">
        <v>37</v>
      </c>
      <c r="E23" s="194"/>
      <c r="F23" s="194"/>
      <c r="G23" s="194"/>
      <c r="H23" s="194"/>
      <c r="I23" s="194"/>
      <c r="J23" s="194"/>
      <c r="K23" s="194"/>
      <c r="L23" s="194"/>
      <c r="M23" s="194"/>
      <c r="N23" s="195"/>
    </row>
    <row r="24" spans="1:16" ht="16.5" thickBot="1" x14ac:dyDescent="0.3">
      <c r="B24" s="191"/>
      <c r="C24" s="196" t="s">
        <v>38</v>
      </c>
      <c r="D24" s="198" t="s">
        <v>39</v>
      </c>
      <c r="E24" s="198" t="s">
        <v>40</v>
      </c>
      <c r="F24" s="198" t="s">
        <v>41</v>
      </c>
      <c r="G24" s="198" t="s">
        <v>42</v>
      </c>
      <c r="H24" s="198" t="s">
        <v>43</v>
      </c>
      <c r="I24" s="198" t="s">
        <v>44</v>
      </c>
      <c r="J24" s="198" t="s">
        <v>45</v>
      </c>
      <c r="K24" s="198" t="s">
        <v>46</v>
      </c>
      <c r="L24" s="198" t="s">
        <v>47</v>
      </c>
      <c r="M24" s="37" t="s">
        <v>48</v>
      </c>
      <c r="N24" s="37" t="s">
        <v>49</v>
      </c>
    </row>
    <row r="25" spans="1:16" ht="16.5" thickBot="1" x14ac:dyDescent="0.3">
      <c r="B25" s="192"/>
      <c r="C25" s="197"/>
      <c r="D25" s="199"/>
      <c r="E25" s="199"/>
      <c r="F25" s="199"/>
      <c r="G25" s="199"/>
      <c r="H25" s="199"/>
      <c r="I25" s="199"/>
      <c r="J25" s="199"/>
      <c r="K25" s="199"/>
      <c r="L25" s="199"/>
      <c r="M25" s="38"/>
      <c r="N25" s="38"/>
    </row>
    <row r="26" spans="1:16" ht="16.5" thickBot="1" x14ac:dyDescent="0.3">
      <c r="B26" s="36" t="s">
        <v>50</v>
      </c>
      <c r="C26" s="103">
        <v>2</v>
      </c>
      <c r="D26" s="103"/>
      <c r="E26" s="103"/>
      <c r="F26" s="103"/>
      <c r="G26" s="103">
        <v>2</v>
      </c>
      <c r="H26" s="103"/>
      <c r="I26" s="103">
        <v>1</v>
      </c>
      <c r="J26" s="103"/>
      <c r="K26" s="103"/>
      <c r="L26" s="103">
        <v>1</v>
      </c>
      <c r="M26" s="103">
        <v>2</v>
      </c>
      <c r="N26" s="103"/>
    </row>
    <row r="27" spans="1:16" ht="16.5" thickBot="1" x14ac:dyDescent="0.3">
      <c r="B27" s="36" t="s">
        <v>51</v>
      </c>
      <c r="C27" s="103">
        <v>1</v>
      </c>
      <c r="D27" s="103"/>
      <c r="E27" s="103"/>
      <c r="F27" s="103">
        <v>3</v>
      </c>
      <c r="G27" s="103"/>
      <c r="H27" s="103"/>
      <c r="I27" s="103">
        <v>1</v>
      </c>
      <c r="J27" s="103">
        <v>2</v>
      </c>
      <c r="K27" s="103"/>
      <c r="L27" s="103"/>
      <c r="M27" s="103"/>
      <c r="N27" s="103">
        <v>2</v>
      </c>
    </row>
    <row r="28" spans="1:16" ht="16.5" thickBot="1" x14ac:dyDescent="0.3">
      <c r="B28" s="36" t="s">
        <v>52</v>
      </c>
      <c r="C28" s="103"/>
      <c r="D28" s="103"/>
      <c r="E28" s="103">
        <v>2</v>
      </c>
      <c r="F28" s="103">
        <v>1</v>
      </c>
      <c r="G28" s="103"/>
      <c r="H28" s="103">
        <v>2</v>
      </c>
      <c r="I28" s="103">
        <v>3</v>
      </c>
      <c r="J28" s="103"/>
      <c r="K28" s="103">
        <v>1</v>
      </c>
      <c r="L28" s="103"/>
      <c r="M28" s="103">
        <v>2</v>
      </c>
      <c r="N28" s="103"/>
    </row>
    <row r="29" spans="1:16" ht="16.5" thickBot="1" x14ac:dyDescent="0.3">
      <c r="B29" s="36" t="s">
        <v>53</v>
      </c>
      <c r="C29" s="103"/>
      <c r="D29" s="103">
        <v>3</v>
      </c>
      <c r="E29" s="103"/>
      <c r="F29" s="103"/>
      <c r="G29" s="103">
        <v>2</v>
      </c>
      <c r="H29" s="103">
        <v>1</v>
      </c>
      <c r="I29" s="103"/>
      <c r="J29" s="103"/>
      <c r="K29" s="103"/>
      <c r="L29" s="103">
        <v>2</v>
      </c>
      <c r="M29" s="103"/>
      <c r="N29" s="103">
        <v>2</v>
      </c>
    </row>
    <row r="30" spans="1:16" ht="16.5" thickBot="1" x14ac:dyDescent="0.3">
      <c r="B30" s="36" t="s">
        <v>54</v>
      </c>
      <c r="C30" s="103">
        <v>2</v>
      </c>
      <c r="D30" s="103"/>
      <c r="E30" s="103"/>
      <c r="F30" s="103">
        <v>2</v>
      </c>
      <c r="G30" s="103"/>
      <c r="H30" s="103"/>
      <c r="I30" s="103"/>
      <c r="J30" s="103">
        <v>1</v>
      </c>
      <c r="K30" s="103"/>
      <c r="L30" s="103"/>
      <c r="M30" s="103">
        <v>2</v>
      </c>
      <c r="N30" s="103"/>
    </row>
    <row r="31" spans="1:16" ht="16.5" thickBot="1" x14ac:dyDescent="0.3">
      <c r="B31" s="36" t="s">
        <v>55</v>
      </c>
      <c r="C31" s="42">
        <f>($U$3*C26+$U$4*C27+$U$5*C28+$U$6*C29+$U$7*C30)/(C26+C27+C28+C29+C30)</f>
        <v>2.7013945502053005</v>
      </c>
      <c r="D31" s="42">
        <f t="shared" ref="D31:N31" si="1">($U$3*D26+$U$4*D27+$U$5*D28+$U$6*D29+$U$7*D30)/(D26+D27+D28+D29+D30)</f>
        <v>2.7044120940649496</v>
      </c>
      <c r="E31" s="42">
        <f t="shared" si="1"/>
        <v>2.7044120940649496</v>
      </c>
      <c r="F31" s="42">
        <f t="shared" si="1"/>
        <v>2.6866927958193352</v>
      </c>
      <c r="G31" s="42">
        <f t="shared" si="1"/>
        <v>2.7112541993281072</v>
      </c>
      <c r="H31" s="42">
        <f t="shared" si="1"/>
        <v>2.7044120940649496</v>
      </c>
      <c r="I31" s="42">
        <f t="shared" si="1"/>
        <v>2.700762971257932</v>
      </c>
      <c r="J31" s="42">
        <f t="shared" si="1"/>
        <v>2.6813711583924351</v>
      </c>
      <c r="K31" s="42">
        <f t="shared" si="1"/>
        <v>2.7044120940649496</v>
      </c>
      <c r="L31" s="42">
        <f t="shared" si="1"/>
        <v>2.7089734975737216</v>
      </c>
      <c r="M31" s="42">
        <f t="shared" si="1"/>
        <v>2.7072191116088091</v>
      </c>
      <c r="N31" s="42">
        <f t="shared" si="1"/>
        <v>2.6884471817842477</v>
      </c>
      <c r="O31" s="32"/>
      <c r="P31" s="32"/>
    </row>
    <row r="32" spans="1:16" x14ac:dyDescent="0.25">
      <c r="B32" s="39" t="s">
        <v>56</v>
      </c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</row>
    <row r="33" spans="2:16" x14ac:dyDescent="0.25">
      <c r="B33" s="39" t="s">
        <v>57</v>
      </c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</row>
    <row r="34" spans="2:16" x14ac:dyDescent="0.25">
      <c r="O34" s="32"/>
      <c r="P34" s="32"/>
    </row>
    <row r="35" spans="2:16" x14ac:dyDescent="0.25">
      <c r="O35" s="32"/>
      <c r="P35" s="32"/>
    </row>
    <row r="36" spans="2:16" x14ac:dyDescent="0.25">
      <c r="B36" s="39" t="s">
        <v>98</v>
      </c>
      <c r="C36" s="39"/>
      <c r="D36" s="39" t="str">
        <f>'CO (All Subjects)'!D6</f>
        <v>DATA COMMUNICATION AND COMPUTER NETWORK</v>
      </c>
      <c r="E36" s="39"/>
      <c r="F36" s="39"/>
      <c r="G36" s="39"/>
      <c r="H36" s="39"/>
      <c r="I36" s="39"/>
      <c r="J36" s="39"/>
      <c r="K36" s="32"/>
      <c r="L36" s="32"/>
      <c r="M36" s="32"/>
      <c r="N36" s="32"/>
    </row>
    <row r="37" spans="2:16" ht="16.5" thickBot="1" x14ac:dyDescent="0.3">
      <c r="B37" s="31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</row>
    <row r="38" spans="2:16" ht="16.5" thickBot="1" x14ac:dyDescent="0.3">
      <c r="B38" s="190" t="s">
        <v>36</v>
      </c>
      <c r="C38" s="34"/>
      <c r="D38" s="193" t="s">
        <v>37</v>
      </c>
      <c r="E38" s="194"/>
      <c r="F38" s="194"/>
      <c r="G38" s="194"/>
      <c r="H38" s="194"/>
      <c r="I38" s="194"/>
      <c r="J38" s="194"/>
      <c r="K38" s="194"/>
      <c r="L38" s="194"/>
      <c r="M38" s="194"/>
      <c r="N38" s="195"/>
    </row>
    <row r="39" spans="2:16" x14ac:dyDescent="0.25">
      <c r="B39" s="191"/>
      <c r="C39" s="196" t="s">
        <v>38</v>
      </c>
      <c r="D39" s="198" t="s">
        <v>39</v>
      </c>
      <c r="E39" s="198" t="s">
        <v>40</v>
      </c>
      <c r="F39" s="198" t="s">
        <v>41</v>
      </c>
      <c r="G39" s="198" t="s">
        <v>42</v>
      </c>
      <c r="H39" s="198" t="s">
        <v>43</v>
      </c>
      <c r="I39" s="198" t="s">
        <v>44</v>
      </c>
      <c r="J39" s="198" t="s">
        <v>45</v>
      </c>
      <c r="K39" s="198" t="s">
        <v>46</v>
      </c>
      <c r="L39" s="198" t="s">
        <v>47</v>
      </c>
      <c r="M39" s="35"/>
      <c r="N39" s="35"/>
    </row>
    <row r="40" spans="2:16" ht="16.5" thickBot="1" x14ac:dyDescent="0.3">
      <c r="B40" s="192"/>
      <c r="C40" s="197"/>
      <c r="D40" s="199"/>
      <c r="E40" s="199"/>
      <c r="F40" s="199"/>
      <c r="G40" s="199"/>
      <c r="H40" s="199"/>
      <c r="I40" s="199"/>
      <c r="J40" s="199"/>
      <c r="K40" s="199"/>
      <c r="L40" s="199"/>
      <c r="M40" s="37" t="s">
        <v>48</v>
      </c>
      <c r="N40" s="37" t="s">
        <v>49</v>
      </c>
    </row>
    <row r="41" spans="2:16" ht="16.5" thickBot="1" x14ac:dyDescent="0.3">
      <c r="B41" s="36" t="s">
        <v>50</v>
      </c>
      <c r="C41" s="103">
        <v>2</v>
      </c>
      <c r="D41" s="103">
        <v>2</v>
      </c>
      <c r="E41" s="103"/>
      <c r="F41" s="103"/>
      <c r="G41" s="103">
        <v>2</v>
      </c>
      <c r="H41" s="103"/>
      <c r="I41" s="103">
        <v>1</v>
      </c>
      <c r="J41" s="103"/>
      <c r="K41" s="103"/>
      <c r="L41" s="103">
        <v>1</v>
      </c>
      <c r="M41" s="103">
        <v>2</v>
      </c>
      <c r="N41" s="103"/>
    </row>
    <row r="42" spans="2:16" ht="16.5" thickBot="1" x14ac:dyDescent="0.3">
      <c r="B42" s="36" t="s">
        <v>51</v>
      </c>
      <c r="C42" s="103">
        <v>1</v>
      </c>
      <c r="D42" s="103">
        <v>2</v>
      </c>
      <c r="E42" s="103"/>
      <c r="F42" s="103">
        <v>3</v>
      </c>
      <c r="G42" s="103"/>
      <c r="H42" s="103">
        <v>1</v>
      </c>
      <c r="I42" s="103">
        <v>1</v>
      </c>
      <c r="J42" s="103">
        <v>1</v>
      </c>
      <c r="K42" s="103"/>
      <c r="L42" s="103"/>
      <c r="M42" s="103"/>
      <c r="N42" s="103">
        <v>1</v>
      </c>
    </row>
    <row r="43" spans="2:16" ht="16.5" thickBot="1" x14ac:dyDescent="0.3">
      <c r="B43" s="36" t="s">
        <v>52</v>
      </c>
      <c r="C43" s="103">
        <v>2</v>
      </c>
      <c r="D43" s="103"/>
      <c r="E43" s="103">
        <v>1</v>
      </c>
      <c r="F43" s="103">
        <v>1</v>
      </c>
      <c r="G43" s="103"/>
      <c r="H43" s="103">
        <v>1</v>
      </c>
      <c r="I43" s="103">
        <v>1</v>
      </c>
      <c r="J43" s="103"/>
      <c r="K43" s="103">
        <v>1</v>
      </c>
      <c r="L43" s="103"/>
      <c r="M43" s="103">
        <v>1</v>
      </c>
      <c r="N43" s="103">
        <v>1</v>
      </c>
    </row>
    <row r="44" spans="2:16" ht="16.5" thickBot="1" x14ac:dyDescent="0.3">
      <c r="B44" s="36" t="s">
        <v>53</v>
      </c>
      <c r="C44" s="103"/>
      <c r="D44" s="103">
        <v>1</v>
      </c>
      <c r="E44" s="103"/>
      <c r="F44" s="103">
        <v>1</v>
      </c>
      <c r="G44" s="103">
        <v>2</v>
      </c>
      <c r="H44" s="103">
        <v>1</v>
      </c>
      <c r="I44" s="103"/>
      <c r="J44" s="103"/>
      <c r="K44" s="103"/>
      <c r="L44" s="103">
        <v>1</v>
      </c>
      <c r="M44" s="103"/>
      <c r="N44" s="103">
        <v>2</v>
      </c>
    </row>
    <row r="45" spans="2:16" ht="16.5" thickBot="1" x14ac:dyDescent="0.3">
      <c r="B45" s="36" t="s">
        <v>54</v>
      </c>
      <c r="C45" s="103">
        <v>2</v>
      </c>
      <c r="D45" s="103"/>
      <c r="E45" s="103"/>
      <c r="F45" s="103">
        <v>2</v>
      </c>
      <c r="G45" s="103"/>
      <c r="H45" s="103"/>
      <c r="I45" s="103"/>
      <c r="J45" s="103">
        <v>1</v>
      </c>
      <c r="K45" s="103"/>
      <c r="L45" s="103"/>
      <c r="M45" s="103"/>
      <c r="N45" s="103">
        <v>3</v>
      </c>
    </row>
    <row r="46" spans="2:16" ht="16.5" thickBot="1" x14ac:dyDescent="0.3">
      <c r="B46" s="36" t="s">
        <v>55</v>
      </c>
      <c r="C46" s="42">
        <f>($U$3*C41+$U$4*C42+$U$5*C43+$U$6*C44+$U$7*C45)/(C41+C42+C43+C44+C45)</f>
        <v>2.7022567055937716</v>
      </c>
      <c r="D46" s="42">
        <f t="shared" ref="D46:L46" si="2">($U$3*D41+$U$4*D42+$U$5*D43+$U$6*D44+$U$7*D45)/(D41+D42+D43+D44+D45)</f>
        <v>2.6971138484509138</v>
      </c>
      <c r="E46" s="42">
        <f t="shared" si="2"/>
        <v>2.7044120940649496</v>
      </c>
      <c r="F46" s="42">
        <f t="shared" si="2"/>
        <v>2.6892241241401371</v>
      </c>
      <c r="G46" s="42">
        <f t="shared" si="2"/>
        <v>2.7112541993281072</v>
      </c>
      <c r="H46" s="42">
        <f t="shared" si="2"/>
        <v>2.6937688192111486</v>
      </c>
      <c r="I46" s="42">
        <f t="shared" si="2"/>
        <v>2.6983302227199197</v>
      </c>
      <c r="J46" s="42">
        <f t="shared" si="2"/>
        <v>2.6858156028368794</v>
      </c>
      <c r="K46" s="42">
        <f t="shared" si="2"/>
        <v>2.7044120940649496</v>
      </c>
      <c r="L46" s="42">
        <f t="shared" si="2"/>
        <v>2.7112541993281072</v>
      </c>
      <c r="M46" s="42">
        <f>($U$3*M41+$U$4*M42+$U$5*M43+$U$6*M44+$U$7*M45)/(M41+M42+M43+M44+M45)</f>
        <v>2.7135349010824932</v>
      </c>
      <c r="N46" s="42">
        <f>($U$3*N41+$U$4*N42+$U$5*N43+$U$6*N44+$U$7*N45)/(N41+N42+N43+N44+N45)</f>
        <v>2.6975950514584333</v>
      </c>
    </row>
    <row r="47" spans="2:16" x14ac:dyDescent="0.25">
      <c r="B47" s="39" t="s">
        <v>56</v>
      </c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P47" s="32"/>
    </row>
    <row r="48" spans="2:16" x14ac:dyDescent="0.25">
      <c r="B48" s="39" t="s">
        <v>57</v>
      </c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</row>
    <row r="49" spans="2:16" x14ac:dyDescent="0.25">
      <c r="O49" s="32"/>
    </row>
    <row r="51" spans="2:16" x14ac:dyDescent="0.25">
      <c r="B51" s="39" t="s">
        <v>98</v>
      </c>
      <c r="C51" s="39"/>
      <c r="D51" s="39" t="str">
        <f>'CO (All Subjects)'!D7</f>
        <v>ARTIFICIAL INTELLIGENCE</v>
      </c>
      <c r="E51" s="39"/>
      <c r="F51" s="39"/>
      <c r="G51" s="39"/>
      <c r="H51" s="39"/>
      <c r="I51" s="39"/>
      <c r="J51" s="39"/>
      <c r="K51" s="32"/>
      <c r="L51" s="32"/>
      <c r="M51" s="32"/>
      <c r="N51" s="32"/>
    </row>
    <row r="52" spans="2:16" ht="16.5" thickBot="1" x14ac:dyDescent="0.3">
      <c r="B52" s="31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</row>
    <row r="53" spans="2:16" ht="16.5" customHeight="1" thickBot="1" x14ac:dyDescent="0.3">
      <c r="B53" s="190" t="s">
        <v>36</v>
      </c>
      <c r="C53" s="34"/>
      <c r="D53" s="193" t="s">
        <v>37</v>
      </c>
      <c r="E53" s="194"/>
      <c r="F53" s="194"/>
      <c r="G53" s="194"/>
      <c r="H53" s="194"/>
      <c r="I53" s="194"/>
      <c r="J53" s="194"/>
      <c r="K53" s="194"/>
      <c r="L53" s="194"/>
      <c r="M53" s="194"/>
      <c r="N53" s="195"/>
    </row>
    <row r="54" spans="2:16" x14ac:dyDescent="0.25">
      <c r="B54" s="191"/>
      <c r="C54" s="196" t="s">
        <v>38</v>
      </c>
      <c r="D54" s="198" t="s">
        <v>39</v>
      </c>
      <c r="E54" s="198" t="s">
        <v>40</v>
      </c>
      <c r="F54" s="198" t="s">
        <v>41</v>
      </c>
      <c r="G54" s="198" t="s">
        <v>42</v>
      </c>
      <c r="H54" s="198" t="s">
        <v>43</v>
      </c>
      <c r="I54" s="198" t="s">
        <v>44</v>
      </c>
      <c r="J54" s="198" t="s">
        <v>45</v>
      </c>
      <c r="K54" s="198" t="s">
        <v>46</v>
      </c>
      <c r="L54" s="198" t="s">
        <v>47</v>
      </c>
      <c r="M54" s="35"/>
      <c r="N54" s="35"/>
    </row>
    <row r="55" spans="2:16" ht="16.5" thickBot="1" x14ac:dyDescent="0.3">
      <c r="B55" s="192"/>
      <c r="C55" s="197"/>
      <c r="D55" s="199"/>
      <c r="E55" s="199"/>
      <c r="F55" s="199"/>
      <c r="G55" s="199"/>
      <c r="H55" s="199"/>
      <c r="I55" s="199"/>
      <c r="J55" s="199"/>
      <c r="K55" s="199"/>
      <c r="L55" s="199"/>
      <c r="M55" s="37" t="s">
        <v>48</v>
      </c>
      <c r="N55" s="37" t="s">
        <v>49</v>
      </c>
    </row>
    <row r="56" spans="2:16" ht="16.5" thickBot="1" x14ac:dyDescent="0.3">
      <c r="B56" s="36" t="s">
        <v>50</v>
      </c>
      <c r="C56" s="103"/>
      <c r="D56" s="103">
        <v>2</v>
      </c>
      <c r="E56" s="103"/>
      <c r="F56" s="103"/>
      <c r="G56" s="103">
        <v>2</v>
      </c>
      <c r="H56" s="103"/>
      <c r="I56" s="103">
        <v>1</v>
      </c>
      <c r="J56" s="103"/>
      <c r="K56" s="103"/>
      <c r="L56" s="103">
        <v>1</v>
      </c>
      <c r="M56" s="103">
        <v>2</v>
      </c>
      <c r="N56" s="103"/>
    </row>
    <row r="57" spans="2:16" ht="16.5" thickBot="1" x14ac:dyDescent="0.3">
      <c r="B57" s="36" t="s">
        <v>51</v>
      </c>
      <c r="C57" s="103"/>
      <c r="D57" s="103">
        <v>2</v>
      </c>
      <c r="E57" s="103"/>
      <c r="F57" s="103">
        <v>2</v>
      </c>
      <c r="G57" s="103"/>
      <c r="H57" s="103">
        <v>1</v>
      </c>
      <c r="I57" s="103"/>
      <c r="J57" s="103">
        <v>2</v>
      </c>
      <c r="K57" s="103"/>
      <c r="L57" s="103"/>
      <c r="M57" s="103">
        <v>2</v>
      </c>
      <c r="N57" s="103"/>
    </row>
    <row r="58" spans="2:16" ht="16.5" thickBot="1" x14ac:dyDescent="0.3">
      <c r="B58" s="36" t="s">
        <v>52</v>
      </c>
      <c r="C58" s="103">
        <v>1</v>
      </c>
      <c r="D58" s="103"/>
      <c r="E58" s="103">
        <v>2</v>
      </c>
      <c r="F58" s="103">
        <v>1</v>
      </c>
      <c r="G58" s="103"/>
      <c r="H58" s="103">
        <v>2</v>
      </c>
      <c r="I58" s="103"/>
      <c r="J58" s="103"/>
      <c r="K58" s="103">
        <v>1</v>
      </c>
      <c r="L58" s="103"/>
      <c r="M58" s="103">
        <v>1</v>
      </c>
      <c r="N58" s="103"/>
    </row>
    <row r="59" spans="2:16" ht="16.5" thickBot="1" x14ac:dyDescent="0.3">
      <c r="B59" s="36" t="s">
        <v>53</v>
      </c>
      <c r="C59" s="103">
        <v>2</v>
      </c>
      <c r="D59" s="103">
        <v>1</v>
      </c>
      <c r="E59" s="103"/>
      <c r="F59" s="103">
        <v>1</v>
      </c>
      <c r="G59" s="103">
        <v>2</v>
      </c>
      <c r="H59" s="103">
        <v>1</v>
      </c>
      <c r="I59" s="103"/>
      <c r="J59" s="103"/>
      <c r="K59" s="103"/>
      <c r="L59" s="103">
        <v>1</v>
      </c>
      <c r="M59" s="103"/>
      <c r="N59" s="103">
        <v>2</v>
      </c>
      <c r="P59" s="32"/>
    </row>
    <row r="60" spans="2:16" ht="16.5" thickBot="1" x14ac:dyDescent="0.3">
      <c r="B60" s="36" t="s">
        <v>54</v>
      </c>
      <c r="C60" s="103">
        <v>1</v>
      </c>
      <c r="D60" s="103"/>
      <c r="E60" s="103"/>
      <c r="F60" s="103"/>
      <c r="G60" s="103">
        <v>2</v>
      </c>
      <c r="H60" s="103"/>
      <c r="I60" s="103"/>
      <c r="J60" s="103">
        <v>1</v>
      </c>
      <c r="K60" s="103"/>
      <c r="L60" s="103"/>
      <c r="M60" s="103">
        <v>1</v>
      </c>
      <c r="N60" s="103">
        <v>1</v>
      </c>
      <c r="O60" s="32"/>
    </row>
    <row r="61" spans="2:16" ht="16.5" thickBot="1" x14ac:dyDescent="0.3">
      <c r="B61" s="36" t="s">
        <v>55</v>
      </c>
      <c r="C61" s="42">
        <f>($U$3*C56+$U$4*C57+$U$5*C58+$U$6*C59+$U$7*C60)/(C56+C57+C58+C59+C60)</f>
        <v>2.7030963045912655</v>
      </c>
      <c r="D61" s="42">
        <f t="shared" ref="D61:L61" si="3">($U$3*D56+$U$4*D57+$U$5*D58+$U$6*D59+$U$7*D60)/(D56+D57+D58+D59+D60)</f>
        <v>2.6971138484509138</v>
      </c>
      <c r="E61" s="42">
        <f t="shared" si="3"/>
        <v>2.7044120940649496</v>
      </c>
      <c r="F61" s="42">
        <f t="shared" si="3"/>
        <v>2.6884471817842477</v>
      </c>
      <c r="G61" s="42">
        <f t="shared" si="3"/>
        <v>2.7072191116088091</v>
      </c>
      <c r="H61" s="42">
        <f t="shared" si="3"/>
        <v>2.6964296379245987</v>
      </c>
      <c r="I61" s="42">
        <f t="shared" si="3"/>
        <v>2.7180963045912652</v>
      </c>
      <c r="J61" s="42">
        <f t="shared" si="3"/>
        <v>2.6813711583924351</v>
      </c>
      <c r="K61" s="42">
        <f t="shared" si="3"/>
        <v>2.7044120940649496</v>
      </c>
      <c r="L61" s="42">
        <f t="shared" si="3"/>
        <v>2.7112541993281072</v>
      </c>
      <c r="M61" s="42">
        <f>($U$3*M56+$U$4*M57+$U$5*M58+$U$6*M59+$U$7*M60)/(M56+M57+M58+M59+M60)</f>
        <v>2.6974530297374639</v>
      </c>
      <c r="N61" s="42">
        <f>($U$3*N56+$U$4*N57+$U$5*N58+$U$6*N59+$U$7*N60)/(N56+N57+N58+N59+N60)</f>
        <v>2.7026577081000376</v>
      </c>
      <c r="P61" s="32"/>
    </row>
    <row r="62" spans="2:16" x14ac:dyDescent="0.25">
      <c r="B62" s="39" t="s">
        <v>56</v>
      </c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</row>
    <row r="63" spans="2:16" x14ac:dyDescent="0.25">
      <c r="B63" s="39" t="s">
        <v>57</v>
      </c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</row>
    <row r="64" spans="2:16" x14ac:dyDescent="0.25">
      <c r="O64" s="32"/>
      <c r="P64" s="32"/>
    </row>
    <row r="65" spans="2:16" x14ac:dyDescent="0.25">
      <c r="O65" s="32"/>
    </row>
    <row r="66" spans="2:16" x14ac:dyDescent="0.25">
      <c r="B66" s="39"/>
      <c r="C66" s="39"/>
      <c r="D66" s="39"/>
      <c r="E66" s="39"/>
      <c r="F66" s="39"/>
      <c r="G66" s="39"/>
      <c r="H66" s="39"/>
      <c r="I66" s="39"/>
      <c r="J66" s="39"/>
      <c r="K66" s="32"/>
      <c r="L66" s="32"/>
      <c r="M66" s="32"/>
      <c r="N66" s="32"/>
    </row>
    <row r="67" spans="2:16" x14ac:dyDescent="0.25">
      <c r="B67" s="39" t="s">
        <v>98</v>
      </c>
      <c r="C67" s="39"/>
      <c r="D67" s="39" t="str">
        <f>PAPER5!C3</f>
        <v xml:space="preserve"> DIGITAL MARKETING </v>
      </c>
      <c r="E67" s="39"/>
      <c r="F67" s="39"/>
      <c r="G67" s="39"/>
      <c r="H67" s="39"/>
      <c r="I67" s="39"/>
      <c r="J67" s="39"/>
      <c r="K67" s="32"/>
      <c r="L67" s="32"/>
      <c r="M67" s="32"/>
      <c r="N67" s="32"/>
      <c r="P67" s="32"/>
    </row>
    <row r="68" spans="2:16" ht="16.5" thickBot="1" x14ac:dyDescent="0.3">
      <c r="B68" s="31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</row>
    <row r="69" spans="2:16" ht="16.5" thickBot="1" x14ac:dyDescent="0.3">
      <c r="B69" s="190" t="s">
        <v>36</v>
      </c>
      <c r="C69" s="123"/>
      <c r="D69" s="193" t="s">
        <v>37</v>
      </c>
      <c r="E69" s="194"/>
      <c r="F69" s="194"/>
      <c r="G69" s="194"/>
      <c r="H69" s="194"/>
      <c r="I69" s="194"/>
      <c r="J69" s="194"/>
      <c r="K69" s="194"/>
      <c r="L69" s="194"/>
      <c r="M69" s="194"/>
      <c r="N69" s="195"/>
      <c r="O69" s="32"/>
      <c r="P69" s="32"/>
    </row>
    <row r="70" spans="2:16" x14ac:dyDescent="0.25">
      <c r="B70" s="191"/>
      <c r="C70" s="196" t="s">
        <v>38</v>
      </c>
      <c r="D70" s="198" t="s">
        <v>39</v>
      </c>
      <c r="E70" s="198" t="s">
        <v>40</v>
      </c>
      <c r="F70" s="198" t="s">
        <v>41</v>
      </c>
      <c r="G70" s="198" t="s">
        <v>42</v>
      </c>
      <c r="H70" s="198" t="s">
        <v>43</v>
      </c>
      <c r="I70" s="198" t="s">
        <v>44</v>
      </c>
      <c r="J70" s="198" t="s">
        <v>45</v>
      </c>
      <c r="K70" s="198" t="s">
        <v>46</v>
      </c>
      <c r="L70" s="198" t="s">
        <v>47</v>
      </c>
      <c r="M70" s="35"/>
      <c r="N70" s="35"/>
      <c r="O70" s="32"/>
      <c r="P70" s="32"/>
    </row>
    <row r="71" spans="2:16" ht="16.5" thickBot="1" x14ac:dyDescent="0.3">
      <c r="B71" s="192"/>
      <c r="C71" s="197"/>
      <c r="D71" s="199"/>
      <c r="E71" s="199"/>
      <c r="F71" s="199"/>
      <c r="G71" s="199"/>
      <c r="H71" s="199"/>
      <c r="I71" s="199"/>
      <c r="J71" s="199"/>
      <c r="K71" s="199"/>
      <c r="L71" s="199"/>
      <c r="M71" s="37" t="s">
        <v>48</v>
      </c>
      <c r="N71" s="37" t="s">
        <v>49</v>
      </c>
      <c r="O71" s="32"/>
    </row>
    <row r="72" spans="2:16" ht="16.5" thickBot="1" x14ac:dyDescent="0.3">
      <c r="B72" s="124" t="s">
        <v>50</v>
      </c>
      <c r="C72" s="103"/>
      <c r="D72" s="103">
        <v>2</v>
      </c>
      <c r="E72" s="103"/>
      <c r="F72" s="103"/>
      <c r="G72" s="103">
        <v>2</v>
      </c>
      <c r="H72" s="103"/>
      <c r="I72" s="103">
        <v>1</v>
      </c>
      <c r="J72" s="103"/>
      <c r="K72" s="103">
        <v>2</v>
      </c>
      <c r="L72" s="103">
        <v>1</v>
      </c>
      <c r="M72" s="103">
        <v>2</v>
      </c>
      <c r="N72" s="103"/>
    </row>
    <row r="73" spans="2:16" ht="16.5" thickBot="1" x14ac:dyDescent="0.3">
      <c r="B73" s="124" t="s">
        <v>51</v>
      </c>
      <c r="C73" s="103"/>
      <c r="D73" s="103">
        <v>1</v>
      </c>
      <c r="E73" s="103">
        <v>1</v>
      </c>
      <c r="F73" s="103">
        <v>2</v>
      </c>
      <c r="G73" s="103"/>
      <c r="H73" s="103">
        <v>3</v>
      </c>
      <c r="I73" s="103"/>
      <c r="J73" s="103">
        <v>2</v>
      </c>
      <c r="K73" s="103"/>
      <c r="L73" s="103"/>
      <c r="M73" s="103">
        <v>2</v>
      </c>
      <c r="N73" s="103"/>
    </row>
    <row r="74" spans="2:16" ht="16.5" thickBot="1" x14ac:dyDescent="0.3">
      <c r="B74" s="124" t="s">
        <v>52</v>
      </c>
      <c r="C74" s="103">
        <v>1</v>
      </c>
      <c r="D74" s="103"/>
      <c r="E74" s="103"/>
      <c r="F74" s="103">
        <v>1</v>
      </c>
      <c r="G74" s="103"/>
      <c r="H74" s="103">
        <v>2</v>
      </c>
      <c r="I74" s="103">
        <v>1</v>
      </c>
      <c r="J74" s="103"/>
      <c r="K74" s="103">
        <v>1</v>
      </c>
      <c r="L74" s="103"/>
      <c r="M74" s="103">
        <v>1</v>
      </c>
      <c r="N74" s="103"/>
    </row>
    <row r="75" spans="2:16" ht="16.5" thickBot="1" x14ac:dyDescent="0.3">
      <c r="B75" s="124" t="s">
        <v>53</v>
      </c>
      <c r="C75" s="103">
        <v>2</v>
      </c>
      <c r="D75" s="103">
        <v>1</v>
      </c>
      <c r="E75" s="103">
        <v>1</v>
      </c>
      <c r="F75" s="103">
        <v>2</v>
      </c>
      <c r="G75" s="103">
        <v>3</v>
      </c>
      <c r="H75" s="103">
        <v>1</v>
      </c>
      <c r="I75" s="103">
        <v>2</v>
      </c>
      <c r="J75" s="103">
        <v>2</v>
      </c>
      <c r="K75" s="103"/>
      <c r="L75" s="103">
        <v>1</v>
      </c>
      <c r="M75" s="103">
        <v>2</v>
      </c>
      <c r="N75" s="103">
        <v>1</v>
      </c>
    </row>
    <row r="76" spans="2:16" ht="16.5" thickBot="1" x14ac:dyDescent="0.3">
      <c r="B76" s="124" t="s">
        <v>54</v>
      </c>
      <c r="C76" s="103">
        <v>1</v>
      </c>
      <c r="D76" s="103"/>
      <c r="E76" s="103"/>
      <c r="F76" s="103"/>
      <c r="G76" s="103">
        <v>2</v>
      </c>
      <c r="H76" s="103"/>
      <c r="I76" s="103"/>
      <c r="J76" s="103">
        <v>1</v>
      </c>
      <c r="K76" s="103">
        <v>1</v>
      </c>
      <c r="L76" s="103"/>
      <c r="M76" s="103">
        <v>1</v>
      </c>
      <c r="N76" s="103">
        <v>1</v>
      </c>
    </row>
    <row r="77" spans="2:16" ht="16.5" thickBot="1" x14ac:dyDescent="0.3">
      <c r="B77" s="124" t="s">
        <v>55</v>
      </c>
      <c r="C77" s="42">
        <f>($U$3*C72+$U$4*C73+$U$5*C74+$U$6*C75+$U$7*C76)/(C72+C73+C74+C75+C76)</f>
        <v>2.7030963045912655</v>
      </c>
      <c r="D77" s="42">
        <f t="shared" ref="D77:L77" si="4">($U$3*D72+$U$4*D73+$U$5*D74+$U$6*D75+$U$7*D76)/(D72+D73+D74+D75+D76)</f>
        <v>2.7032717431877562</v>
      </c>
      <c r="E77" s="42">
        <f t="shared" si="4"/>
        <v>2.6884471817842477</v>
      </c>
      <c r="F77" s="42">
        <f t="shared" si="4"/>
        <v>2.6916401642403884</v>
      </c>
      <c r="G77" s="42">
        <f t="shared" si="4"/>
        <v>2.7068181091025436</v>
      </c>
      <c r="H77" s="42">
        <f t="shared" si="4"/>
        <v>2.6884471817842477</v>
      </c>
      <c r="I77" s="42">
        <f t="shared" si="4"/>
        <v>2.7078331466965286</v>
      </c>
      <c r="J77" s="42">
        <f t="shared" si="4"/>
        <v>2.6905875326614406</v>
      </c>
      <c r="K77" s="42">
        <f t="shared" si="4"/>
        <v>2.709938409854423</v>
      </c>
      <c r="L77" s="42">
        <f t="shared" si="4"/>
        <v>2.7112541993281072</v>
      </c>
      <c r="M77" s="42">
        <f>($U$3*M72+$U$4*M73+$U$5*M74+$U$6*M75+$U$7*M76)/(M72+M73+M74+M75+M76)</f>
        <v>2.6991927958193354</v>
      </c>
      <c r="N77" s="42">
        <f>($U$3*N72+$U$4*N73+$U$5*N74+$U$6*N75+$U$7*N76)/(N72+N73+N74+N75+N76)</f>
        <v>2.7017805151175813</v>
      </c>
    </row>
    <row r="78" spans="2:16" x14ac:dyDescent="0.25">
      <c r="B78" s="39" t="s">
        <v>56</v>
      </c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</row>
    <row r="79" spans="2:16" x14ac:dyDescent="0.25">
      <c r="B79" s="39" t="s">
        <v>57</v>
      </c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</row>
    <row r="82" spans="2:14" x14ac:dyDescent="0.25">
      <c r="B82" s="39" t="s">
        <v>98</v>
      </c>
      <c r="C82" s="39"/>
      <c r="D82" s="39" t="str">
        <f>'CO (All Subjects)'!D9</f>
        <v>OOP LABS</v>
      </c>
      <c r="E82" s="39"/>
      <c r="F82" s="39"/>
      <c r="G82" s="39"/>
      <c r="H82" s="39"/>
      <c r="I82" s="39"/>
      <c r="J82" s="39"/>
      <c r="K82" s="32"/>
      <c r="L82" s="32"/>
      <c r="M82" s="32"/>
      <c r="N82" s="32"/>
    </row>
    <row r="83" spans="2:14" ht="16.5" thickBot="1" x14ac:dyDescent="0.3">
      <c r="B83" s="31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</row>
    <row r="84" spans="2:14" ht="16.5" thickBot="1" x14ac:dyDescent="0.3">
      <c r="B84" s="190" t="s">
        <v>36</v>
      </c>
      <c r="C84" s="123"/>
      <c r="D84" s="193" t="s">
        <v>37</v>
      </c>
      <c r="E84" s="194"/>
      <c r="F84" s="194"/>
      <c r="G84" s="194"/>
      <c r="H84" s="194"/>
      <c r="I84" s="194"/>
      <c r="J84" s="194"/>
      <c r="K84" s="194"/>
      <c r="L84" s="194"/>
      <c r="M84" s="194"/>
      <c r="N84" s="195"/>
    </row>
    <row r="85" spans="2:14" x14ac:dyDescent="0.25">
      <c r="B85" s="191"/>
      <c r="C85" s="196" t="s">
        <v>38</v>
      </c>
      <c r="D85" s="198" t="s">
        <v>39</v>
      </c>
      <c r="E85" s="198" t="s">
        <v>40</v>
      </c>
      <c r="F85" s="198" t="s">
        <v>41</v>
      </c>
      <c r="G85" s="198" t="s">
        <v>42</v>
      </c>
      <c r="H85" s="198" t="s">
        <v>43</v>
      </c>
      <c r="I85" s="198" t="s">
        <v>44</v>
      </c>
      <c r="J85" s="198" t="s">
        <v>45</v>
      </c>
      <c r="K85" s="198" t="s">
        <v>46</v>
      </c>
      <c r="L85" s="198" t="s">
        <v>47</v>
      </c>
      <c r="M85" s="35"/>
      <c r="N85" s="35"/>
    </row>
    <row r="86" spans="2:14" ht="16.5" thickBot="1" x14ac:dyDescent="0.3">
      <c r="B86" s="192"/>
      <c r="C86" s="197"/>
      <c r="D86" s="199"/>
      <c r="E86" s="199"/>
      <c r="F86" s="199"/>
      <c r="G86" s="199"/>
      <c r="H86" s="199"/>
      <c r="I86" s="199"/>
      <c r="J86" s="199"/>
      <c r="K86" s="199"/>
      <c r="L86" s="199"/>
      <c r="M86" s="37" t="s">
        <v>48</v>
      </c>
      <c r="N86" s="37" t="s">
        <v>49</v>
      </c>
    </row>
    <row r="87" spans="2:14" ht="16.5" thickBot="1" x14ac:dyDescent="0.3">
      <c r="B87" s="124" t="s">
        <v>50</v>
      </c>
      <c r="C87" s="103"/>
      <c r="D87" s="103">
        <v>2</v>
      </c>
      <c r="E87" s="103"/>
      <c r="F87" s="103">
        <v>3</v>
      </c>
      <c r="G87" s="103"/>
      <c r="H87" s="103">
        <v>1</v>
      </c>
      <c r="I87" s="103">
        <v>1</v>
      </c>
      <c r="J87" s="103"/>
      <c r="K87" s="103"/>
      <c r="L87" s="103">
        <v>1</v>
      </c>
      <c r="M87" s="103">
        <v>3</v>
      </c>
      <c r="N87" s="103"/>
    </row>
    <row r="88" spans="2:14" ht="16.5" thickBot="1" x14ac:dyDescent="0.3">
      <c r="B88" s="124" t="s">
        <v>51</v>
      </c>
      <c r="C88" s="103"/>
      <c r="D88" s="103">
        <v>1</v>
      </c>
      <c r="E88" s="103"/>
      <c r="F88" s="103"/>
      <c r="G88" s="103"/>
      <c r="H88" s="103">
        <v>1</v>
      </c>
      <c r="I88" s="103"/>
      <c r="J88" s="103">
        <v>1</v>
      </c>
      <c r="K88" s="103">
        <v>2</v>
      </c>
      <c r="L88" s="103">
        <v>1</v>
      </c>
      <c r="M88" s="103">
        <v>2</v>
      </c>
      <c r="N88" s="103"/>
    </row>
    <row r="89" spans="2:14" ht="16.5" thickBot="1" x14ac:dyDescent="0.3">
      <c r="B89" s="124" t="s">
        <v>52</v>
      </c>
      <c r="C89" s="103">
        <v>1</v>
      </c>
      <c r="D89" s="103"/>
      <c r="E89" s="103">
        <v>2</v>
      </c>
      <c r="F89" s="103">
        <v>1</v>
      </c>
      <c r="G89" s="103">
        <v>1</v>
      </c>
      <c r="H89" s="103">
        <v>2</v>
      </c>
      <c r="I89" s="103">
        <v>1</v>
      </c>
      <c r="J89" s="103"/>
      <c r="K89" s="103">
        <v>2</v>
      </c>
      <c r="L89" s="103"/>
      <c r="M89" s="103">
        <v>2</v>
      </c>
      <c r="N89" s="103"/>
    </row>
    <row r="90" spans="2:14" ht="16.5" thickBot="1" x14ac:dyDescent="0.3">
      <c r="B90" s="124" t="s">
        <v>53</v>
      </c>
      <c r="C90" s="103">
        <v>1</v>
      </c>
      <c r="D90" s="103">
        <v>2</v>
      </c>
      <c r="E90" s="103">
        <v>1</v>
      </c>
      <c r="F90" s="103"/>
      <c r="G90" s="103"/>
      <c r="H90" s="103">
        <v>1</v>
      </c>
      <c r="I90" s="103">
        <v>1</v>
      </c>
      <c r="J90" s="103"/>
      <c r="K90" s="103">
        <v>2</v>
      </c>
      <c r="L90" s="103">
        <v>1</v>
      </c>
      <c r="M90" s="103">
        <v>2</v>
      </c>
      <c r="N90" s="103">
        <v>1</v>
      </c>
    </row>
    <row r="91" spans="2:14" ht="16.5" thickBot="1" x14ac:dyDescent="0.3">
      <c r="B91" s="124" t="s">
        <v>54</v>
      </c>
      <c r="C91" s="103">
        <v>1</v>
      </c>
      <c r="D91" s="103"/>
      <c r="E91" s="103"/>
      <c r="F91" s="103">
        <v>3</v>
      </c>
      <c r="G91" s="103">
        <v>2</v>
      </c>
      <c r="H91" s="103"/>
      <c r="I91" s="103"/>
      <c r="J91" s="103">
        <v>1</v>
      </c>
      <c r="K91" s="103"/>
      <c r="L91" s="103"/>
      <c r="M91" s="103"/>
      <c r="N91" s="103">
        <v>1</v>
      </c>
    </row>
    <row r="92" spans="2:14" ht="16.5" thickBot="1" x14ac:dyDescent="0.3">
      <c r="B92" s="124" t="s">
        <v>55</v>
      </c>
      <c r="C92" s="42">
        <f>($U$3*C87+$U$4*C88+$U$5*C89+$U$6*C90+$U$7*C91)/(C87+C88+C89+C90+C91)</f>
        <v>2.7026577081000376</v>
      </c>
      <c r="D92" s="42">
        <f t="shared" ref="D92:L92" si="5">($U$3*D87+$U$4*D88+$U$5*D89+$U$6*D90+$U$7*D91)/(D87+D88+D89+D90+D91)</f>
        <v>2.7034998133631953</v>
      </c>
      <c r="E92" s="42">
        <f t="shared" si="5"/>
        <v>2.7044120940649496</v>
      </c>
      <c r="F92" s="42">
        <f t="shared" si="5"/>
        <v>2.708021116621341</v>
      </c>
      <c r="G92" s="42">
        <f t="shared" si="5"/>
        <v>2.7009033221351255</v>
      </c>
      <c r="H92" s="42">
        <f t="shared" si="5"/>
        <v>2.7007629712579315</v>
      </c>
      <c r="I92" s="42">
        <f t="shared" si="5"/>
        <v>2.7089734975737212</v>
      </c>
      <c r="J92" s="42">
        <f t="shared" si="5"/>
        <v>2.6858156028368794</v>
      </c>
      <c r="K92" s="42">
        <f t="shared" si="5"/>
        <v>2.6937688192111486</v>
      </c>
      <c r="L92" s="42">
        <f t="shared" si="5"/>
        <v>2.6983302227199197</v>
      </c>
      <c r="M92" s="42">
        <f>($U$3*M87+$U$4*M88+$U$5*M89+$U$6*M90+$U$7*M91)/(M87+M88+M89+M90+M91)</f>
        <v>2.7018779810045204</v>
      </c>
      <c r="N92" s="42">
        <f>($U$3*N87+$U$4*N88+$U$5*N89+$U$6*N90+$U$7*N91)/(N87+N88+N89+N90+N91)</f>
        <v>2.7017805151175813</v>
      </c>
    </row>
    <row r="93" spans="2:14" x14ac:dyDescent="0.25">
      <c r="B93" s="39" t="s">
        <v>56</v>
      </c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</row>
    <row r="94" spans="2:14" x14ac:dyDescent="0.25">
      <c r="B94" s="39" t="s">
        <v>57</v>
      </c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</row>
  </sheetData>
  <mergeCells count="73">
    <mergeCell ref="B84:B86"/>
    <mergeCell ref="D84:N84"/>
    <mergeCell ref="C85:C86"/>
    <mergeCell ref="D85:D86"/>
    <mergeCell ref="E85:E86"/>
    <mergeCell ref="F85:F86"/>
    <mergeCell ref="G85:G86"/>
    <mergeCell ref="H85:H86"/>
    <mergeCell ref="I85:I86"/>
    <mergeCell ref="J85:J86"/>
    <mergeCell ref="K85:K86"/>
    <mergeCell ref="L85:L86"/>
    <mergeCell ref="B69:B71"/>
    <mergeCell ref="D69:N69"/>
    <mergeCell ref="C70:C71"/>
    <mergeCell ref="D70:D71"/>
    <mergeCell ref="E70:E71"/>
    <mergeCell ref="F70:F71"/>
    <mergeCell ref="G70:G71"/>
    <mergeCell ref="H70:H71"/>
    <mergeCell ref="I70:I71"/>
    <mergeCell ref="J70:J71"/>
    <mergeCell ref="K70:K71"/>
    <mergeCell ref="L70:L71"/>
    <mergeCell ref="D3:K3"/>
    <mergeCell ref="B8:B10"/>
    <mergeCell ref="D8:N8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B23:B25"/>
    <mergeCell ref="D23:N23"/>
    <mergeCell ref="C24:C25"/>
    <mergeCell ref="D24:D25"/>
    <mergeCell ref="E24:E25"/>
    <mergeCell ref="F24:F25"/>
    <mergeCell ref="G24:G25"/>
    <mergeCell ref="H24:H25"/>
    <mergeCell ref="I24:I25"/>
    <mergeCell ref="J24:J25"/>
    <mergeCell ref="K24:K25"/>
    <mergeCell ref="L24:L25"/>
    <mergeCell ref="B38:B40"/>
    <mergeCell ref="D38:N38"/>
    <mergeCell ref="C39:C40"/>
    <mergeCell ref="D39:D40"/>
    <mergeCell ref="E39:E40"/>
    <mergeCell ref="F39:F40"/>
    <mergeCell ref="G39:G40"/>
    <mergeCell ref="H39:H40"/>
    <mergeCell ref="I39:I40"/>
    <mergeCell ref="J39:J40"/>
    <mergeCell ref="K39:K40"/>
    <mergeCell ref="L39:L40"/>
    <mergeCell ref="B53:B55"/>
    <mergeCell ref="D53:N53"/>
    <mergeCell ref="C54:C55"/>
    <mergeCell ref="D54:D55"/>
    <mergeCell ref="E54:E55"/>
    <mergeCell ref="F54:F55"/>
    <mergeCell ref="G54:G55"/>
    <mergeCell ref="H54:H55"/>
    <mergeCell ref="I54:I55"/>
    <mergeCell ref="J54:J55"/>
    <mergeCell ref="K54:K55"/>
    <mergeCell ref="L54:L55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F23"/>
  <sheetViews>
    <sheetView tabSelected="1" topLeftCell="F4" zoomScale="78" workbookViewId="0">
      <selection activeCell="AB10" sqref="AB10"/>
    </sheetView>
  </sheetViews>
  <sheetFormatPr defaultColWidth="8.85546875" defaultRowHeight="15" x14ac:dyDescent="0.25"/>
  <cols>
    <col min="1" max="1" width="6.28515625" style="46" bestFit="1" customWidth="1"/>
    <col min="2" max="2" width="7.28515625" style="46" bestFit="1" customWidth="1"/>
    <col min="3" max="3" width="11.28515625" style="46" bestFit="1" customWidth="1"/>
    <col min="4" max="4" width="36.7109375" style="46" customWidth="1"/>
    <col min="5" max="5" width="6.28515625" style="46" bestFit="1" customWidth="1"/>
    <col min="6" max="6" width="8.7109375" style="46" bestFit="1" customWidth="1"/>
    <col min="7" max="7" width="6.28515625" style="46" bestFit="1" customWidth="1"/>
    <col min="8" max="8" width="8.7109375" style="46" bestFit="1" customWidth="1"/>
    <col min="9" max="9" width="6.28515625" style="46" bestFit="1" customWidth="1"/>
    <col min="10" max="10" width="8.7109375" style="46" bestFit="1" customWidth="1"/>
    <col min="11" max="11" width="6.28515625" style="46" bestFit="1" customWidth="1"/>
    <col min="12" max="12" width="8.7109375" style="46" bestFit="1" customWidth="1"/>
    <col min="13" max="13" width="6.28515625" style="46" bestFit="1" customWidth="1"/>
    <col min="14" max="14" width="8.7109375" style="46" bestFit="1" customWidth="1"/>
    <col min="15" max="15" width="6.28515625" style="46" bestFit="1" customWidth="1"/>
    <col min="16" max="16" width="8.7109375" style="46" bestFit="1" customWidth="1"/>
    <col min="17" max="17" width="6.28515625" style="46" bestFit="1" customWidth="1"/>
    <col min="18" max="18" width="8.7109375" style="46" bestFit="1" customWidth="1"/>
    <col min="19" max="19" width="6.28515625" style="46" bestFit="1" customWidth="1"/>
    <col min="20" max="20" width="8.7109375" style="46" bestFit="1" customWidth="1"/>
    <col min="21" max="21" width="6.28515625" style="46" bestFit="1" customWidth="1"/>
    <col min="22" max="22" width="8.7109375" style="46" bestFit="1" customWidth="1"/>
    <col min="23" max="23" width="6.28515625" style="46" bestFit="1" customWidth="1"/>
    <col min="24" max="24" width="8.7109375" style="46" bestFit="1" customWidth="1"/>
    <col min="25" max="25" width="6.28515625" style="46" bestFit="1" customWidth="1"/>
    <col min="26" max="26" width="8.7109375" style="46" bestFit="1" customWidth="1"/>
    <col min="27" max="27" width="6.28515625" style="46" bestFit="1" customWidth="1"/>
    <col min="28" max="28" width="8.7109375" style="46" bestFit="1" customWidth="1"/>
    <col min="29" max="29" width="6.28515625" style="46" bestFit="1" customWidth="1"/>
    <col min="30" max="30" width="8.7109375" style="46" bestFit="1" customWidth="1"/>
    <col min="31" max="31" width="6.28515625" style="46" bestFit="1" customWidth="1"/>
    <col min="32" max="32" width="8.7109375" style="46" bestFit="1" customWidth="1"/>
    <col min="33" max="16384" width="8.85546875" style="46"/>
  </cols>
  <sheetData>
    <row r="3" spans="1:32" x14ac:dyDescent="0.25">
      <c r="A3" s="203" t="s">
        <v>69</v>
      </c>
      <c r="B3" s="204"/>
      <c r="C3" s="204"/>
      <c r="D3" s="205"/>
      <c r="E3" s="201" t="s">
        <v>38</v>
      </c>
      <c r="F3" s="201"/>
      <c r="G3" s="201" t="s">
        <v>39</v>
      </c>
      <c r="H3" s="201"/>
      <c r="I3" s="201" t="s">
        <v>40</v>
      </c>
      <c r="J3" s="201"/>
      <c r="K3" s="201" t="s">
        <v>41</v>
      </c>
      <c r="L3" s="201"/>
      <c r="M3" s="201" t="s">
        <v>42</v>
      </c>
      <c r="N3" s="201"/>
      <c r="O3" s="201" t="s">
        <v>43</v>
      </c>
      <c r="P3" s="201"/>
      <c r="Q3" s="201" t="s">
        <v>44</v>
      </c>
      <c r="R3" s="201"/>
      <c r="S3" s="201" t="s">
        <v>45</v>
      </c>
      <c r="T3" s="201"/>
      <c r="U3" s="201" t="s">
        <v>46</v>
      </c>
      <c r="V3" s="201"/>
      <c r="W3" s="201" t="s">
        <v>47</v>
      </c>
      <c r="X3" s="201"/>
      <c r="Y3" s="201" t="s">
        <v>48</v>
      </c>
      <c r="Z3" s="201"/>
      <c r="AA3" s="201" t="s">
        <v>49</v>
      </c>
      <c r="AB3" s="201"/>
    </row>
    <row r="4" spans="1:32" ht="57" x14ac:dyDescent="0.25">
      <c r="A4" s="206"/>
      <c r="B4" s="207"/>
      <c r="C4" s="207"/>
      <c r="D4" s="208"/>
      <c r="E4" s="48" t="s">
        <v>70</v>
      </c>
      <c r="F4" s="48" t="s">
        <v>71</v>
      </c>
      <c r="G4" s="48" t="s">
        <v>70</v>
      </c>
      <c r="H4" s="48" t="s">
        <v>71</v>
      </c>
      <c r="I4" s="48" t="s">
        <v>70</v>
      </c>
      <c r="J4" s="48" t="s">
        <v>71</v>
      </c>
      <c r="K4" s="48" t="s">
        <v>70</v>
      </c>
      <c r="L4" s="48" t="s">
        <v>71</v>
      </c>
      <c r="M4" s="48" t="s">
        <v>70</v>
      </c>
      <c r="N4" s="48" t="s">
        <v>71</v>
      </c>
      <c r="O4" s="48" t="s">
        <v>70</v>
      </c>
      <c r="P4" s="48" t="s">
        <v>71</v>
      </c>
      <c r="Q4" s="48" t="s">
        <v>70</v>
      </c>
      <c r="R4" s="48" t="s">
        <v>71</v>
      </c>
      <c r="S4" s="48" t="s">
        <v>70</v>
      </c>
      <c r="T4" s="48" t="s">
        <v>71</v>
      </c>
      <c r="U4" s="48" t="s">
        <v>70</v>
      </c>
      <c r="V4" s="48" t="s">
        <v>71</v>
      </c>
      <c r="W4" s="48" t="s">
        <v>70</v>
      </c>
      <c r="X4" s="48" t="s">
        <v>71</v>
      </c>
      <c r="Y4" s="48" t="s">
        <v>70</v>
      </c>
      <c r="Z4" s="48" t="s">
        <v>71</v>
      </c>
      <c r="AA4" s="48" t="s">
        <v>70</v>
      </c>
      <c r="AB4" s="48" t="s">
        <v>71</v>
      </c>
    </row>
    <row r="5" spans="1:32" x14ac:dyDescent="0.25">
      <c r="A5" s="58" t="s">
        <v>24</v>
      </c>
      <c r="B5" s="58" t="s">
        <v>25</v>
      </c>
      <c r="C5" s="58" t="s">
        <v>26</v>
      </c>
      <c r="D5" s="59" t="s">
        <v>7</v>
      </c>
      <c r="E5" s="58"/>
      <c r="F5" s="60" t="s">
        <v>59</v>
      </c>
      <c r="G5" s="58"/>
      <c r="H5" s="60" t="s">
        <v>60</v>
      </c>
      <c r="I5" s="58"/>
      <c r="J5" s="60" t="s">
        <v>61</v>
      </c>
      <c r="K5" s="58"/>
      <c r="L5" s="60" t="s">
        <v>62</v>
      </c>
      <c r="M5" s="58"/>
      <c r="N5" s="60" t="s">
        <v>63</v>
      </c>
      <c r="O5" s="58"/>
      <c r="P5" s="60" t="s">
        <v>64</v>
      </c>
      <c r="Q5" s="58"/>
      <c r="R5" s="60" t="s">
        <v>65</v>
      </c>
      <c r="S5" s="58"/>
      <c r="T5" s="60" t="s">
        <v>66</v>
      </c>
      <c r="U5" s="58"/>
      <c r="V5" s="60" t="s">
        <v>67</v>
      </c>
      <c r="W5" s="58"/>
      <c r="X5" s="60" t="s">
        <v>68</v>
      </c>
      <c r="Y5" s="58"/>
      <c r="Z5" s="61" t="s">
        <v>72</v>
      </c>
      <c r="AA5" s="58"/>
      <c r="AB5" s="61" t="s">
        <v>73</v>
      </c>
      <c r="AC5" s="62"/>
    </row>
    <row r="6" spans="1:32" ht="16.5" thickBot="1" x14ac:dyDescent="0.3">
      <c r="A6" s="47">
        <v>1</v>
      </c>
      <c r="B6" s="47"/>
      <c r="C6" s="63"/>
      <c r="D6" s="63" t="str">
        <f>'CO (All Subjects)'!D4</f>
        <v>JAVA PROGRAMMING</v>
      </c>
      <c r="E6" s="63">
        <v>2.1</v>
      </c>
      <c r="F6" s="64">
        <f>'CO-PO Mapping'!C16</f>
        <v>2.7112541993281072</v>
      </c>
      <c r="G6" s="47">
        <v>2.1</v>
      </c>
      <c r="H6" s="64">
        <f>'CO-PO Mapping'!D16</f>
        <v>2.6884471817842477</v>
      </c>
      <c r="I6" s="47">
        <v>2.8</v>
      </c>
      <c r="J6" s="64">
        <f>'CO-PO Mapping'!E16</f>
        <v>2.7180963045912652</v>
      </c>
      <c r="K6" s="47">
        <v>2.8</v>
      </c>
      <c r="L6" s="42">
        <f>'CO-PO Mapping'!F16</f>
        <v>2.7044120940649496</v>
      </c>
      <c r="M6" s="47">
        <v>2</v>
      </c>
      <c r="N6" s="64">
        <f>'CO-PO Mapping'!G16</f>
        <v>2.6869384098544229</v>
      </c>
      <c r="O6" s="47">
        <v>2.2999999999999998</v>
      </c>
      <c r="P6" s="64">
        <f>'CO-PO Mapping'!H16</f>
        <v>2.7044120940649496</v>
      </c>
      <c r="Q6" s="47">
        <v>2.6</v>
      </c>
      <c r="R6" s="64">
        <f>'CO-PO Mapping'!I16</f>
        <v>2.6858156028368794</v>
      </c>
      <c r="S6" s="47">
        <v>1.8</v>
      </c>
      <c r="T6" s="64">
        <f>'CO-PO Mapping'!J16</f>
        <v>2.7044120940649496</v>
      </c>
      <c r="U6" s="47">
        <v>1.5</v>
      </c>
      <c r="V6" s="64">
        <f>'CO-PO Mapping'!K16</f>
        <v>2.6724822695035457</v>
      </c>
      <c r="W6" s="47">
        <v>2.7</v>
      </c>
      <c r="X6" s="64">
        <f>'CO-PO Mapping'!L16</f>
        <v>2.7026577081000376</v>
      </c>
      <c r="Y6" s="47">
        <v>2</v>
      </c>
      <c r="Z6" s="64">
        <f>'CO-PO Mapping'!M16</f>
        <v>2.7089734975737216</v>
      </c>
      <c r="AA6" s="47">
        <v>2.5</v>
      </c>
      <c r="AB6" s="65">
        <f>'CO-PO Mapping'!N16</f>
        <v>2.6959208659947742</v>
      </c>
      <c r="AC6" s="66"/>
    </row>
    <row r="7" spans="1:32" x14ac:dyDescent="0.25">
      <c r="A7" s="47">
        <v>2</v>
      </c>
      <c r="B7" s="47"/>
      <c r="C7" s="63"/>
      <c r="D7" s="63" t="str">
        <f>'CO (All Subjects)'!D5</f>
        <v>PYTHON PROGRAMMING</v>
      </c>
      <c r="E7" s="63">
        <v>2</v>
      </c>
      <c r="F7" s="104">
        <f>'CO-PO Mapping'!C31</f>
        <v>2.7013945502053005</v>
      </c>
      <c r="G7" s="47">
        <v>2.5</v>
      </c>
      <c r="H7" s="104">
        <f>'CO-PO Mapping'!D31</f>
        <v>2.7044120940649496</v>
      </c>
      <c r="I7" s="47">
        <v>2.4</v>
      </c>
      <c r="J7" s="104">
        <f>'CO-PO Mapping'!E31</f>
        <v>2.7044120940649496</v>
      </c>
      <c r="K7" s="47">
        <v>2.2000000000000002</v>
      </c>
      <c r="L7" s="104">
        <f>'CO-PO Mapping'!F31</f>
        <v>2.6866927958193352</v>
      </c>
      <c r="M7" s="47">
        <v>2.2999999999999998</v>
      </c>
      <c r="N7" s="104">
        <f>'CO-PO Mapping'!G31</f>
        <v>2.7112541993281072</v>
      </c>
      <c r="O7" s="47">
        <v>2.4</v>
      </c>
      <c r="P7" s="104">
        <f>'CO-PO Mapping'!H31</f>
        <v>2.7044120940649496</v>
      </c>
      <c r="Q7" s="47">
        <v>2</v>
      </c>
      <c r="R7" s="104">
        <f>'CO-PO Mapping'!I31</f>
        <v>2.700762971257932</v>
      </c>
      <c r="S7" s="47">
        <v>1.9</v>
      </c>
      <c r="T7" s="104">
        <f>'CO-PO Mapping'!J31</f>
        <v>2.6813711583924351</v>
      </c>
      <c r="U7" s="47">
        <v>1.7</v>
      </c>
      <c r="V7" s="104">
        <f>'CO-PO Mapping'!K31</f>
        <v>2.7044120940649496</v>
      </c>
      <c r="W7" s="47">
        <v>2.1</v>
      </c>
      <c r="X7" s="104">
        <f>'CO-PO Mapping'!L31</f>
        <v>2.7089734975737216</v>
      </c>
      <c r="Y7" s="47">
        <v>2.5</v>
      </c>
      <c r="Z7" s="104">
        <f>'CO-PO Mapping'!M31</f>
        <v>2.7072191116088091</v>
      </c>
      <c r="AA7" s="47">
        <v>2.2999999999999998</v>
      </c>
      <c r="AB7" s="104">
        <f>'CO-PO Mapping'!N31</f>
        <v>2.6884471817842477</v>
      </c>
      <c r="AC7" s="66"/>
    </row>
    <row r="8" spans="1:32" ht="30" x14ac:dyDescent="0.25">
      <c r="A8" s="47">
        <v>3</v>
      </c>
      <c r="B8" s="47"/>
      <c r="C8" s="63"/>
      <c r="D8" s="63" t="str">
        <f>'CO (All Subjects)'!D6</f>
        <v>DATA COMMUNICATION AND COMPUTER NETWORK</v>
      </c>
      <c r="E8" s="63">
        <v>2.9</v>
      </c>
      <c r="F8" s="104">
        <f>'CO-PO Mapping'!C46</f>
        <v>2.7022567055937716</v>
      </c>
      <c r="G8" s="47">
        <v>1.8</v>
      </c>
      <c r="H8" s="104">
        <f>'CO-PO Mapping'!D46</f>
        <v>2.6971138484509138</v>
      </c>
      <c r="I8" s="47">
        <v>2</v>
      </c>
      <c r="J8" s="104">
        <f>'CO-PO Mapping'!E46</f>
        <v>2.7044120940649496</v>
      </c>
      <c r="K8" s="47">
        <v>2.4</v>
      </c>
      <c r="L8" s="104">
        <f>'CO-PO Mapping'!F46</f>
        <v>2.6892241241401371</v>
      </c>
      <c r="M8" s="47">
        <v>1.9</v>
      </c>
      <c r="N8" s="104">
        <f>'CO-PO Mapping'!G46</f>
        <v>2.7112541993281072</v>
      </c>
      <c r="O8" s="47">
        <v>2</v>
      </c>
      <c r="P8" s="104">
        <f>'CO-PO Mapping'!H46</f>
        <v>2.6937688192111486</v>
      </c>
      <c r="Q8" s="47">
        <v>2.5</v>
      </c>
      <c r="R8" s="104">
        <f>'CO-PO Mapping'!I46</f>
        <v>2.6983302227199197</v>
      </c>
      <c r="S8" s="47">
        <v>1.7</v>
      </c>
      <c r="T8" s="104">
        <f>'CO-PO Mapping'!J46</f>
        <v>2.6858156028368794</v>
      </c>
      <c r="U8" s="47">
        <v>2</v>
      </c>
      <c r="V8" s="104">
        <f>'CO-PO Mapping'!K46</f>
        <v>2.7044120940649496</v>
      </c>
      <c r="W8" s="47">
        <v>2.6</v>
      </c>
      <c r="X8" s="104">
        <f>'CO-PO Mapping'!L46</f>
        <v>2.7112541993281072</v>
      </c>
      <c r="Y8" s="47">
        <v>2.1</v>
      </c>
      <c r="Z8" s="104">
        <f>'CO-PO Mapping'!M46</f>
        <v>2.7135349010824932</v>
      </c>
      <c r="AA8" s="47">
        <v>2</v>
      </c>
      <c r="AB8" s="104">
        <f>'CO-PO Mapping'!N46</f>
        <v>2.6975950514584333</v>
      </c>
      <c r="AC8" s="66"/>
    </row>
    <row r="9" spans="1:32" x14ac:dyDescent="0.25">
      <c r="A9" s="47">
        <v>4</v>
      </c>
      <c r="B9" s="47"/>
      <c r="C9" s="63"/>
      <c r="D9" s="63" t="str">
        <f>'CO (All Subjects)'!D7</f>
        <v>ARTIFICIAL INTELLIGENCE</v>
      </c>
      <c r="E9" s="63">
        <v>2.5</v>
      </c>
      <c r="F9" s="104">
        <f>'CO-PO Mapping'!C61</f>
        <v>2.7030963045912655</v>
      </c>
      <c r="G9" s="47">
        <v>2</v>
      </c>
      <c r="H9" s="104">
        <f>'CO-PO Mapping'!D61</f>
        <v>2.6971138484509138</v>
      </c>
      <c r="I9" s="47">
        <v>3</v>
      </c>
      <c r="J9" s="104">
        <f>'CO-PO Mapping'!E61</f>
        <v>2.7044120940649496</v>
      </c>
      <c r="K9" s="47">
        <v>2.2999999999999998</v>
      </c>
      <c r="L9" s="104">
        <f>'CO-PO Mapping'!F46</f>
        <v>2.6892241241401371</v>
      </c>
      <c r="M9" s="47">
        <v>2</v>
      </c>
      <c r="N9" s="104">
        <f>'CO-PO Mapping'!G61</f>
        <v>2.7072191116088091</v>
      </c>
      <c r="O9" s="47">
        <v>1.9</v>
      </c>
      <c r="P9" s="104">
        <f>'CO-PO Mapping'!H61</f>
        <v>2.6964296379245987</v>
      </c>
      <c r="Q9" s="47">
        <v>2.7</v>
      </c>
      <c r="R9" s="104">
        <f>'CO-PO Mapping'!I61</f>
        <v>2.7180963045912652</v>
      </c>
      <c r="S9" s="47">
        <v>2</v>
      </c>
      <c r="T9" s="104">
        <f>'CO-PO Mapping'!J61</f>
        <v>2.6813711583924351</v>
      </c>
      <c r="U9" s="47">
        <v>2.5</v>
      </c>
      <c r="V9" s="104">
        <f>'CO-PO Mapping'!K61</f>
        <v>2.7044120940649496</v>
      </c>
      <c r="W9" s="47">
        <v>2.2000000000000002</v>
      </c>
      <c r="X9" s="104">
        <f>'CO-PO Mapping'!L61</f>
        <v>2.7112541993281072</v>
      </c>
      <c r="Y9" s="47">
        <v>1.9</v>
      </c>
      <c r="Z9" s="104">
        <f>'CO-PO Mapping'!M61</f>
        <v>2.6974530297374639</v>
      </c>
      <c r="AA9" s="47">
        <v>1.8</v>
      </c>
      <c r="AB9" s="104">
        <f>'CO-PO Mapping'!N61</f>
        <v>2.7026577081000376</v>
      </c>
      <c r="AC9" s="66"/>
    </row>
    <row r="10" spans="1:32" x14ac:dyDescent="0.25">
      <c r="A10" s="47">
        <v>5</v>
      </c>
      <c r="B10" s="209"/>
      <c r="C10" s="210"/>
      <c r="D10" s="210" t="str">
        <f>'CO (All Subjects)'!D8</f>
        <v xml:space="preserve"> DIGITAL MARKETING </v>
      </c>
      <c r="E10" s="210">
        <v>2.4</v>
      </c>
      <c r="F10" s="211">
        <f>'CO-PO Mapping'!C77</f>
        <v>2.7030963045912655</v>
      </c>
      <c r="G10" s="209">
        <v>1.5</v>
      </c>
      <c r="H10" s="211">
        <f>'CO-PO Mapping'!D77</f>
        <v>2.7032717431877562</v>
      </c>
      <c r="I10" s="209">
        <v>2.6</v>
      </c>
      <c r="J10" s="211">
        <f>'CO-PO Mapping'!E77</f>
        <v>2.6884471817842477</v>
      </c>
      <c r="K10" s="209">
        <v>1.6</v>
      </c>
      <c r="L10" s="211">
        <f>'CO-PO Mapping'!F77</f>
        <v>2.6916401642403884</v>
      </c>
      <c r="M10" s="209">
        <v>2.4</v>
      </c>
      <c r="N10" s="211">
        <f>'CO-PO Mapping'!G77</f>
        <v>2.7068181091025436</v>
      </c>
      <c r="O10" s="209">
        <v>2.2000000000000002</v>
      </c>
      <c r="P10" s="211">
        <f>'CO-PO Mapping'!H77</f>
        <v>2.6884471817842477</v>
      </c>
      <c r="Q10" s="209">
        <v>2.1</v>
      </c>
      <c r="R10" s="211">
        <f>'CO-PO Mapping'!I77</f>
        <v>2.7078331466965286</v>
      </c>
      <c r="S10" s="209">
        <v>2.5</v>
      </c>
      <c r="T10" s="211">
        <f>'CO-PO Mapping'!J77</f>
        <v>2.6905875326614406</v>
      </c>
      <c r="U10" s="209">
        <v>1.9</v>
      </c>
      <c r="V10" s="211">
        <f>'CO-PO Mapping'!K77</f>
        <v>2.709938409854423</v>
      </c>
      <c r="W10" s="209">
        <v>2.4</v>
      </c>
      <c r="X10" s="211">
        <f>'CO-PO Mapping'!L77</f>
        <v>2.7112541993281072</v>
      </c>
      <c r="Y10" s="209">
        <v>2.2000000000000002</v>
      </c>
      <c r="Z10" s="211">
        <f>'CO-PO Mapping'!M77</f>
        <v>2.6991927958193354</v>
      </c>
      <c r="AA10" s="209">
        <v>1.7</v>
      </c>
      <c r="AB10" s="211">
        <f>'CO-PO Mapping'!N77</f>
        <v>2.7017805151175813</v>
      </c>
      <c r="AC10" s="66"/>
    </row>
    <row r="11" spans="1:32" x14ac:dyDescent="0.25">
      <c r="A11" s="47">
        <v>6</v>
      </c>
      <c r="B11" s="209"/>
      <c r="C11" s="210"/>
      <c r="D11" s="210" t="str">
        <f>'CO (All Subjects)'!D9</f>
        <v>OOP LABS</v>
      </c>
      <c r="E11" s="210">
        <v>2.6</v>
      </c>
      <c r="F11" s="211">
        <f>'CO-PO Mapping'!C92</f>
        <v>2.7026577081000376</v>
      </c>
      <c r="G11" s="209">
        <v>1.6</v>
      </c>
      <c r="H11" s="211">
        <f>'CO-PO Mapping'!D92</f>
        <v>2.7034998133631953</v>
      </c>
      <c r="I11" s="209">
        <v>2.7</v>
      </c>
      <c r="J11" s="211">
        <f>'CO-PO Mapping'!E92</f>
        <v>2.7044120940649496</v>
      </c>
      <c r="K11" s="209">
        <v>1.8</v>
      </c>
      <c r="L11" s="211">
        <f>'CO-PO Mapping'!F92</f>
        <v>2.708021116621341</v>
      </c>
      <c r="M11" s="209">
        <v>2.5</v>
      </c>
      <c r="N11" s="211">
        <f>'CO-PO Mapping'!G92</f>
        <v>2.7009033221351255</v>
      </c>
      <c r="O11" s="209">
        <v>1.6</v>
      </c>
      <c r="P11" s="211">
        <f>'CO-PO Mapping'!H92</f>
        <v>2.7007629712579315</v>
      </c>
      <c r="Q11" s="209">
        <v>2.2000000000000002</v>
      </c>
      <c r="R11" s="211">
        <f>'CO-PO Mapping'!I92</f>
        <v>2.7089734975737212</v>
      </c>
      <c r="S11" s="209">
        <v>5.8</v>
      </c>
      <c r="T11" s="211">
        <f>'CO-PO Mapping'!J92</f>
        <v>2.6858156028368794</v>
      </c>
      <c r="U11" s="209">
        <v>1.8</v>
      </c>
      <c r="V11" s="211">
        <f>'CO-PO Mapping'!K92</f>
        <v>2.6937688192111486</v>
      </c>
      <c r="W11" s="209">
        <v>2.5</v>
      </c>
      <c r="X11" s="211">
        <f>'CO-PO Mapping'!L92</f>
        <v>2.6983302227199197</v>
      </c>
      <c r="Y11" s="209">
        <v>2.2999999999999998</v>
      </c>
      <c r="Z11" s="211">
        <f>'CO-PO Mapping'!M92</f>
        <v>2.7018779810045204</v>
      </c>
      <c r="AA11" s="209">
        <v>1.9</v>
      </c>
      <c r="AB11" s="211">
        <f>'CO-PO Mapping'!N92</f>
        <v>2.7017805151175813</v>
      </c>
      <c r="AC11" s="66"/>
    </row>
    <row r="12" spans="1:32" x14ac:dyDescent="0.25">
      <c r="A12" s="66"/>
      <c r="B12" s="67"/>
      <c r="C12" s="68"/>
      <c r="D12" s="69"/>
      <c r="E12" s="49"/>
      <c r="F12" s="66"/>
      <c r="G12" s="49"/>
      <c r="H12" s="66"/>
      <c r="I12" s="49"/>
      <c r="J12" s="66"/>
      <c r="K12" s="49"/>
      <c r="L12" s="66"/>
      <c r="M12" s="49"/>
      <c r="N12" s="66"/>
      <c r="O12" s="49"/>
      <c r="P12" s="66"/>
      <c r="Q12" s="49"/>
      <c r="R12" s="66"/>
      <c r="S12" s="49"/>
      <c r="T12" s="66"/>
      <c r="U12" s="49"/>
      <c r="V12" s="66"/>
      <c r="W12" s="49"/>
      <c r="X12" s="66"/>
      <c r="Y12" s="49"/>
      <c r="Z12" s="66"/>
      <c r="AA12" s="49"/>
      <c r="AB12" s="66"/>
      <c r="AC12" s="49"/>
      <c r="AD12" s="66"/>
      <c r="AE12" s="49"/>
      <c r="AF12" s="66"/>
    </row>
    <row r="14" spans="1:32" x14ac:dyDescent="0.25">
      <c r="D14" s="46" t="s">
        <v>74</v>
      </c>
      <c r="E14" s="50">
        <f>AVERAGE(E6:E11)</f>
        <v>2.4166666666666665</v>
      </c>
      <c r="F14" s="51"/>
      <c r="G14" s="52">
        <f>AVERAGE(G6:G11)</f>
        <v>1.9166666666666663</v>
      </c>
      <c r="H14" s="51"/>
      <c r="I14" s="52">
        <f>AVERAGE(I6:I11)</f>
        <v>2.5833333333333335</v>
      </c>
      <c r="J14" s="51"/>
      <c r="K14" s="52">
        <f>AVERAGE(K6:K11)</f>
        <v>2.1833333333333331</v>
      </c>
      <c r="L14" s="51"/>
      <c r="M14" s="52">
        <f>AVERAGE(M6:M11)</f>
        <v>2.1833333333333331</v>
      </c>
      <c r="N14" s="51"/>
      <c r="O14" s="52">
        <f>AVERAGE(O6:O11)</f>
        <v>2.0666666666666669</v>
      </c>
      <c r="P14" s="51"/>
      <c r="Q14" s="52">
        <f>AVERAGE(Q6:Q11)</f>
        <v>2.35</v>
      </c>
      <c r="R14" s="51"/>
      <c r="S14" s="52">
        <f>AVERAGE(S6:S11)</f>
        <v>2.6166666666666667</v>
      </c>
      <c r="T14" s="51"/>
      <c r="U14" s="52">
        <f>AVERAGE(U6:U11)</f>
        <v>1.9000000000000001</v>
      </c>
      <c r="V14" s="51"/>
      <c r="W14" s="52">
        <f>AVERAGE(W6:W11)</f>
        <v>2.416666666666667</v>
      </c>
      <c r="X14" s="51"/>
      <c r="Y14" s="52">
        <f>AVERAGE(Y6:Y11)</f>
        <v>2.1666666666666665</v>
      </c>
      <c r="Z14" s="51"/>
      <c r="AA14" s="52">
        <f>AVERAGE(AA6:AA9)</f>
        <v>2.15</v>
      </c>
      <c r="AB14" s="53"/>
    </row>
    <row r="15" spans="1:32" x14ac:dyDescent="0.25">
      <c r="E15" s="54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55"/>
    </row>
    <row r="16" spans="1:32" x14ac:dyDescent="0.25">
      <c r="D16" s="46" t="s">
        <v>75</v>
      </c>
      <c r="E16" s="54"/>
      <c r="F16" s="97">
        <f>AVERAGE(F6:F9)</f>
        <v>2.7045004399296113</v>
      </c>
      <c r="G16" s="70"/>
      <c r="H16" s="97">
        <f>AVERAGE(H6:H9)</f>
        <v>2.6967717431877567</v>
      </c>
      <c r="I16" s="70"/>
      <c r="J16" s="97">
        <f>AVERAGE(J6:J9)</f>
        <v>2.7078331466965282</v>
      </c>
      <c r="K16" s="70"/>
      <c r="L16" s="97">
        <f>AVERAGE(L6:L9)</f>
        <v>2.6923882845411398</v>
      </c>
      <c r="M16" s="70"/>
      <c r="N16" s="97">
        <f>AVERAGE(N6:N9)</f>
        <v>2.7041664800298615</v>
      </c>
      <c r="O16" s="70"/>
      <c r="P16" s="97">
        <f>AVERAGE(P6:P9)</f>
        <v>2.6997556613164115</v>
      </c>
      <c r="Q16" s="70"/>
      <c r="R16" s="97">
        <f>AVERAGE(R6:R9)</f>
        <v>2.7007512753514988</v>
      </c>
      <c r="S16" s="70"/>
      <c r="T16" s="97">
        <f>AVERAGE(T6:T9)</f>
        <v>2.6882425034216748</v>
      </c>
      <c r="U16" s="70"/>
      <c r="V16" s="97">
        <f>AVERAGE(V6:V9)</f>
        <v>2.6964296379245987</v>
      </c>
      <c r="W16" s="70"/>
      <c r="X16" s="97">
        <f>AVERAGE(X6:X9)</f>
        <v>2.7085349010824933</v>
      </c>
      <c r="Y16" s="70"/>
      <c r="Z16" s="97">
        <f>AVERAGE(Z6:Z9)</f>
        <v>2.7067951350006219</v>
      </c>
      <c r="AA16" s="70"/>
      <c r="AB16" s="98">
        <f>AVERAGE(AB6:AB9)</f>
        <v>2.6961552018343733</v>
      </c>
    </row>
    <row r="17" spans="4:28" x14ac:dyDescent="0.25">
      <c r="E17" s="54"/>
      <c r="F17" s="71"/>
      <c r="G17" s="70"/>
      <c r="H17" s="71"/>
      <c r="I17" s="70"/>
      <c r="J17" s="71"/>
      <c r="K17" s="70"/>
      <c r="L17" s="71"/>
      <c r="M17" s="70"/>
      <c r="N17" s="71"/>
      <c r="O17" s="70"/>
      <c r="P17" s="71"/>
      <c r="Q17" s="70"/>
      <c r="R17" s="71"/>
      <c r="S17" s="70"/>
      <c r="T17" s="71"/>
      <c r="U17" s="70"/>
      <c r="V17" s="71"/>
      <c r="W17" s="70"/>
      <c r="X17" s="71"/>
      <c r="Y17" s="70"/>
      <c r="Z17" s="71"/>
      <c r="AA17" s="70"/>
      <c r="AB17" s="56"/>
    </row>
    <row r="18" spans="4:28" x14ac:dyDescent="0.25">
      <c r="D18" s="46" t="s">
        <v>76</v>
      </c>
      <c r="E18" s="54"/>
      <c r="F18" s="99">
        <v>2.1</v>
      </c>
      <c r="G18" s="70"/>
      <c r="H18" s="99">
        <v>2</v>
      </c>
      <c r="I18" s="70"/>
      <c r="J18" s="99">
        <v>2.4</v>
      </c>
      <c r="K18" s="70"/>
      <c r="L18" s="99">
        <v>2.5</v>
      </c>
      <c r="M18" s="70"/>
      <c r="N18" s="99">
        <v>2.2000000000000002</v>
      </c>
      <c r="O18" s="70"/>
      <c r="P18" s="99">
        <v>2.4</v>
      </c>
      <c r="Q18" s="70"/>
      <c r="R18" s="99">
        <v>2.2000000000000002</v>
      </c>
      <c r="S18" s="70"/>
      <c r="T18" s="99">
        <v>2.5</v>
      </c>
      <c r="U18" s="70"/>
      <c r="V18" s="99">
        <v>2.1</v>
      </c>
      <c r="W18" s="70"/>
      <c r="X18" s="99">
        <v>2</v>
      </c>
      <c r="Y18" s="70"/>
      <c r="Z18" s="99">
        <v>2</v>
      </c>
      <c r="AA18" s="70"/>
      <c r="AB18" s="100">
        <v>2.25</v>
      </c>
    </row>
    <row r="19" spans="4:28" x14ac:dyDescent="0.25">
      <c r="E19" s="54"/>
      <c r="F19" s="71"/>
      <c r="G19" s="70"/>
      <c r="H19" s="71"/>
      <c r="I19" s="70"/>
      <c r="J19" s="71"/>
      <c r="K19" s="70"/>
      <c r="L19" s="71"/>
      <c r="M19" s="70"/>
      <c r="N19" s="71"/>
      <c r="O19" s="70"/>
      <c r="P19" s="71"/>
      <c r="Q19" s="70"/>
      <c r="R19" s="71"/>
      <c r="S19" s="70"/>
      <c r="T19" s="71"/>
      <c r="U19" s="70"/>
      <c r="V19" s="71"/>
      <c r="W19" s="70"/>
      <c r="X19" s="71"/>
      <c r="Y19" s="70"/>
      <c r="Z19" s="71"/>
      <c r="AA19" s="70"/>
      <c r="AB19" s="56"/>
    </row>
    <row r="20" spans="4:28" x14ac:dyDescent="0.25">
      <c r="D20" s="46" t="s">
        <v>77</v>
      </c>
      <c r="E20" s="54"/>
      <c r="F20" s="101">
        <f>(F16+F18)/2</f>
        <v>2.4022502199648059</v>
      </c>
      <c r="G20" s="70"/>
      <c r="H20" s="101">
        <f>(H16+H18)/2</f>
        <v>2.3483858715938783</v>
      </c>
      <c r="I20" s="70"/>
      <c r="J20" s="101">
        <f>(J16+J18)/2</f>
        <v>2.5539165733482641</v>
      </c>
      <c r="K20" s="70"/>
      <c r="L20" s="101">
        <f>(L16+L18)/2</f>
        <v>2.5961941422705701</v>
      </c>
      <c r="M20" s="70"/>
      <c r="N20" s="101">
        <f>(N16+N18)/2</f>
        <v>2.4520832400149306</v>
      </c>
      <c r="O20" s="70"/>
      <c r="P20" s="101">
        <f>(P16+P18)/2</f>
        <v>2.5498778306582057</v>
      </c>
      <c r="Q20" s="70"/>
      <c r="R20" s="101">
        <f>(R16+R18)/2</f>
        <v>2.4503756376757497</v>
      </c>
      <c r="S20" s="70"/>
      <c r="T20" s="101">
        <f>(T16+T18)/2</f>
        <v>2.5941212517108374</v>
      </c>
      <c r="U20" s="70"/>
      <c r="V20" s="101">
        <f>(V16+V18)/2</f>
        <v>2.3982148189622992</v>
      </c>
      <c r="W20" s="70"/>
      <c r="X20" s="101">
        <f>(X16+X18)/2</f>
        <v>2.3542674505412466</v>
      </c>
      <c r="Y20" s="70"/>
      <c r="Z20" s="101">
        <f>(Z16+Z18)/2</f>
        <v>2.3533975675003109</v>
      </c>
      <c r="AA20" s="70"/>
      <c r="AB20" s="102">
        <f>(AB16+AB18)/2</f>
        <v>2.4730776009171866</v>
      </c>
    </row>
    <row r="21" spans="4:28" x14ac:dyDescent="0.25">
      <c r="E21" s="72"/>
      <c r="F21" s="73"/>
      <c r="G21" s="57"/>
      <c r="H21" s="73"/>
      <c r="I21" s="57"/>
      <c r="J21" s="73"/>
      <c r="K21" s="57"/>
      <c r="L21" s="73"/>
      <c r="M21" s="57"/>
      <c r="N21" s="73"/>
      <c r="O21" s="57"/>
      <c r="P21" s="73"/>
      <c r="Q21" s="57"/>
      <c r="R21" s="73"/>
      <c r="S21" s="57"/>
      <c r="T21" s="73"/>
      <c r="U21" s="57"/>
      <c r="V21" s="73"/>
      <c r="W21" s="57"/>
      <c r="X21" s="73"/>
      <c r="Y21" s="57"/>
      <c r="Z21" s="73"/>
      <c r="AA21" s="57"/>
      <c r="AB21" s="74"/>
    </row>
    <row r="22" spans="4:28" x14ac:dyDescent="0.25">
      <c r="E22" s="202" t="s">
        <v>38</v>
      </c>
      <c r="F22" s="202"/>
      <c r="G22" s="202" t="s">
        <v>39</v>
      </c>
      <c r="H22" s="202"/>
      <c r="I22" s="202" t="s">
        <v>40</v>
      </c>
      <c r="J22" s="202"/>
      <c r="K22" s="202" t="s">
        <v>41</v>
      </c>
      <c r="L22" s="202"/>
      <c r="M22" s="202" t="s">
        <v>42</v>
      </c>
      <c r="N22" s="202"/>
      <c r="O22" s="202" t="s">
        <v>43</v>
      </c>
      <c r="P22" s="202"/>
      <c r="Q22" s="202" t="s">
        <v>44</v>
      </c>
      <c r="R22" s="202"/>
      <c r="S22" s="202" t="s">
        <v>45</v>
      </c>
      <c r="T22" s="202"/>
      <c r="U22" s="202" t="s">
        <v>46</v>
      </c>
      <c r="V22" s="202"/>
      <c r="W22" s="202" t="s">
        <v>47</v>
      </c>
      <c r="X22" s="202"/>
      <c r="Y22" s="202" t="s">
        <v>48</v>
      </c>
      <c r="Z22" s="202"/>
      <c r="AA22" s="202" t="s">
        <v>49</v>
      </c>
      <c r="AB22" s="202"/>
    </row>
    <row r="23" spans="4:28" x14ac:dyDescent="0.25">
      <c r="E23" s="202" t="str">
        <f>IF(F20&gt;E14, "Achieve", "Not Achive")</f>
        <v>Not Achive</v>
      </c>
      <c r="F23" s="202"/>
      <c r="G23" s="202" t="str">
        <f t="shared" ref="G23" si="0">IF(H20&gt;G14, "Achieve", "Not Achive")</f>
        <v>Achieve</v>
      </c>
      <c r="H23" s="202"/>
      <c r="I23" s="202" t="str">
        <f t="shared" ref="I23" si="1">IF(J20&gt;I14, "Achieve", "Not Achive")</f>
        <v>Not Achive</v>
      </c>
      <c r="J23" s="202"/>
      <c r="K23" s="202" t="str">
        <f>IF(L20&gt;K14,"Achieve","Not Achieve")</f>
        <v>Achieve</v>
      </c>
      <c r="L23" s="202"/>
      <c r="M23" s="202" t="str">
        <f t="shared" ref="M23" si="2">IF(N20&gt;M14, "Achieve", "Not Achive")</f>
        <v>Achieve</v>
      </c>
      <c r="N23" s="202"/>
      <c r="O23" s="202" t="str">
        <f t="shared" ref="O23" si="3">IF(P20&gt;O14, "Achieve", "Not Achive")</f>
        <v>Achieve</v>
      </c>
      <c r="P23" s="202"/>
      <c r="Q23" s="202" t="str">
        <f t="shared" ref="Q23" si="4">IF(R20&gt;Q14, "Achieve", "Not Achive")</f>
        <v>Achieve</v>
      </c>
      <c r="R23" s="202"/>
      <c r="S23" s="202" t="str">
        <f t="shared" ref="S23" si="5">IF(T20&gt;S14, "Achieve", "Not Achive")</f>
        <v>Not Achive</v>
      </c>
      <c r="T23" s="202"/>
      <c r="U23" s="202" t="str">
        <f t="shared" ref="U23" si="6">IF(V20&gt;U14, "Achieve", "Not Achive")</f>
        <v>Achieve</v>
      </c>
      <c r="V23" s="202"/>
      <c r="W23" s="202" t="str">
        <f t="shared" ref="W23" si="7">IF(X20&gt;W14, "Achieve", "Not Achive")</f>
        <v>Not Achive</v>
      </c>
      <c r="X23" s="202"/>
      <c r="Y23" s="202" t="str">
        <f t="shared" ref="Y23" si="8">IF(Z20&gt;Y14, "Achieve", "Not Achive")</f>
        <v>Achieve</v>
      </c>
      <c r="Z23" s="202"/>
      <c r="AA23" s="202" t="str">
        <f>IF(AB20&gt;AA14,"Achieve","Not Achieve")</f>
        <v>Achieve</v>
      </c>
      <c r="AB23" s="202"/>
    </row>
  </sheetData>
  <mergeCells count="37">
    <mergeCell ref="G22:H22"/>
    <mergeCell ref="I22:J22"/>
    <mergeCell ref="K22:L22"/>
    <mergeCell ref="AA23:AB23"/>
    <mergeCell ref="W22:X22"/>
    <mergeCell ref="Y22:Z22"/>
    <mergeCell ref="AA22:AB22"/>
    <mergeCell ref="M22:N22"/>
    <mergeCell ref="O22:P22"/>
    <mergeCell ref="Q22:R22"/>
    <mergeCell ref="S22:T22"/>
    <mergeCell ref="U22:V22"/>
    <mergeCell ref="Q23:R23"/>
    <mergeCell ref="U23:V23"/>
    <mergeCell ref="Y23:Z23"/>
    <mergeCell ref="O3:P3"/>
    <mergeCell ref="S23:T23"/>
    <mergeCell ref="W23:X23"/>
    <mergeCell ref="A3:D4"/>
    <mergeCell ref="E23:F23"/>
    <mergeCell ref="I23:J23"/>
    <mergeCell ref="K23:L23"/>
    <mergeCell ref="O23:P23"/>
    <mergeCell ref="E3:F3"/>
    <mergeCell ref="G3:H3"/>
    <mergeCell ref="I3:J3"/>
    <mergeCell ref="K3:L3"/>
    <mergeCell ref="M3:N3"/>
    <mergeCell ref="E22:F22"/>
    <mergeCell ref="G23:H23"/>
    <mergeCell ref="M23:N23"/>
    <mergeCell ref="AA3:AB3"/>
    <mergeCell ref="Q3:R3"/>
    <mergeCell ref="S3:T3"/>
    <mergeCell ref="U3:V3"/>
    <mergeCell ref="W3:X3"/>
    <mergeCell ref="Y3:Z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PAPER1</vt:lpstr>
      <vt:lpstr>PAPER2</vt:lpstr>
      <vt:lpstr>PAPER3</vt:lpstr>
      <vt:lpstr>PAPER4</vt:lpstr>
      <vt:lpstr>PAPER5</vt:lpstr>
      <vt:lpstr>PAPER6</vt:lpstr>
      <vt:lpstr>CO (All Subjects)</vt:lpstr>
      <vt:lpstr>CO-PO Mapping</vt:lpstr>
      <vt:lpstr>Final Attainment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chirag arora</dc:creator>
  <cp:lastModifiedBy>dell</cp:lastModifiedBy>
  <dcterms:created xsi:type="dcterms:W3CDTF">2023-05-12T09:39:20Z</dcterms:created>
  <dcterms:modified xsi:type="dcterms:W3CDTF">2023-08-29T09:01:01Z</dcterms:modified>
</cp:coreProperties>
</file>