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ttainment 2023 file receieved\"/>
    </mc:Choice>
  </mc:AlternateContent>
  <bookViews>
    <workbookView xWindow="0" yWindow="0" windowWidth="15600" windowHeight="7050" tabRatio="890" firstSheet="4" activeTab="8"/>
  </bookViews>
  <sheets>
    <sheet name=" BBA 1 PAPER1 " sheetId="29" r:id="rId1"/>
    <sheet name=" BBA 1 PAPER 2" sheetId="28" r:id="rId2"/>
    <sheet name=" BBA 1 PAPER 3" sheetId="27" r:id="rId3"/>
    <sheet name=" BBA 1 PAPER 4" sheetId="26" r:id="rId4"/>
    <sheet name=" BBA 1 PAPER 5" sheetId="25" r:id="rId5"/>
    <sheet name=" BBA 1 PAPER 6" sheetId="24" r:id="rId6"/>
    <sheet name="CO (All Subjects)" sheetId="2" r:id="rId7"/>
    <sheet name="CO-PO Mapping" sheetId="3" r:id="rId8"/>
    <sheet name="Final Attainment" sheetId="5" r:id="rId9"/>
  </sheets>
  <definedNames>
    <definedName name="_xlnm._FilterDatabase" localSheetId="5" hidden="1">' BBA 1 PAPER 6'!$W$1:$X$205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5" l="1"/>
  <c r="Z15" i="5"/>
  <c r="X15" i="5"/>
  <c r="V15" i="5"/>
  <c r="T15" i="5"/>
  <c r="R15" i="5"/>
  <c r="P15" i="5"/>
  <c r="N15" i="5"/>
  <c r="L15" i="5"/>
  <c r="J15" i="5"/>
  <c r="H15" i="5"/>
  <c r="F15" i="5"/>
  <c r="K13" i="5"/>
  <c r="AA13" i="5"/>
  <c r="Y13" i="5"/>
  <c r="W13" i="5"/>
  <c r="U13" i="5"/>
  <c r="S13" i="5"/>
  <c r="Q13" i="5"/>
  <c r="O13" i="5"/>
  <c r="M13" i="5"/>
  <c r="I13" i="5"/>
  <c r="G13" i="5"/>
  <c r="E13" i="5"/>
  <c r="D11" i="5"/>
  <c r="D10" i="5"/>
  <c r="D85" i="3"/>
  <c r="D68" i="3"/>
  <c r="N95" i="3"/>
  <c r="M95" i="3"/>
  <c r="L95" i="3"/>
  <c r="K95" i="3"/>
  <c r="J95" i="3"/>
  <c r="I95" i="3"/>
  <c r="H95" i="3"/>
  <c r="G95" i="3"/>
  <c r="F95" i="3"/>
  <c r="E95" i="3"/>
  <c r="D95" i="3"/>
  <c r="C95" i="3"/>
  <c r="N78" i="3"/>
  <c r="M78" i="3"/>
  <c r="L78" i="3"/>
  <c r="K78" i="3"/>
  <c r="J78" i="3"/>
  <c r="I78" i="3"/>
  <c r="H78" i="3"/>
  <c r="G78" i="3"/>
  <c r="F78" i="3"/>
  <c r="E78" i="3"/>
  <c r="D78" i="3"/>
  <c r="C78" i="3"/>
  <c r="Z196" i="24"/>
  <c r="Y196" i="24"/>
  <c r="Y197" i="24" s="1"/>
  <c r="Y198" i="24" s="1"/>
  <c r="L196" i="24"/>
  <c r="M196" i="24"/>
  <c r="M197" i="24" s="1"/>
  <c r="N196" i="24"/>
  <c r="N197" i="24" s="1"/>
  <c r="O196" i="24"/>
  <c r="O197" i="24" s="1"/>
  <c r="K196" i="24"/>
  <c r="K197" i="24" s="1"/>
  <c r="K198" i="24" s="1"/>
  <c r="E196" i="24"/>
  <c r="E197" i="24" s="1"/>
  <c r="F196" i="24"/>
  <c r="F197" i="24" s="1"/>
  <c r="G196" i="24"/>
  <c r="G197" i="24" s="1"/>
  <c r="H196" i="24"/>
  <c r="H197" i="24" s="1"/>
  <c r="D196" i="24"/>
  <c r="F4" i="2"/>
  <c r="G4" i="2"/>
  <c r="H4" i="2"/>
  <c r="I4" i="2"/>
  <c r="E4" i="2"/>
  <c r="D9" i="2"/>
  <c r="D8" i="2"/>
  <c r="D7" i="2"/>
  <c r="D6" i="2"/>
  <c r="D5" i="2"/>
  <c r="D4" i="2"/>
  <c r="R8" i="25"/>
  <c r="S8" i="25"/>
  <c r="T8" i="25"/>
  <c r="U8" i="25"/>
  <c r="V8" i="25"/>
  <c r="R9" i="25"/>
  <c r="S9" i="25"/>
  <c r="T9" i="25"/>
  <c r="U9" i="25"/>
  <c r="V9" i="25"/>
  <c r="R10" i="25"/>
  <c r="S10" i="25"/>
  <c r="T10" i="25"/>
  <c r="U10" i="25"/>
  <c r="V10" i="25"/>
  <c r="R11" i="25"/>
  <c r="S11" i="25"/>
  <c r="T11" i="25"/>
  <c r="U11" i="25"/>
  <c r="V11" i="25"/>
  <c r="R12" i="25"/>
  <c r="S12" i="25"/>
  <c r="T12" i="25"/>
  <c r="U12" i="25"/>
  <c r="V12" i="25"/>
  <c r="R13" i="25"/>
  <c r="S13" i="25"/>
  <c r="T13" i="25"/>
  <c r="U13" i="25"/>
  <c r="V13" i="25"/>
  <c r="R14" i="25"/>
  <c r="S14" i="25"/>
  <c r="T14" i="25"/>
  <c r="U14" i="25"/>
  <c r="V14" i="25"/>
  <c r="R15" i="25"/>
  <c r="S15" i="25"/>
  <c r="T15" i="25"/>
  <c r="U15" i="25"/>
  <c r="V15" i="25"/>
  <c r="R16" i="25"/>
  <c r="S16" i="25"/>
  <c r="T16" i="25"/>
  <c r="U16" i="25"/>
  <c r="V16" i="25"/>
  <c r="R17" i="25"/>
  <c r="S17" i="25"/>
  <c r="T17" i="25"/>
  <c r="U17" i="25"/>
  <c r="V17" i="25"/>
  <c r="R18" i="25"/>
  <c r="S18" i="25"/>
  <c r="T18" i="25"/>
  <c r="U18" i="25"/>
  <c r="V18" i="25"/>
  <c r="R19" i="25"/>
  <c r="S19" i="25"/>
  <c r="T19" i="25"/>
  <c r="U19" i="25"/>
  <c r="V19" i="25"/>
  <c r="R20" i="25"/>
  <c r="S20" i="25"/>
  <c r="T20" i="25"/>
  <c r="U20" i="25"/>
  <c r="V20" i="25"/>
  <c r="R21" i="25"/>
  <c r="S21" i="25"/>
  <c r="T21" i="25"/>
  <c r="U21" i="25"/>
  <c r="V21" i="25"/>
  <c r="R22" i="25"/>
  <c r="S22" i="25"/>
  <c r="T22" i="25"/>
  <c r="U22" i="25"/>
  <c r="V22" i="25"/>
  <c r="R23" i="25"/>
  <c r="S23" i="25"/>
  <c r="T23" i="25"/>
  <c r="U23" i="25"/>
  <c r="V23" i="25"/>
  <c r="R24" i="25"/>
  <c r="S24" i="25"/>
  <c r="T24" i="25"/>
  <c r="U24" i="25"/>
  <c r="V24" i="25"/>
  <c r="R25" i="25"/>
  <c r="S25" i="25"/>
  <c r="T25" i="25"/>
  <c r="U25" i="25"/>
  <c r="V25" i="25"/>
  <c r="R26" i="25"/>
  <c r="S26" i="25"/>
  <c r="T26" i="25"/>
  <c r="U26" i="25"/>
  <c r="V26" i="25"/>
  <c r="R27" i="25"/>
  <c r="S27" i="25"/>
  <c r="T27" i="25"/>
  <c r="U27" i="25"/>
  <c r="V27" i="25"/>
  <c r="R28" i="25"/>
  <c r="S28" i="25"/>
  <c r="T28" i="25"/>
  <c r="U28" i="25"/>
  <c r="V28" i="25"/>
  <c r="R29" i="25"/>
  <c r="S29" i="25"/>
  <c r="T29" i="25"/>
  <c r="U29" i="25"/>
  <c r="V29" i="25"/>
  <c r="R30" i="25"/>
  <c r="S30" i="25"/>
  <c r="T30" i="25"/>
  <c r="U30" i="25"/>
  <c r="V30" i="25"/>
  <c r="R31" i="25"/>
  <c r="S31" i="25"/>
  <c r="T31" i="25"/>
  <c r="U31" i="25"/>
  <c r="V31" i="25"/>
  <c r="R32" i="25"/>
  <c r="S32" i="25"/>
  <c r="T32" i="25"/>
  <c r="U32" i="25"/>
  <c r="V32" i="25"/>
  <c r="R33" i="25"/>
  <c r="S33" i="25"/>
  <c r="T33" i="25"/>
  <c r="U33" i="25"/>
  <c r="V33" i="25"/>
  <c r="R34" i="25"/>
  <c r="S34" i="25"/>
  <c r="T34" i="25"/>
  <c r="U34" i="25"/>
  <c r="V34" i="25"/>
  <c r="R35" i="25"/>
  <c r="S35" i="25"/>
  <c r="T35" i="25"/>
  <c r="U35" i="25"/>
  <c r="V35" i="25"/>
  <c r="R36" i="25"/>
  <c r="S36" i="25"/>
  <c r="T36" i="25"/>
  <c r="U36" i="25"/>
  <c r="V36" i="25"/>
  <c r="R37" i="25"/>
  <c r="S37" i="25"/>
  <c r="T37" i="25"/>
  <c r="U37" i="25"/>
  <c r="V37" i="25"/>
  <c r="R38" i="25"/>
  <c r="S38" i="25"/>
  <c r="T38" i="25"/>
  <c r="U38" i="25"/>
  <c r="V38" i="25"/>
  <c r="R39" i="25"/>
  <c r="S39" i="25"/>
  <c r="T39" i="25"/>
  <c r="U39" i="25"/>
  <c r="V39" i="25"/>
  <c r="R40" i="25"/>
  <c r="S40" i="25"/>
  <c r="T40" i="25"/>
  <c r="U40" i="25"/>
  <c r="V40" i="25"/>
  <c r="R41" i="25"/>
  <c r="S41" i="25"/>
  <c r="T41" i="25"/>
  <c r="U41" i="25"/>
  <c r="V41" i="25"/>
  <c r="R42" i="25"/>
  <c r="S42" i="25"/>
  <c r="T42" i="25"/>
  <c r="U42" i="25"/>
  <c r="V42" i="25"/>
  <c r="R43" i="25"/>
  <c r="S43" i="25"/>
  <c r="T43" i="25"/>
  <c r="U43" i="25"/>
  <c r="V43" i="25"/>
  <c r="R44" i="25"/>
  <c r="S44" i="25"/>
  <c r="T44" i="25"/>
  <c r="U44" i="25"/>
  <c r="V44" i="25"/>
  <c r="R45" i="25"/>
  <c r="S45" i="25"/>
  <c r="T45" i="25"/>
  <c r="U45" i="25"/>
  <c r="V45" i="25"/>
  <c r="R46" i="25"/>
  <c r="S46" i="25"/>
  <c r="T46" i="25"/>
  <c r="U46" i="25"/>
  <c r="V46" i="25"/>
  <c r="R47" i="25"/>
  <c r="S47" i="25"/>
  <c r="T47" i="25"/>
  <c r="U47" i="25"/>
  <c r="V47" i="25"/>
  <c r="R48" i="25"/>
  <c r="S48" i="25"/>
  <c r="T48" i="25"/>
  <c r="U48" i="25"/>
  <c r="V48" i="25"/>
  <c r="R49" i="25"/>
  <c r="S49" i="25"/>
  <c r="T49" i="25"/>
  <c r="U49" i="25"/>
  <c r="V49" i="25"/>
  <c r="R50" i="25"/>
  <c r="S50" i="25"/>
  <c r="T50" i="25"/>
  <c r="U50" i="25"/>
  <c r="V50" i="25"/>
  <c r="R51" i="25"/>
  <c r="S51" i="25"/>
  <c r="T51" i="25"/>
  <c r="U51" i="25"/>
  <c r="V51" i="25"/>
  <c r="R52" i="25"/>
  <c r="S52" i="25"/>
  <c r="T52" i="25"/>
  <c r="U52" i="25"/>
  <c r="V52" i="25"/>
  <c r="R53" i="25"/>
  <c r="S53" i="25"/>
  <c r="T53" i="25"/>
  <c r="U53" i="25"/>
  <c r="V53" i="25"/>
  <c r="R54" i="25"/>
  <c r="S54" i="25"/>
  <c r="T54" i="25"/>
  <c r="U54" i="25"/>
  <c r="V54" i="25"/>
  <c r="R55" i="25"/>
  <c r="S55" i="25"/>
  <c r="T55" i="25"/>
  <c r="U55" i="25"/>
  <c r="V55" i="25"/>
  <c r="R56" i="25"/>
  <c r="S56" i="25"/>
  <c r="T56" i="25"/>
  <c r="U56" i="25"/>
  <c r="V56" i="25"/>
  <c r="R57" i="25"/>
  <c r="S57" i="25"/>
  <c r="T57" i="25"/>
  <c r="U57" i="25"/>
  <c r="V57" i="25"/>
  <c r="R58" i="25"/>
  <c r="S58" i="25"/>
  <c r="T58" i="25"/>
  <c r="U58" i="25"/>
  <c r="V58" i="25"/>
  <c r="R59" i="25"/>
  <c r="S59" i="25"/>
  <c r="T59" i="25"/>
  <c r="U59" i="25"/>
  <c r="V59" i="25"/>
  <c r="R60" i="25"/>
  <c r="S60" i="25"/>
  <c r="T60" i="25"/>
  <c r="U60" i="25"/>
  <c r="V60" i="25"/>
  <c r="R61" i="25"/>
  <c r="S61" i="25"/>
  <c r="T61" i="25"/>
  <c r="U61" i="25"/>
  <c r="V61" i="25"/>
  <c r="R62" i="25"/>
  <c r="S62" i="25"/>
  <c r="T62" i="25"/>
  <c r="U62" i="25"/>
  <c r="V62" i="25"/>
  <c r="R63" i="25"/>
  <c r="S63" i="25"/>
  <c r="T63" i="25"/>
  <c r="U63" i="25"/>
  <c r="V63" i="25"/>
  <c r="R64" i="25"/>
  <c r="S64" i="25"/>
  <c r="T64" i="25"/>
  <c r="U64" i="25"/>
  <c r="V64" i="25"/>
  <c r="R65" i="25"/>
  <c r="S65" i="25"/>
  <c r="T65" i="25"/>
  <c r="U65" i="25"/>
  <c r="V65" i="25"/>
  <c r="R66" i="25"/>
  <c r="S66" i="25"/>
  <c r="T66" i="25"/>
  <c r="U66" i="25"/>
  <c r="V66" i="25"/>
  <c r="R67" i="25"/>
  <c r="S67" i="25"/>
  <c r="T67" i="25"/>
  <c r="U67" i="25"/>
  <c r="V67" i="25"/>
  <c r="R68" i="25"/>
  <c r="S68" i="25"/>
  <c r="T68" i="25"/>
  <c r="U68" i="25"/>
  <c r="V68" i="25"/>
  <c r="R69" i="25"/>
  <c r="S69" i="25"/>
  <c r="T69" i="25"/>
  <c r="U69" i="25"/>
  <c r="V69" i="25"/>
  <c r="R70" i="25"/>
  <c r="S70" i="25"/>
  <c r="T70" i="25"/>
  <c r="U70" i="25"/>
  <c r="V70" i="25"/>
  <c r="R71" i="25"/>
  <c r="S71" i="25"/>
  <c r="T71" i="25"/>
  <c r="U71" i="25"/>
  <c r="V71" i="25"/>
  <c r="R72" i="25"/>
  <c r="S72" i="25"/>
  <c r="T72" i="25"/>
  <c r="U72" i="25"/>
  <c r="V72" i="25"/>
  <c r="R73" i="25"/>
  <c r="S73" i="25"/>
  <c r="T73" i="25"/>
  <c r="U73" i="25"/>
  <c r="V73" i="25"/>
  <c r="R74" i="25"/>
  <c r="S74" i="25"/>
  <c r="T74" i="25"/>
  <c r="U74" i="25"/>
  <c r="V74" i="25"/>
  <c r="R75" i="25"/>
  <c r="S75" i="25"/>
  <c r="T75" i="25"/>
  <c r="U75" i="25"/>
  <c r="V75" i="25"/>
  <c r="R76" i="25"/>
  <c r="S76" i="25"/>
  <c r="T76" i="25"/>
  <c r="U76" i="25"/>
  <c r="V76" i="25"/>
  <c r="R77" i="25"/>
  <c r="S77" i="25"/>
  <c r="T77" i="25"/>
  <c r="U77" i="25"/>
  <c r="V77" i="25"/>
  <c r="R78" i="25"/>
  <c r="S78" i="25"/>
  <c r="T78" i="25"/>
  <c r="U78" i="25"/>
  <c r="V78" i="25"/>
  <c r="R79" i="25"/>
  <c r="S79" i="25"/>
  <c r="T79" i="25"/>
  <c r="U79" i="25"/>
  <c r="V79" i="25"/>
  <c r="R80" i="25"/>
  <c r="S80" i="25"/>
  <c r="T80" i="25"/>
  <c r="U80" i="25"/>
  <c r="V80" i="25"/>
  <c r="R81" i="25"/>
  <c r="S81" i="25"/>
  <c r="T81" i="25"/>
  <c r="U81" i="25"/>
  <c r="V81" i="25"/>
  <c r="R82" i="25"/>
  <c r="S82" i="25"/>
  <c r="T82" i="25"/>
  <c r="U82" i="25"/>
  <c r="V82" i="25"/>
  <c r="R83" i="25"/>
  <c r="S83" i="25"/>
  <c r="T83" i="25"/>
  <c r="U83" i="25"/>
  <c r="V83" i="25"/>
  <c r="R84" i="25"/>
  <c r="S84" i="25"/>
  <c r="T84" i="25"/>
  <c r="U84" i="25"/>
  <c r="V84" i="25"/>
  <c r="R85" i="25"/>
  <c r="S85" i="25"/>
  <c r="T85" i="25"/>
  <c r="U85" i="25"/>
  <c r="V85" i="25"/>
  <c r="R86" i="25"/>
  <c r="S86" i="25"/>
  <c r="T86" i="25"/>
  <c r="U86" i="25"/>
  <c r="V86" i="25"/>
  <c r="R87" i="25"/>
  <c r="S87" i="25"/>
  <c r="T87" i="25"/>
  <c r="U87" i="25"/>
  <c r="V87" i="25"/>
  <c r="R88" i="25"/>
  <c r="S88" i="25"/>
  <c r="T88" i="25"/>
  <c r="U88" i="25"/>
  <c r="V88" i="25"/>
  <c r="R89" i="25"/>
  <c r="S89" i="25"/>
  <c r="T89" i="25"/>
  <c r="U89" i="25"/>
  <c r="V89" i="25"/>
  <c r="R90" i="25"/>
  <c r="S90" i="25"/>
  <c r="T90" i="25"/>
  <c r="U90" i="25"/>
  <c r="V90" i="25"/>
  <c r="R91" i="25"/>
  <c r="S91" i="25"/>
  <c r="T91" i="25"/>
  <c r="U91" i="25"/>
  <c r="V91" i="25"/>
  <c r="R92" i="25"/>
  <c r="S92" i="25"/>
  <c r="T92" i="25"/>
  <c r="U92" i="25"/>
  <c r="V92" i="25"/>
  <c r="R93" i="25"/>
  <c r="S93" i="25"/>
  <c r="T93" i="25"/>
  <c r="U93" i="25"/>
  <c r="V93" i="25"/>
  <c r="R94" i="25"/>
  <c r="S94" i="25"/>
  <c r="T94" i="25"/>
  <c r="U94" i="25"/>
  <c r="V94" i="25"/>
  <c r="R95" i="25"/>
  <c r="S95" i="25"/>
  <c r="T95" i="25"/>
  <c r="U95" i="25"/>
  <c r="V95" i="25"/>
  <c r="R96" i="25"/>
  <c r="S96" i="25"/>
  <c r="T96" i="25"/>
  <c r="U96" i="25"/>
  <c r="V96" i="25"/>
  <c r="R97" i="25"/>
  <c r="S97" i="25"/>
  <c r="T97" i="25"/>
  <c r="U97" i="25"/>
  <c r="V97" i="25"/>
  <c r="R98" i="25"/>
  <c r="S98" i="25"/>
  <c r="T98" i="25"/>
  <c r="U98" i="25"/>
  <c r="V98" i="25"/>
  <c r="R99" i="25"/>
  <c r="S99" i="25"/>
  <c r="T99" i="25"/>
  <c r="U99" i="25"/>
  <c r="V99" i="25"/>
  <c r="R100" i="25"/>
  <c r="S100" i="25"/>
  <c r="T100" i="25"/>
  <c r="U100" i="25"/>
  <c r="V100" i="25"/>
  <c r="R101" i="25"/>
  <c r="S101" i="25"/>
  <c r="T101" i="25"/>
  <c r="U101" i="25"/>
  <c r="V101" i="25"/>
  <c r="R102" i="25"/>
  <c r="S102" i="25"/>
  <c r="T102" i="25"/>
  <c r="U102" i="25"/>
  <c r="V102" i="25"/>
  <c r="R103" i="25"/>
  <c r="S103" i="25"/>
  <c r="T103" i="25"/>
  <c r="U103" i="25"/>
  <c r="V103" i="25"/>
  <c r="R104" i="25"/>
  <c r="S104" i="25"/>
  <c r="T104" i="25"/>
  <c r="U104" i="25"/>
  <c r="V104" i="25"/>
  <c r="R105" i="25"/>
  <c r="S105" i="25"/>
  <c r="T105" i="25"/>
  <c r="U105" i="25"/>
  <c r="V105" i="25"/>
  <c r="R106" i="25"/>
  <c r="S106" i="25"/>
  <c r="T106" i="25"/>
  <c r="U106" i="25"/>
  <c r="V106" i="25"/>
  <c r="R107" i="25"/>
  <c r="S107" i="25"/>
  <c r="T107" i="25"/>
  <c r="U107" i="25"/>
  <c r="V107" i="25"/>
  <c r="R108" i="25"/>
  <c r="S108" i="25"/>
  <c r="T108" i="25"/>
  <c r="U108" i="25"/>
  <c r="V108" i="25"/>
  <c r="R109" i="25"/>
  <c r="S109" i="25"/>
  <c r="T109" i="25"/>
  <c r="U109" i="25"/>
  <c r="V109" i="25"/>
  <c r="R110" i="25"/>
  <c r="S110" i="25"/>
  <c r="T110" i="25"/>
  <c r="U110" i="25"/>
  <c r="V110" i="25"/>
  <c r="R111" i="25"/>
  <c r="S111" i="25"/>
  <c r="T111" i="25"/>
  <c r="U111" i="25"/>
  <c r="V111" i="25"/>
  <c r="R112" i="25"/>
  <c r="S112" i="25"/>
  <c r="T112" i="25"/>
  <c r="U112" i="25"/>
  <c r="V112" i="25"/>
  <c r="R113" i="25"/>
  <c r="S113" i="25"/>
  <c r="T113" i="25"/>
  <c r="U113" i="25"/>
  <c r="V113" i="25"/>
  <c r="R114" i="25"/>
  <c r="S114" i="25"/>
  <c r="T114" i="25"/>
  <c r="U114" i="25"/>
  <c r="V114" i="25"/>
  <c r="R115" i="25"/>
  <c r="S115" i="25"/>
  <c r="T115" i="25"/>
  <c r="U115" i="25"/>
  <c r="V115" i="25"/>
  <c r="R116" i="25"/>
  <c r="S116" i="25"/>
  <c r="T116" i="25"/>
  <c r="U116" i="25"/>
  <c r="V116" i="25"/>
  <c r="R117" i="25"/>
  <c r="S117" i="25"/>
  <c r="T117" i="25"/>
  <c r="U117" i="25"/>
  <c r="V117" i="25"/>
  <c r="R118" i="25"/>
  <c r="S118" i="25"/>
  <c r="T118" i="25"/>
  <c r="U118" i="25"/>
  <c r="V118" i="25"/>
  <c r="R119" i="25"/>
  <c r="S119" i="25"/>
  <c r="T119" i="25"/>
  <c r="U119" i="25"/>
  <c r="V119" i="25"/>
  <c r="R120" i="25"/>
  <c r="S120" i="25"/>
  <c r="T120" i="25"/>
  <c r="U120" i="25"/>
  <c r="V120" i="25"/>
  <c r="R121" i="25"/>
  <c r="S121" i="25"/>
  <c r="T121" i="25"/>
  <c r="U121" i="25"/>
  <c r="V121" i="25"/>
  <c r="R122" i="25"/>
  <c r="S122" i="25"/>
  <c r="T122" i="25"/>
  <c r="U122" i="25"/>
  <c r="V122" i="25"/>
  <c r="R123" i="25"/>
  <c r="S123" i="25"/>
  <c r="T123" i="25"/>
  <c r="U123" i="25"/>
  <c r="V123" i="25"/>
  <c r="R124" i="25"/>
  <c r="S124" i="25"/>
  <c r="T124" i="25"/>
  <c r="U124" i="25"/>
  <c r="V124" i="25"/>
  <c r="R125" i="25"/>
  <c r="S125" i="25"/>
  <c r="T125" i="25"/>
  <c r="U125" i="25"/>
  <c r="V125" i="25"/>
  <c r="R126" i="25"/>
  <c r="S126" i="25"/>
  <c r="T126" i="25"/>
  <c r="U126" i="25"/>
  <c r="V126" i="25"/>
  <c r="R127" i="25"/>
  <c r="S127" i="25"/>
  <c r="T127" i="25"/>
  <c r="U127" i="25"/>
  <c r="V127" i="25"/>
  <c r="R128" i="25"/>
  <c r="S128" i="25"/>
  <c r="T128" i="25"/>
  <c r="U128" i="25"/>
  <c r="V128" i="25"/>
  <c r="R129" i="25"/>
  <c r="S129" i="25"/>
  <c r="T129" i="25"/>
  <c r="U129" i="25"/>
  <c r="V129" i="25"/>
  <c r="R130" i="25"/>
  <c r="S130" i="25"/>
  <c r="T130" i="25"/>
  <c r="U130" i="25"/>
  <c r="V130" i="25"/>
  <c r="R131" i="25"/>
  <c r="S131" i="25"/>
  <c r="T131" i="25"/>
  <c r="U131" i="25"/>
  <c r="V131" i="25"/>
  <c r="R132" i="25"/>
  <c r="S132" i="25"/>
  <c r="T132" i="25"/>
  <c r="U132" i="25"/>
  <c r="V132" i="25"/>
  <c r="R133" i="25"/>
  <c r="S133" i="25"/>
  <c r="T133" i="25"/>
  <c r="U133" i="25"/>
  <c r="V133" i="25"/>
  <c r="R134" i="25"/>
  <c r="S134" i="25"/>
  <c r="T134" i="25"/>
  <c r="U134" i="25"/>
  <c r="V134" i="25"/>
  <c r="R135" i="25"/>
  <c r="S135" i="25"/>
  <c r="T135" i="25"/>
  <c r="U135" i="25"/>
  <c r="V135" i="25"/>
  <c r="R136" i="25"/>
  <c r="S136" i="25"/>
  <c r="T136" i="25"/>
  <c r="U136" i="25"/>
  <c r="V136" i="25"/>
  <c r="R137" i="25"/>
  <c r="S137" i="25"/>
  <c r="T137" i="25"/>
  <c r="U137" i="25"/>
  <c r="V137" i="25"/>
  <c r="R138" i="25"/>
  <c r="S138" i="25"/>
  <c r="T138" i="25"/>
  <c r="U138" i="25"/>
  <c r="V138" i="25"/>
  <c r="R139" i="25"/>
  <c r="S139" i="25"/>
  <c r="T139" i="25"/>
  <c r="U139" i="25"/>
  <c r="V139" i="25"/>
  <c r="R140" i="25"/>
  <c r="S140" i="25"/>
  <c r="T140" i="25"/>
  <c r="U140" i="25"/>
  <c r="V140" i="25"/>
  <c r="R141" i="25"/>
  <c r="S141" i="25"/>
  <c r="T141" i="25"/>
  <c r="U141" i="25"/>
  <c r="V141" i="25"/>
  <c r="R142" i="25"/>
  <c r="S142" i="25"/>
  <c r="T142" i="25"/>
  <c r="U142" i="25"/>
  <c r="V142" i="25"/>
  <c r="R143" i="25"/>
  <c r="S143" i="25"/>
  <c r="T143" i="25"/>
  <c r="U143" i="25"/>
  <c r="V143" i="25"/>
  <c r="R144" i="25"/>
  <c r="S144" i="25"/>
  <c r="T144" i="25"/>
  <c r="U144" i="25"/>
  <c r="V144" i="25"/>
  <c r="R145" i="25"/>
  <c r="S145" i="25"/>
  <c r="T145" i="25"/>
  <c r="U145" i="25"/>
  <c r="V145" i="25"/>
  <c r="R146" i="25"/>
  <c r="S146" i="25"/>
  <c r="T146" i="25"/>
  <c r="U146" i="25"/>
  <c r="V146" i="25"/>
  <c r="R147" i="25"/>
  <c r="S147" i="25"/>
  <c r="T147" i="25"/>
  <c r="U147" i="25"/>
  <c r="V147" i="25"/>
  <c r="R148" i="25"/>
  <c r="S148" i="25"/>
  <c r="T148" i="25"/>
  <c r="U148" i="25"/>
  <c r="V148" i="25"/>
  <c r="R149" i="25"/>
  <c r="S149" i="25"/>
  <c r="T149" i="25"/>
  <c r="U149" i="25"/>
  <c r="V149" i="25"/>
  <c r="R150" i="25"/>
  <c r="S150" i="25"/>
  <c r="T150" i="25"/>
  <c r="U150" i="25"/>
  <c r="V150" i="25"/>
  <c r="R151" i="25"/>
  <c r="S151" i="25"/>
  <c r="T151" i="25"/>
  <c r="U151" i="25"/>
  <c r="V151" i="25"/>
  <c r="R152" i="25"/>
  <c r="S152" i="25"/>
  <c r="T152" i="25"/>
  <c r="U152" i="25"/>
  <c r="V152" i="25"/>
  <c r="R153" i="25"/>
  <c r="S153" i="25"/>
  <c r="T153" i="25"/>
  <c r="U153" i="25"/>
  <c r="V153" i="25"/>
  <c r="R154" i="25"/>
  <c r="S154" i="25"/>
  <c r="T154" i="25"/>
  <c r="U154" i="25"/>
  <c r="V154" i="25"/>
  <c r="R155" i="25"/>
  <c r="S155" i="25"/>
  <c r="T155" i="25"/>
  <c r="U155" i="25"/>
  <c r="V155" i="25"/>
  <c r="R156" i="25"/>
  <c r="S156" i="25"/>
  <c r="T156" i="25"/>
  <c r="U156" i="25"/>
  <c r="V156" i="25"/>
  <c r="R157" i="25"/>
  <c r="S157" i="25"/>
  <c r="T157" i="25"/>
  <c r="U157" i="25"/>
  <c r="V157" i="25"/>
  <c r="R158" i="25"/>
  <c r="S158" i="25"/>
  <c r="T158" i="25"/>
  <c r="U158" i="25"/>
  <c r="V158" i="25"/>
  <c r="R159" i="25"/>
  <c r="S159" i="25"/>
  <c r="T159" i="25"/>
  <c r="U159" i="25"/>
  <c r="V159" i="25"/>
  <c r="R160" i="25"/>
  <c r="S160" i="25"/>
  <c r="T160" i="25"/>
  <c r="U160" i="25"/>
  <c r="V160" i="25"/>
  <c r="R161" i="25"/>
  <c r="S161" i="25"/>
  <c r="T161" i="25"/>
  <c r="U161" i="25"/>
  <c r="V161" i="25"/>
  <c r="R162" i="25"/>
  <c r="S162" i="25"/>
  <c r="T162" i="25"/>
  <c r="U162" i="25"/>
  <c r="V162" i="25"/>
  <c r="R163" i="25"/>
  <c r="S163" i="25"/>
  <c r="T163" i="25"/>
  <c r="U163" i="25"/>
  <c r="V163" i="25"/>
  <c r="R164" i="25"/>
  <c r="S164" i="25"/>
  <c r="T164" i="25"/>
  <c r="U164" i="25"/>
  <c r="V164" i="25"/>
  <c r="R165" i="25"/>
  <c r="S165" i="25"/>
  <c r="T165" i="25"/>
  <c r="U165" i="25"/>
  <c r="V165" i="25"/>
  <c r="R166" i="25"/>
  <c r="S166" i="25"/>
  <c r="T166" i="25"/>
  <c r="U166" i="25"/>
  <c r="V166" i="25"/>
  <c r="R167" i="25"/>
  <c r="S167" i="25"/>
  <c r="T167" i="25"/>
  <c r="U167" i="25"/>
  <c r="V167" i="25"/>
  <c r="R168" i="25"/>
  <c r="S168" i="25"/>
  <c r="T168" i="25"/>
  <c r="U168" i="25"/>
  <c r="V168" i="25"/>
  <c r="R169" i="25"/>
  <c r="S169" i="25"/>
  <c r="T169" i="25"/>
  <c r="U169" i="25"/>
  <c r="V169" i="25"/>
  <c r="R170" i="25"/>
  <c r="S170" i="25"/>
  <c r="T170" i="25"/>
  <c r="U170" i="25"/>
  <c r="V170" i="25"/>
  <c r="R171" i="25"/>
  <c r="S171" i="25"/>
  <c r="T171" i="25"/>
  <c r="U171" i="25"/>
  <c r="V171" i="25"/>
  <c r="R172" i="25"/>
  <c r="S172" i="25"/>
  <c r="T172" i="25"/>
  <c r="U172" i="25"/>
  <c r="V172" i="25"/>
  <c r="R173" i="25"/>
  <c r="S173" i="25"/>
  <c r="T173" i="25"/>
  <c r="U173" i="25"/>
  <c r="V173" i="25"/>
  <c r="R174" i="25"/>
  <c r="S174" i="25"/>
  <c r="T174" i="25"/>
  <c r="U174" i="25"/>
  <c r="V174" i="25"/>
  <c r="R175" i="25"/>
  <c r="S175" i="25"/>
  <c r="T175" i="25"/>
  <c r="U175" i="25"/>
  <c r="V175" i="25"/>
  <c r="R176" i="25"/>
  <c r="S176" i="25"/>
  <c r="T176" i="25"/>
  <c r="U176" i="25"/>
  <c r="V176" i="25"/>
  <c r="R177" i="25"/>
  <c r="S177" i="25"/>
  <c r="T177" i="25"/>
  <c r="U177" i="25"/>
  <c r="V177" i="25"/>
  <c r="R178" i="25"/>
  <c r="S178" i="25"/>
  <c r="T178" i="25"/>
  <c r="U178" i="25"/>
  <c r="V178" i="25"/>
  <c r="R179" i="25"/>
  <c r="S179" i="25"/>
  <c r="T179" i="25"/>
  <c r="U179" i="25"/>
  <c r="V179" i="25"/>
  <c r="R180" i="25"/>
  <c r="S180" i="25"/>
  <c r="T180" i="25"/>
  <c r="U180" i="25"/>
  <c r="V180" i="25"/>
  <c r="R181" i="25"/>
  <c r="S181" i="25"/>
  <c r="T181" i="25"/>
  <c r="U181" i="25"/>
  <c r="V181" i="25"/>
  <c r="R182" i="25"/>
  <c r="S182" i="25"/>
  <c r="T182" i="25"/>
  <c r="U182" i="25"/>
  <c r="V182" i="25"/>
  <c r="R183" i="25"/>
  <c r="S183" i="25"/>
  <c r="T183" i="25"/>
  <c r="U183" i="25"/>
  <c r="V183" i="25"/>
  <c r="R184" i="25"/>
  <c r="S184" i="25"/>
  <c r="T184" i="25"/>
  <c r="U184" i="25"/>
  <c r="V184" i="25"/>
  <c r="R185" i="25"/>
  <c r="S185" i="25"/>
  <c r="T185" i="25"/>
  <c r="U185" i="25"/>
  <c r="V185" i="25"/>
  <c r="R186" i="25"/>
  <c r="S186" i="25"/>
  <c r="T186" i="25"/>
  <c r="U186" i="25"/>
  <c r="V186" i="25"/>
  <c r="R187" i="25"/>
  <c r="S187" i="25"/>
  <c r="T187" i="25"/>
  <c r="U187" i="25"/>
  <c r="V187" i="25"/>
  <c r="R188" i="25"/>
  <c r="S188" i="25"/>
  <c r="T188" i="25"/>
  <c r="U188" i="25"/>
  <c r="V188" i="25"/>
  <c r="R189" i="25"/>
  <c r="S189" i="25"/>
  <c r="T189" i="25"/>
  <c r="U189" i="25"/>
  <c r="V189" i="25"/>
  <c r="R190" i="25"/>
  <c r="S190" i="25"/>
  <c r="T190" i="25"/>
  <c r="U190" i="25"/>
  <c r="V190" i="25"/>
  <c r="R191" i="25"/>
  <c r="S191" i="25"/>
  <c r="T191" i="25"/>
  <c r="U191" i="25"/>
  <c r="V191" i="25"/>
  <c r="S7" i="25"/>
  <c r="T7" i="25"/>
  <c r="U7" i="25"/>
  <c r="V7" i="25"/>
  <c r="R7" i="25"/>
  <c r="R8" i="27"/>
  <c r="S8" i="27"/>
  <c r="T8" i="27"/>
  <c r="U8" i="27"/>
  <c r="V8" i="27"/>
  <c r="R9" i="27"/>
  <c r="S9" i="27"/>
  <c r="T9" i="27"/>
  <c r="U9" i="27"/>
  <c r="V9" i="27"/>
  <c r="R10" i="27"/>
  <c r="S10" i="27"/>
  <c r="T10" i="27"/>
  <c r="U10" i="27"/>
  <c r="V10" i="27"/>
  <c r="R11" i="27"/>
  <c r="S11" i="27"/>
  <c r="T11" i="27"/>
  <c r="U11" i="27"/>
  <c r="V11" i="27"/>
  <c r="R12" i="27"/>
  <c r="S12" i="27"/>
  <c r="T12" i="27"/>
  <c r="U12" i="27"/>
  <c r="V12" i="27"/>
  <c r="R13" i="27"/>
  <c r="S13" i="27"/>
  <c r="T13" i="27"/>
  <c r="U13" i="27"/>
  <c r="V13" i="27"/>
  <c r="R14" i="27"/>
  <c r="S14" i="27"/>
  <c r="T14" i="27"/>
  <c r="U14" i="27"/>
  <c r="V14" i="27"/>
  <c r="R15" i="27"/>
  <c r="S15" i="27"/>
  <c r="T15" i="27"/>
  <c r="U15" i="27"/>
  <c r="V15" i="27"/>
  <c r="R16" i="27"/>
  <c r="S16" i="27"/>
  <c r="T16" i="27"/>
  <c r="U16" i="27"/>
  <c r="V16" i="27"/>
  <c r="R17" i="27"/>
  <c r="S17" i="27"/>
  <c r="T17" i="27"/>
  <c r="U17" i="27"/>
  <c r="V17" i="27"/>
  <c r="R18" i="27"/>
  <c r="S18" i="27"/>
  <c r="T18" i="27"/>
  <c r="U18" i="27"/>
  <c r="V18" i="27"/>
  <c r="R19" i="27"/>
  <c r="S19" i="27"/>
  <c r="T19" i="27"/>
  <c r="U19" i="27"/>
  <c r="V19" i="27"/>
  <c r="R20" i="27"/>
  <c r="S20" i="27"/>
  <c r="T20" i="27"/>
  <c r="U20" i="27"/>
  <c r="V20" i="27"/>
  <c r="R21" i="27"/>
  <c r="S21" i="27"/>
  <c r="T21" i="27"/>
  <c r="U21" i="27"/>
  <c r="V21" i="27"/>
  <c r="R22" i="27"/>
  <c r="S22" i="27"/>
  <c r="T22" i="27"/>
  <c r="U22" i="27"/>
  <c r="V22" i="27"/>
  <c r="R23" i="27"/>
  <c r="S23" i="27"/>
  <c r="T23" i="27"/>
  <c r="U23" i="27"/>
  <c r="V23" i="27"/>
  <c r="R24" i="27"/>
  <c r="S24" i="27"/>
  <c r="T24" i="27"/>
  <c r="U24" i="27"/>
  <c r="V24" i="27"/>
  <c r="R25" i="27"/>
  <c r="S25" i="27"/>
  <c r="T25" i="27"/>
  <c r="U25" i="27"/>
  <c r="V25" i="27"/>
  <c r="R26" i="27"/>
  <c r="S26" i="27"/>
  <c r="T26" i="27"/>
  <c r="U26" i="27"/>
  <c r="V26" i="27"/>
  <c r="R27" i="27"/>
  <c r="S27" i="27"/>
  <c r="T27" i="27"/>
  <c r="U27" i="27"/>
  <c r="V27" i="27"/>
  <c r="R28" i="27"/>
  <c r="S28" i="27"/>
  <c r="T28" i="27"/>
  <c r="U28" i="27"/>
  <c r="V28" i="27"/>
  <c r="R29" i="27"/>
  <c r="S29" i="27"/>
  <c r="T29" i="27"/>
  <c r="U29" i="27"/>
  <c r="V29" i="27"/>
  <c r="R30" i="27"/>
  <c r="S30" i="27"/>
  <c r="T30" i="27"/>
  <c r="U30" i="27"/>
  <c r="V30" i="27"/>
  <c r="R31" i="27"/>
  <c r="S31" i="27"/>
  <c r="T31" i="27"/>
  <c r="U31" i="27"/>
  <c r="V31" i="27"/>
  <c r="R32" i="27"/>
  <c r="S32" i="27"/>
  <c r="T32" i="27"/>
  <c r="U32" i="27"/>
  <c r="V32" i="27"/>
  <c r="R33" i="27"/>
  <c r="S33" i="27"/>
  <c r="T33" i="27"/>
  <c r="U33" i="27"/>
  <c r="V33" i="27"/>
  <c r="R34" i="27"/>
  <c r="S34" i="27"/>
  <c r="T34" i="27"/>
  <c r="U34" i="27"/>
  <c r="V34" i="27"/>
  <c r="R35" i="27"/>
  <c r="S35" i="27"/>
  <c r="T35" i="27"/>
  <c r="U35" i="27"/>
  <c r="V35" i="27"/>
  <c r="R36" i="27"/>
  <c r="S36" i="27"/>
  <c r="T36" i="27"/>
  <c r="U36" i="27"/>
  <c r="V36" i="27"/>
  <c r="R37" i="27"/>
  <c r="S37" i="27"/>
  <c r="T37" i="27"/>
  <c r="U37" i="27"/>
  <c r="V37" i="27"/>
  <c r="R38" i="27"/>
  <c r="S38" i="27"/>
  <c r="T38" i="27"/>
  <c r="U38" i="27"/>
  <c r="V38" i="27"/>
  <c r="R39" i="27"/>
  <c r="S39" i="27"/>
  <c r="T39" i="27"/>
  <c r="U39" i="27"/>
  <c r="V39" i="27"/>
  <c r="R40" i="27"/>
  <c r="S40" i="27"/>
  <c r="T40" i="27"/>
  <c r="U40" i="27"/>
  <c r="V40" i="27"/>
  <c r="R41" i="27"/>
  <c r="S41" i="27"/>
  <c r="T41" i="27"/>
  <c r="U41" i="27"/>
  <c r="V41" i="27"/>
  <c r="R42" i="27"/>
  <c r="S42" i="27"/>
  <c r="T42" i="27"/>
  <c r="U42" i="27"/>
  <c r="V42" i="27"/>
  <c r="R43" i="27"/>
  <c r="S43" i="27"/>
  <c r="T43" i="27"/>
  <c r="U43" i="27"/>
  <c r="V43" i="27"/>
  <c r="R44" i="27"/>
  <c r="S44" i="27"/>
  <c r="T44" i="27"/>
  <c r="U44" i="27"/>
  <c r="V44" i="27"/>
  <c r="R45" i="27"/>
  <c r="S45" i="27"/>
  <c r="T45" i="27"/>
  <c r="U45" i="27"/>
  <c r="V45" i="27"/>
  <c r="R46" i="27"/>
  <c r="S46" i="27"/>
  <c r="T46" i="27"/>
  <c r="U46" i="27"/>
  <c r="V46" i="27"/>
  <c r="R47" i="27"/>
  <c r="S47" i="27"/>
  <c r="T47" i="27"/>
  <c r="U47" i="27"/>
  <c r="V47" i="27"/>
  <c r="R48" i="27"/>
  <c r="S48" i="27"/>
  <c r="T48" i="27"/>
  <c r="U48" i="27"/>
  <c r="V48" i="27"/>
  <c r="R49" i="27"/>
  <c r="S49" i="27"/>
  <c r="T49" i="27"/>
  <c r="U49" i="27"/>
  <c r="V49" i="27"/>
  <c r="R50" i="27"/>
  <c r="S50" i="27"/>
  <c r="T50" i="27"/>
  <c r="U50" i="27"/>
  <c r="V50" i="27"/>
  <c r="R51" i="27"/>
  <c r="S51" i="27"/>
  <c r="T51" i="27"/>
  <c r="U51" i="27"/>
  <c r="V51" i="27"/>
  <c r="R52" i="27"/>
  <c r="S52" i="27"/>
  <c r="T52" i="27"/>
  <c r="U52" i="27"/>
  <c r="V52" i="27"/>
  <c r="R53" i="27"/>
  <c r="S53" i="27"/>
  <c r="T53" i="27"/>
  <c r="U53" i="27"/>
  <c r="V53" i="27"/>
  <c r="R54" i="27"/>
  <c r="S54" i="27"/>
  <c r="T54" i="27"/>
  <c r="U54" i="27"/>
  <c r="V54" i="27"/>
  <c r="R55" i="27"/>
  <c r="S55" i="27"/>
  <c r="T55" i="27"/>
  <c r="U55" i="27"/>
  <c r="V55" i="27"/>
  <c r="R56" i="27"/>
  <c r="S56" i="27"/>
  <c r="T56" i="27"/>
  <c r="U56" i="27"/>
  <c r="V56" i="27"/>
  <c r="R57" i="27"/>
  <c r="S57" i="27"/>
  <c r="T57" i="27"/>
  <c r="U57" i="27"/>
  <c r="V57" i="27"/>
  <c r="R58" i="27"/>
  <c r="S58" i="27"/>
  <c r="T58" i="27"/>
  <c r="U58" i="27"/>
  <c r="V58" i="27"/>
  <c r="R59" i="27"/>
  <c r="S59" i="27"/>
  <c r="T59" i="27"/>
  <c r="U59" i="27"/>
  <c r="V59" i="27"/>
  <c r="R60" i="27"/>
  <c r="S60" i="27"/>
  <c r="T60" i="27"/>
  <c r="U60" i="27"/>
  <c r="V60" i="27"/>
  <c r="R61" i="27"/>
  <c r="S61" i="27"/>
  <c r="T61" i="27"/>
  <c r="U61" i="27"/>
  <c r="V61" i="27"/>
  <c r="R62" i="27"/>
  <c r="S62" i="27"/>
  <c r="T62" i="27"/>
  <c r="U62" i="27"/>
  <c r="V62" i="27"/>
  <c r="R63" i="27"/>
  <c r="S63" i="27"/>
  <c r="T63" i="27"/>
  <c r="U63" i="27"/>
  <c r="V63" i="27"/>
  <c r="R64" i="27"/>
  <c r="S64" i="27"/>
  <c r="T64" i="27"/>
  <c r="U64" i="27"/>
  <c r="V64" i="27"/>
  <c r="R65" i="27"/>
  <c r="S65" i="27"/>
  <c r="T65" i="27"/>
  <c r="U65" i="27"/>
  <c r="V65" i="27"/>
  <c r="R66" i="27"/>
  <c r="S66" i="27"/>
  <c r="T66" i="27"/>
  <c r="U66" i="27"/>
  <c r="V66" i="27"/>
  <c r="R67" i="27"/>
  <c r="S67" i="27"/>
  <c r="T67" i="27"/>
  <c r="U67" i="27"/>
  <c r="V67" i="27"/>
  <c r="R68" i="27"/>
  <c r="S68" i="27"/>
  <c r="T68" i="27"/>
  <c r="U68" i="27"/>
  <c r="V68" i="27"/>
  <c r="R69" i="27"/>
  <c r="S69" i="27"/>
  <c r="T69" i="27"/>
  <c r="U69" i="27"/>
  <c r="V69" i="27"/>
  <c r="R70" i="27"/>
  <c r="S70" i="27"/>
  <c r="T70" i="27"/>
  <c r="U70" i="27"/>
  <c r="V70" i="27"/>
  <c r="R71" i="27"/>
  <c r="S71" i="27"/>
  <c r="T71" i="27"/>
  <c r="U71" i="27"/>
  <c r="V71" i="27"/>
  <c r="R72" i="27"/>
  <c r="S72" i="27"/>
  <c r="T72" i="27"/>
  <c r="U72" i="27"/>
  <c r="V72" i="27"/>
  <c r="R73" i="27"/>
  <c r="S73" i="27"/>
  <c r="T73" i="27"/>
  <c r="U73" i="27"/>
  <c r="V73" i="27"/>
  <c r="R74" i="27"/>
  <c r="S74" i="27"/>
  <c r="T74" i="27"/>
  <c r="U74" i="27"/>
  <c r="V74" i="27"/>
  <c r="R75" i="27"/>
  <c r="S75" i="27"/>
  <c r="T75" i="27"/>
  <c r="U75" i="27"/>
  <c r="V75" i="27"/>
  <c r="R76" i="27"/>
  <c r="S76" i="27"/>
  <c r="T76" i="27"/>
  <c r="U76" i="27"/>
  <c r="V76" i="27"/>
  <c r="R77" i="27"/>
  <c r="S77" i="27"/>
  <c r="T77" i="27"/>
  <c r="U77" i="27"/>
  <c r="V77" i="27"/>
  <c r="R78" i="27"/>
  <c r="S78" i="27"/>
  <c r="T78" i="27"/>
  <c r="U78" i="27"/>
  <c r="V78" i="27"/>
  <c r="R79" i="27"/>
  <c r="S79" i="27"/>
  <c r="T79" i="27"/>
  <c r="U79" i="27"/>
  <c r="V79" i="27"/>
  <c r="R80" i="27"/>
  <c r="S80" i="27"/>
  <c r="T80" i="27"/>
  <c r="U80" i="27"/>
  <c r="V80" i="27"/>
  <c r="R81" i="27"/>
  <c r="S81" i="27"/>
  <c r="T81" i="27"/>
  <c r="U81" i="27"/>
  <c r="V81" i="27"/>
  <c r="R82" i="27"/>
  <c r="S82" i="27"/>
  <c r="T82" i="27"/>
  <c r="U82" i="27"/>
  <c r="V82" i="27"/>
  <c r="R83" i="27"/>
  <c r="S83" i="27"/>
  <c r="T83" i="27"/>
  <c r="U83" i="27"/>
  <c r="V83" i="27"/>
  <c r="R84" i="27"/>
  <c r="S84" i="27"/>
  <c r="T84" i="27"/>
  <c r="U84" i="27"/>
  <c r="V84" i="27"/>
  <c r="R85" i="27"/>
  <c r="S85" i="27"/>
  <c r="T85" i="27"/>
  <c r="U85" i="27"/>
  <c r="V85" i="27"/>
  <c r="R86" i="27"/>
  <c r="S86" i="27"/>
  <c r="T86" i="27"/>
  <c r="U86" i="27"/>
  <c r="V86" i="27"/>
  <c r="R87" i="27"/>
  <c r="S87" i="27"/>
  <c r="T87" i="27"/>
  <c r="U87" i="27"/>
  <c r="V87" i="27"/>
  <c r="R88" i="27"/>
  <c r="S88" i="27"/>
  <c r="T88" i="27"/>
  <c r="U88" i="27"/>
  <c r="V88" i="27"/>
  <c r="R89" i="27"/>
  <c r="S89" i="27"/>
  <c r="T89" i="27"/>
  <c r="U89" i="27"/>
  <c r="V89" i="27"/>
  <c r="R90" i="27"/>
  <c r="S90" i="27"/>
  <c r="T90" i="27"/>
  <c r="U90" i="27"/>
  <c r="V90" i="27"/>
  <c r="R91" i="27"/>
  <c r="S91" i="27"/>
  <c r="T91" i="27"/>
  <c r="U91" i="27"/>
  <c r="V91" i="27"/>
  <c r="R92" i="27"/>
  <c r="S92" i="27"/>
  <c r="T92" i="27"/>
  <c r="U92" i="27"/>
  <c r="V92" i="27"/>
  <c r="R93" i="27"/>
  <c r="S93" i="27"/>
  <c r="T93" i="27"/>
  <c r="U93" i="27"/>
  <c r="V93" i="27"/>
  <c r="R94" i="27"/>
  <c r="S94" i="27"/>
  <c r="T94" i="27"/>
  <c r="U94" i="27"/>
  <c r="V94" i="27"/>
  <c r="R95" i="27"/>
  <c r="S95" i="27"/>
  <c r="T95" i="27"/>
  <c r="U95" i="27"/>
  <c r="V95" i="27"/>
  <c r="R96" i="27"/>
  <c r="S96" i="27"/>
  <c r="T96" i="27"/>
  <c r="U96" i="27"/>
  <c r="V96" i="27"/>
  <c r="R97" i="27"/>
  <c r="S97" i="27"/>
  <c r="T97" i="27"/>
  <c r="U97" i="27"/>
  <c r="V97" i="27"/>
  <c r="R98" i="27"/>
  <c r="S98" i="27"/>
  <c r="T98" i="27"/>
  <c r="U98" i="27"/>
  <c r="V98" i="27"/>
  <c r="R99" i="27"/>
  <c r="S99" i="27"/>
  <c r="T99" i="27"/>
  <c r="U99" i="27"/>
  <c r="V99" i="27"/>
  <c r="R100" i="27"/>
  <c r="S100" i="27"/>
  <c r="T100" i="27"/>
  <c r="U100" i="27"/>
  <c r="V100" i="27"/>
  <c r="R101" i="27"/>
  <c r="S101" i="27"/>
  <c r="T101" i="27"/>
  <c r="U101" i="27"/>
  <c r="V101" i="27"/>
  <c r="R102" i="27"/>
  <c r="S102" i="27"/>
  <c r="T102" i="27"/>
  <c r="U102" i="27"/>
  <c r="V102" i="27"/>
  <c r="R103" i="27"/>
  <c r="S103" i="27"/>
  <c r="T103" i="27"/>
  <c r="U103" i="27"/>
  <c r="V103" i="27"/>
  <c r="R104" i="27"/>
  <c r="S104" i="27"/>
  <c r="T104" i="27"/>
  <c r="U104" i="27"/>
  <c r="V104" i="27"/>
  <c r="R105" i="27"/>
  <c r="S105" i="27"/>
  <c r="T105" i="27"/>
  <c r="U105" i="27"/>
  <c r="V105" i="27"/>
  <c r="R106" i="27"/>
  <c r="S106" i="27"/>
  <c r="T106" i="27"/>
  <c r="U106" i="27"/>
  <c r="V106" i="27"/>
  <c r="R107" i="27"/>
  <c r="S107" i="27"/>
  <c r="T107" i="27"/>
  <c r="U107" i="27"/>
  <c r="V107" i="27"/>
  <c r="R108" i="27"/>
  <c r="S108" i="27"/>
  <c r="T108" i="27"/>
  <c r="U108" i="27"/>
  <c r="V108" i="27"/>
  <c r="R109" i="27"/>
  <c r="S109" i="27"/>
  <c r="T109" i="27"/>
  <c r="U109" i="27"/>
  <c r="V109" i="27"/>
  <c r="R110" i="27"/>
  <c r="S110" i="27"/>
  <c r="T110" i="27"/>
  <c r="U110" i="27"/>
  <c r="V110" i="27"/>
  <c r="R111" i="27"/>
  <c r="S111" i="27"/>
  <c r="T111" i="27"/>
  <c r="U111" i="27"/>
  <c r="V111" i="27"/>
  <c r="R112" i="27"/>
  <c r="S112" i="27"/>
  <c r="T112" i="27"/>
  <c r="U112" i="27"/>
  <c r="V112" i="27"/>
  <c r="R113" i="27"/>
  <c r="S113" i="27"/>
  <c r="T113" i="27"/>
  <c r="U113" i="27"/>
  <c r="V113" i="27"/>
  <c r="R114" i="27"/>
  <c r="S114" i="27"/>
  <c r="T114" i="27"/>
  <c r="U114" i="27"/>
  <c r="V114" i="27"/>
  <c r="R115" i="27"/>
  <c r="S115" i="27"/>
  <c r="T115" i="27"/>
  <c r="U115" i="27"/>
  <c r="V115" i="27"/>
  <c r="R116" i="27"/>
  <c r="S116" i="27"/>
  <c r="T116" i="27"/>
  <c r="U116" i="27"/>
  <c r="V116" i="27"/>
  <c r="R117" i="27"/>
  <c r="S117" i="27"/>
  <c r="T117" i="27"/>
  <c r="U117" i="27"/>
  <c r="V117" i="27"/>
  <c r="R118" i="27"/>
  <c r="S118" i="27"/>
  <c r="T118" i="27"/>
  <c r="U118" i="27"/>
  <c r="V118" i="27"/>
  <c r="R119" i="27"/>
  <c r="S119" i="27"/>
  <c r="T119" i="27"/>
  <c r="U119" i="27"/>
  <c r="V119" i="27"/>
  <c r="R120" i="27"/>
  <c r="S120" i="27"/>
  <c r="T120" i="27"/>
  <c r="U120" i="27"/>
  <c r="V120" i="27"/>
  <c r="R121" i="27"/>
  <c r="S121" i="27"/>
  <c r="T121" i="27"/>
  <c r="U121" i="27"/>
  <c r="V121" i="27"/>
  <c r="R122" i="27"/>
  <c r="S122" i="27"/>
  <c r="T122" i="27"/>
  <c r="U122" i="27"/>
  <c r="V122" i="27"/>
  <c r="R123" i="27"/>
  <c r="S123" i="27"/>
  <c r="T123" i="27"/>
  <c r="U123" i="27"/>
  <c r="V123" i="27"/>
  <c r="R124" i="27"/>
  <c r="S124" i="27"/>
  <c r="T124" i="27"/>
  <c r="U124" i="27"/>
  <c r="V124" i="27"/>
  <c r="R125" i="27"/>
  <c r="S125" i="27"/>
  <c r="T125" i="27"/>
  <c r="U125" i="27"/>
  <c r="V125" i="27"/>
  <c r="R126" i="27"/>
  <c r="S126" i="27"/>
  <c r="T126" i="27"/>
  <c r="U126" i="27"/>
  <c r="V126" i="27"/>
  <c r="R127" i="27"/>
  <c r="S127" i="27"/>
  <c r="T127" i="27"/>
  <c r="U127" i="27"/>
  <c r="V127" i="27"/>
  <c r="R128" i="27"/>
  <c r="S128" i="27"/>
  <c r="T128" i="27"/>
  <c r="U128" i="27"/>
  <c r="V128" i="27"/>
  <c r="R129" i="27"/>
  <c r="S129" i="27"/>
  <c r="T129" i="27"/>
  <c r="U129" i="27"/>
  <c r="V129" i="27"/>
  <c r="R130" i="27"/>
  <c r="S130" i="27"/>
  <c r="T130" i="27"/>
  <c r="U130" i="27"/>
  <c r="V130" i="27"/>
  <c r="R131" i="27"/>
  <c r="S131" i="27"/>
  <c r="T131" i="27"/>
  <c r="U131" i="27"/>
  <c r="V131" i="27"/>
  <c r="R132" i="27"/>
  <c r="S132" i="27"/>
  <c r="T132" i="27"/>
  <c r="U132" i="27"/>
  <c r="V132" i="27"/>
  <c r="R133" i="27"/>
  <c r="S133" i="27"/>
  <c r="T133" i="27"/>
  <c r="U133" i="27"/>
  <c r="V133" i="27"/>
  <c r="R134" i="27"/>
  <c r="S134" i="27"/>
  <c r="T134" i="27"/>
  <c r="U134" i="27"/>
  <c r="V134" i="27"/>
  <c r="R135" i="27"/>
  <c r="S135" i="27"/>
  <c r="T135" i="27"/>
  <c r="U135" i="27"/>
  <c r="V135" i="27"/>
  <c r="R136" i="27"/>
  <c r="S136" i="27"/>
  <c r="T136" i="27"/>
  <c r="U136" i="27"/>
  <c r="V136" i="27"/>
  <c r="R137" i="27"/>
  <c r="S137" i="27"/>
  <c r="T137" i="27"/>
  <c r="U137" i="27"/>
  <c r="V137" i="27"/>
  <c r="R138" i="27"/>
  <c r="S138" i="27"/>
  <c r="T138" i="27"/>
  <c r="U138" i="27"/>
  <c r="V138" i="27"/>
  <c r="R139" i="27"/>
  <c r="S139" i="27"/>
  <c r="T139" i="27"/>
  <c r="U139" i="27"/>
  <c r="V139" i="27"/>
  <c r="R140" i="27"/>
  <c r="S140" i="27"/>
  <c r="T140" i="27"/>
  <c r="U140" i="27"/>
  <c r="V140" i="27"/>
  <c r="R141" i="27"/>
  <c r="S141" i="27"/>
  <c r="T141" i="27"/>
  <c r="U141" i="27"/>
  <c r="V141" i="27"/>
  <c r="R142" i="27"/>
  <c r="S142" i="27"/>
  <c r="T142" i="27"/>
  <c r="U142" i="27"/>
  <c r="V142" i="27"/>
  <c r="R143" i="27"/>
  <c r="S143" i="27"/>
  <c r="T143" i="27"/>
  <c r="U143" i="27"/>
  <c r="V143" i="27"/>
  <c r="R144" i="27"/>
  <c r="S144" i="27"/>
  <c r="T144" i="27"/>
  <c r="U144" i="27"/>
  <c r="V144" i="27"/>
  <c r="R145" i="27"/>
  <c r="S145" i="27"/>
  <c r="T145" i="27"/>
  <c r="U145" i="27"/>
  <c r="V145" i="27"/>
  <c r="R146" i="27"/>
  <c r="S146" i="27"/>
  <c r="T146" i="27"/>
  <c r="U146" i="27"/>
  <c r="V146" i="27"/>
  <c r="R147" i="27"/>
  <c r="S147" i="27"/>
  <c r="T147" i="27"/>
  <c r="U147" i="27"/>
  <c r="V147" i="27"/>
  <c r="R148" i="27"/>
  <c r="S148" i="27"/>
  <c r="T148" i="27"/>
  <c r="U148" i="27"/>
  <c r="V148" i="27"/>
  <c r="R149" i="27"/>
  <c r="S149" i="27"/>
  <c r="T149" i="27"/>
  <c r="U149" i="27"/>
  <c r="V149" i="27"/>
  <c r="R150" i="27"/>
  <c r="S150" i="27"/>
  <c r="T150" i="27"/>
  <c r="U150" i="27"/>
  <c r="V150" i="27"/>
  <c r="R151" i="27"/>
  <c r="S151" i="27"/>
  <c r="T151" i="27"/>
  <c r="U151" i="27"/>
  <c r="V151" i="27"/>
  <c r="R152" i="27"/>
  <c r="S152" i="27"/>
  <c r="T152" i="27"/>
  <c r="U152" i="27"/>
  <c r="V152" i="27"/>
  <c r="R153" i="27"/>
  <c r="S153" i="27"/>
  <c r="T153" i="27"/>
  <c r="U153" i="27"/>
  <c r="V153" i="27"/>
  <c r="R154" i="27"/>
  <c r="S154" i="27"/>
  <c r="T154" i="27"/>
  <c r="U154" i="27"/>
  <c r="V154" i="27"/>
  <c r="R155" i="27"/>
  <c r="S155" i="27"/>
  <c r="T155" i="27"/>
  <c r="U155" i="27"/>
  <c r="V155" i="27"/>
  <c r="R156" i="27"/>
  <c r="S156" i="27"/>
  <c r="T156" i="27"/>
  <c r="U156" i="27"/>
  <c r="V156" i="27"/>
  <c r="R157" i="27"/>
  <c r="S157" i="27"/>
  <c r="T157" i="27"/>
  <c r="U157" i="27"/>
  <c r="V157" i="27"/>
  <c r="R158" i="27"/>
  <c r="S158" i="27"/>
  <c r="T158" i="27"/>
  <c r="U158" i="27"/>
  <c r="V158" i="27"/>
  <c r="R159" i="27"/>
  <c r="S159" i="27"/>
  <c r="T159" i="27"/>
  <c r="U159" i="27"/>
  <c r="V159" i="27"/>
  <c r="R160" i="27"/>
  <c r="S160" i="27"/>
  <c r="T160" i="27"/>
  <c r="U160" i="27"/>
  <c r="V160" i="27"/>
  <c r="R161" i="27"/>
  <c r="S161" i="27"/>
  <c r="T161" i="27"/>
  <c r="U161" i="27"/>
  <c r="V161" i="27"/>
  <c r="R162" i="27"/>
  <c r="S162" i="27"/>
  <c r="T162" i="27"/>
  <c r="U162" i="27"/>
  <c r="V162" i="27"/>
  <c r="R163" i="27"/>
  <c r="S163" i="27"/>
  <c r="T163" i="27"/>
  <c r="U163" i="27"/>
  <c r="V163" i="27"/>
  <c r="R164" i="27"/>
  <c r="S164" i="27"/>
  <c r="T164" i="27"/>
  <c r="U164" i="27"/>
  <c r="V164" i="27"/>
  <c r="R165" i="27"/>
  <c r="S165" i="27"/>
  <c r="T165" i="27"/>
  <c r="U165" i="27"/>
  <c r="V165" i="27"/>
  <c r="R166" i="27"/>
  <c r="S166" i="27"/>
  <c r="T166" i="27"/>
  <c r="U166" i="27"/>
  <c r="V166" i="27"/>
  <c r="R167" i="27"/>
  <c r="S167" i="27"/>
  <c r="T167" i="27"/>
  <c r="U167" i="27"/>
  <c r="V167" i="27"/>
  <c r="R168" i="27"/>
  <c r="S168" i="27"/>
  <c r="T168" i="27"/>
  <c r="U168" i="27"/>
  <c r="V168" i="27"/>
  <c r="R169" i="27"/>
  <c r="S169" i="27"/>
  <c r="T169" i="27"/>
  <c r="U169" i="27"/>
  <c r="V169" i="27"/>
  <c r="R170" i="27"/>
  <c r="S170" i="27"/>
  <c r="T170" i="27"/>
  <c r="U170" i="27"/>
  <c r="V170" i="27"/>
  <c r="R171" i="27"/>
  <c r="S171" i="27"/>
  <c r="T171" i="27"/>
  <c r="U171" i="27"/>
  <c r="V171" i="27"/>
  <c r="R172" i="27"/>
  <c r="S172" i="27"/>
  <c r="T172" i="27"/>
  <c r="U172" i="27"/>
  <c r="V172" i="27"/>
  <c r="R173" i="27"/>
  <c r="S173" i="27"/>
  <c r="T173" i="27"/>
  <c r="U173" i="27"/>
  <c r="V173" i="27"/>
  <c r="R174" i="27"/>
  <c r="S174" i="27"/>
  <c r="T174" i="27"/>
  <c r="U174" i="27"/>
  <c r="V174" i="27"/>
  <c r="R175" i="27"/>
  <c r="S175" i="27"/>
  <c r="T175" i="27"/>
  <c r="U175" i="27"/>
  <c r="V175" i="27"/>
  <c r="R176" i="27"/>
  <c r="S176" i="27"/>
  <c r="T176" i="27"/>
  <c r="U176" i="27"/>
  <c r="V176" i="27"/>
  <c r="R177" i="27"/>
  <c r="S177" i="27"/>
  <c r="T177" i="27"/>
  <c r="U177" i="27"/>
  <c r="V177" i="27"/>
  <c r="R178" i="27"/>
  <c r="S178" i="27"/>
  <c r="T178" i="27"/>
  <c r="U178" i="27"/>
  <c r="V178" i="27"/>
  <c r="R179" i="27"/>
  <c r="S179" i="27"/>
  <c r="T179" i="27"/>
  <c r="U179" i="27"/>
  <c r="V179" i="27"/>
  <c r="R180" i="27"/>
  <c r="S180" i="27"/>
  <c r="T180" i="27"/>
  <c r="U180" i="27"/>
  <c r="V180" i="27"/>
  <c r="R181" i="27"/>
  <c r="S181" i="27"/>
  <c r="T181" i="27"/>
  <c r="U181" i="27"/>
  <c r="V181" i="27"/>
  <c r="R182" i="27"/>
  <c r="S182" i="27"/>
  <c r="T182" i="27"/>
  <c r="U182" i="27"/>
  <c r="V182" i="27"/>
  <c r="R183" i="27"/>
  <c r="S183" i="27"/>
  <c r="T183" i="27"/>
  <c r="U183" i="27"/>
  <c r="V183" i="27"/>
  <c r="R184" i="27"/>
  <c r="S184" i="27"/>
  <c r="T184" i="27"/>
  <c r="U184" i="27"/>
  <c r="V184" i="27"/>
  <c r="R185" i="27"/>
  <c r="S185" i="27"/>
  <c r="T185" i="27"/>
  <c r="U185" i="27"/>
  <c r="V185" i="27"/>
  <c r="R186" i="27"/>
  <c r="S186" i="27"/>
  <c r="T186" i="27"/>
  <c r="U186" i="27"/>
  <c r="V186" i="27"/>
  <c r="R187" i="27"/>
  <c r="S187" i="27"/>
  <c r="T187" i="27"/>
  <c r="U187" i="27"/>
  <c r="V187" i="27"/>
  <c r="R188" i="27"/>
  <c r="S188" i="27"/>
  <c r="T188" i="27"/>
  <c r="U188" i="27"/>
  <c r="V188" i="27"/>
  <c r="R189" i="27"/>
  <c r="S189" i="27"/>
  <c r="T189" i="27"/>
  <c r="U189" i="27"/>
  <c r="V189" i="27"/>
  <c r="R190" i="27"/>
  <c r="S190" i="27"/>
  <c r="T190" i="27"/>
  <c r="U190" i="27"/>
  <c r="V190" i="27"/>
  <c r="R191" i="27"/>
  <c r="S191" i="27"/>
  <c r="T191" i="27"/>
  <c r="U191" i="27"/>
  <c r="V191" i="27"/>
  <c r="S7" i="27"/>
  <c r="T7" i="27"/>
  <c r="U7" i="27"/>
  <c r="V7" i="27"/>
  <c r="R7" i="27"/>
  <c r="R7" i="28"/>
  <c r="R8" i="28"/>
  <c r="S8" i="28"/>
  <c r="T8" i="28"/>
  <c r="U8" i="28"/>
  <c r="V8" i="28"/>
  <c r="R9" i="28"/>
  <c r="S9" i="28"/>
  <c r="T9" i="28"/>
  <c r="U9" i="28"/>
  <c r="V9" i="28"/>
  <c r="R10" i="28"/>
  <c r="S10" i="28"/>
  <c r="T10" i="28"/>
  <c r="U10" i="28"/>
  <c r="V10" i="28"/>
  <c r="R11" i="28"/>
  <c r="S11" i="28"/>
  <c r="T11" i="28"/>
  <c r="U11" i="28"/>
  <c r="V11" i="28"/>
  <c r="R12" i="28"/>
  <c r="S12" i="28"/>
  <c r="T12" i="28"/>
  <c r="U12" i="28"/>
  <c r="V12" i="28"/>
  <c r="R13" i="28"/>
  <c r="S13" i="28"/>
  <c r="T13" i="28"/>
  <c r="U13" i="28"/>
  <c r="V13" i="28"/>
  <c r="R14" i="28"/>
  <c r="S14" i="28"/>
  <c r="T14" i="28"/>
  <c r="U14" i="28"/>
  <c r="V14" i="28"/>
  <c r="R15" i="28"/>
  <c r="S15" i="28"/>
  <c r="T15" i="28"/>
  <c r="U15" i="28"/>
  <c r="V15" i="28"/>
  <c r="R16" i="28"/>
  <c r="S16" i="28"/>
  <c r="T16" i="28"/>
  <c r="U16" i="28"/>
  <c r="V16" i="28"/>
  <c r="R17" i="28"/>
  <c r="S17" i="28"/>
  <c r="T17" i="28"/>
  <c r="U17" i="28"/>
  <c r="V17" i="28"/>
  <c r="R18" i="28"/>
  <c r="S18" i="28"/>
  <c r="T18" i="28"/>
  <c r="U18" i="28"/>
  <c r="V18" i="28"/>
  <c r="R19" i="28"/>
  <c r="S19" i="28"/>
  <c r="T19" i="28"/>
  <c r="U19" i="28"/>
  <c r="V19" i="28"/>
  <c r="R20" i="28"/>
  <c r="S20" i="28"/>
  <c r="T20" i="28"/>
  <c r="U20" i="28"/>
  <c r="V20" i="28"/>
  <c r="R21" i="28"/>
  <c r="S21" i="28"/>
  <c r="T21" i="28"/>
  <c r="U21" i="28"/>
  <c r="V21" i="28"/>
  <c r="R22" i="28"/>
  <c r="S22" i="28"/>
  <c r="T22" i="28"/>
  <c r="U22" i="28"/>
  <c r="V22" i="28"/>
  <c r="R23" i="28"/>
  <c r="S23" i="28"/>
  <c r="T23" i="28"/>
  <c r="U23" i="28"/>
  <c r="V23" i="28"/>
  <c r="R24" i="28"/>
  <c r="S24" i="28"/>
  <c r="T24" i="28"/>
  <c r="U24" i="28"/>
  <c r="V24" i="28"/>
  <c r="R25" i="28"/>
  <c r="S25" i="28"/>
  <c r="T25" i="28"/>
  <c r="U25" i="28"/>
  <c r="V25" i="28"/>
  <c r="R26" i="28"/>
  <c r="S26" i="28"/>
  <c r="T26" i="28"/>
  <c r="U26" i="28"/>
  <c r="V26" i="28"/>
  <c r="R27" i="28"/>
  <c r="S27" i="28"/>
  <c r="T27" i="28"/>
  <c r="U27" i="28"/>
  <c r="V27" i="28"/>
  <c r="R28" i="28"/>
  <c r="S28" i="28"/>
  <c r="T28" i="28"/>
  <c r="U28" i="28"/>
  <c r="V28" i="28"/>
  <c r="R29" i="28"/>
  <c r="S29" i="28"/>
  <c r="T29" i="28"/>
  <c r="U29" i="28"/>
  <c r="V29" i="28"/>
  <c r="R30" i="28"/>
  <c r="S30" i="28"/>
  <c r="T30" i="28"/>
  <c r="U30" i="28"/>
  <c r="V30" i="28"/>
  <c r="R31" i="28"/>
  <c r="S31" i="28"/>
  <c r="T31" i="28"/>
  <c r="U31" i="28"/>
  <c r="V31" i="28"/>
  <c r="R32" i="28"/>
  <c r="S32" i="28"/>
  <c r="T32" i="28"/>
  <c r="U32" i="28"/>
  <c r="V32" i="28"/>
  <c r="R33" i="28"/>
  <c r="S33" i="28"/>
  <c r="T33" i="28"/>
  <c r="U33" i="28"/>
  <c r="V33" i="28"/>
  <c r="R34" i="28"/>
  <c r="S34" i="28"/>
  <c r="T34" i="28"/>
  <c r="U34" i="28"/>
  <c r="V34" i="28"/>
  <c r="R35" i="28"/>
  <c r="S35" i="28"/>
  <c r="T35" i="28"/>
  <c r="U35" i="28"/>
  <c r="V35" i="28"/>
  <c r="R36" i="28"/>
  <c r="S36" i="28"/>
  <c r="T36" i="28"/>
  <c r="U36" i="28"/>
  <c r="V36" i="28"/>
  <c r="R37" i="28"/>
  <c r="S37" i="28"/>
  <c r="T37" i="28"/>
  <c r="U37" i="28"/>
  <c r="V37" i="28"/>
  <c r="R38" i="28"/>
  <c r="S38" i="28"/>
  <c r="T38" i="28"/>
  <c r="U38" i="28"/>
  <c r="V38" i="28"/>
  <c r="R39" i="28"/>
  <c r="S39" i="28"/>
  <c r="T39" i="28"/>
  <c r="U39" i="28"/>
  <c r="V39" i="28"/>
  <c r="R40" i="28"/>
  <c r="S40" i="28"/>
  <c r="T40" i="28"/>
  <c r="U40" i="28"/>
  <c r="V40" i="28"/>
  <c r="R41" i="28"/>
  <c r="S41" i="28"/>
  <c r="T41" i="28"/>
  <c r="U41" i="28"/>
  <c r="V41" i="28"/>
  <c r="R42" i="28"/>
  <c r="S42" i="28"/>
  <c r="T42" i="28"/>
  <c r="U42" i="28"/>
  <c r="V42" i="28"/>
  <c r="R43" i="28"/>
  <c r="S43" i="28"/>
  <c r="T43" i="28"/>
  <c r="U43" i="28"/>
  <c r="V43" i="28"/>
  <c r="R44" i="28"/>
  <c r="S44" i="28"/>
  <c r="T44" i="28"/>
  <c r="U44" i="28"/>
  <c r="V44" i="28"/>
  <c r="R45" i="28"/>
  <c r="S45" i="28"/>
  <c r="T45" i="28"/>
  <c r="U45" i="28"/>
  <c r="V45" i="28"/>
  <c r="R46" i="28"/>
  <c r="S46" i="28"/>
  <c r="T46" i="28"/>
  <c r="U46" i="28"/>
  <c r="V46" i="28"/>
  <c r="R47" i="28"/>
  <c r="S47" i="28"/>
  <c r="T47" i="28"/>
  <c r="U47" i="28"/>
  <c r="V47" i="28"/>
  <c r="R48" i="28"/>
  <c r="S48" i="28"/>
  <c r="T48" i="28"/>
  <c r="U48" i="28"/>
  <c r="V48" i="28"/>
  <c r="R49" i="28"/>
  <c r="S49" i="28"/>
  <c r="T49" i="28"/>
  <c r="U49" i="28"/>
  <c r="V49" i="28"/>
  <c r="R50" i="28"/>
  <c r="S50" i="28"/>
  <c r="T50" i="28"/>
  <c r="U50" i="28"/>
  <c r="V50" i="28"/>
  <c r="R51" i="28"/>
  <c r="S51" i="28"/>
  <c r="T51" i="28"/>
  <c r="U51" i="28"/>
  <c r="V51" i="28"/>
  <c r="R52" i="28"/>
  <c r="S52" i="28"/>
  <c r="T52" i="28"/>
  <c r="U52" i="28"/>
  <c r="V52" i="28"/>
  <c r="R53" i="28"/>
  <c r="S53" i="28"/>
  <c r="T53" i="28"/>
  <c r="U53" i="28"/>
  <c r="V53" i="28"/>
  <c r="R54" i="28"/>
  <c r="S54" i="28"/>
  <c r="T54" i="28"/>
  <c r="U54" i="28"/>
  <c r="V54" i="28"/>
  <c r="R55" i="28"/>
  <c r="S55" i="28"/>
  <c r="T55" i="28"/>
  <c r="U55" i="28"/>
  <c r="V55" i="28"/>
  <c r="R56" i="28"/>
  <c r="S56" i="28"/>
  <c r="T56" i="28"/>
  <c r="U56" i="28"/>
  <c r="V56" i="28"/>
  <c r="R57" i="28"/>
  <c r="S57" i="28"/>
  <c r="T57" i="28"/>
  <c r="U57" i="28"/>
  <c r="V57" i="28"/>
  <c r="R58" i="28"/>
  <c r="S58" i="28"/>
  <c r="T58" i="28"/>
  <c r="U58" i="28"/>
  <c r="V58" i="28"/>
  <c r="R59" i="28"/>
  <c r="S59" i="28"/>
  <c r="T59" i="28"/>
  <c r="U59" i="28"/>
  <c r="V59" i="28"/>
  <c r="R60" i="28"/>
  <c r="S60" i="28"/>
  <c r="T60" i="28"/>
  <c r="U60" i="28"/>
  <c r="V60" i="28"/>
  <c r="R61" i="28"/>
  <c r="S61" i="28"/>
  <c r="T61" i="28"/>
  <c r="U61" i="28"/>
  <c r="V61" i="28"/>
  <c r="R62" i="28"/>
  <c r="S62" i="28"/>
  <c r="T62" i="28"/>
  <c r="U62" i="28"/>
  <c r="V62" i="28"/>
  <c r="R63" i="28"/>
  <c r="S63" i="28"/>
  <c r="T63" i="28"/>
  <c r="U63" i="28"/>
  <c r="V63" i="28"/>
  <c r="R64" i="28"/>
  <c r="S64" i="28"/>
  <c r="T64" i="28"/>
  <c r="U64" i="28"/>
  <c r="V64" i="28"/>
  <c r="R65" i="28"/>
  <c r="S65" i="28"/>
  <c r="T65" i="28"/>
  <c r="U65" i="28"/>
  <c r="V65" i="28"/>
  <c r="R66" i="28"/>
  <c r="S66" i="28"/>
  <c r="T66" i="28"/>
  <c r="U66" i="28"/>
  <c r="V66" i="28"/>
  <c r="R67" i="28"/>
  <c r="S67" i="28"/>
  <c r="T67" i="28"/>
  <c r="U67" i="28"/>
  <c r="V67" i="28"/>
  <c r="R68" i="28"/>
  <c r="S68" i="28"/>
  <c r="T68" i="28"/>
  <c r="U68" i="28"/>
  <c r="V68" i="28"/>
  <c r="R69" i="28"/>
  <c r="S69" i="28"/>
  <c r="T69" i="28"/>
  <c r="U69" i="28"/>
  <c r="V69" i="28"/>
  <c r="R70" i="28"/>
  <c r="S70" i="28"/>
  <c r="T70" i="28"/>
  <c r="U70" i="28"/>
  <c r="V70" i="28"/>
  <c r="R71" i="28"/>
  <c r="S71" i="28"/>
  <c r="T71" i="28"/>
  <c r="U71" i="28"/>
  <c r="V71" i="28"/>
  <c r="R72" i="28"/>
  <c r="S72" i="28"/>
  <c r="T72" i="28"/>
  <c r="U72" i="28"/>
  <c r="V72" i="28"/>
  <c r="R73" i="28"/>
  <c r="S73" i="28"/>
  <c r="T73" i="28"/>
  <c r="U73" i="28"/>
  <c r="V73" i="28"/>
  <c r="R74" i="28"/>
  <c r="S74" i="28"/>
  <c r="T74" i="28"/>
  <c r="U74" i="28"/>
  <c r="V74" i="28"/>
  <c r="R75" i="28"/>
  <c r="S75" i="28"/>
  <c r="T75" i="28"/>
  <c r="U75" i="28"/>
  <c r="V75" i="28"/>
  <c r="R76" i="28"/>
  <c r="S76" i="28"/>
  <c r="T76" i="28"/>
  <c r="U76" i="28"/>
  <c r="V76" i="28"/>
  <c r="R77" i="28"/>
  <c r="S77" i="28"/>
  <c r="T77" i="28"/>
  <c r="U77" i="28"/>
  <c r="V77" i="28"/>
  <c r="R78" i="28"/>
  <c r="S78" i="28"/>
  <c r="T78" i="28"/>
  <c r="U78" i="28"/>
  <c r="V78" i="28"/>
  <c r="R79" i="28"/>
  <c r="S79" i="28"/>
  <c r="T79" i="28"/>
  <c r="U79" i="28"/>
  <c r="V79" i="28"/>
  <c r="R80" i="28"/>
  <c r="S80" i="28"/>
  <c r="T80" i="28"/>
  <c r="U80" i="28"/>
  <c r="V80" i="28"/>
  <c r="R81" i="28"/>
  <c r="S81" i="28"/>
  <c r="T81" i="28"/>
  <c r="U81" i="28"/>
  <c r="V81" i="28"/>
  <c r="R82" i="28"/>
  <c r="S82" i="28"/>
  <c r="T82" i="28"/>
  <c r="U82" i="28"/>
  <c r="V82" i="28"/>
  <c r="R83" i="28"/>
  <c r="S83" i="28"/>
  <c r="T83" i="28"/>
  <c r="U83" i="28"/>
  <c r="V83" i="28"/>
  <c r="R84" i="28"/>
  <c r="S84" i="28"/>
  <c r="T84" i="28"/>
  <c r="U84" i="28"/>
  <c r="V84" i="28"/>
  <c r="R85" i="28"/>
  <c r="S85" i="28"/>
  <c r="T85" i="28"/>
  <c r="U85" i="28"/>
  <c r="V85" i="28"/>
  <c r="R86" i="28"/>
  <c r="S86" i="28"/>
  <c r="T86" i="28"/>
  <c r="U86" i="28"/>
  <c r="V86" i="28"/>
  <c r="R87" i="28"/>
  <c r="S87" i="28"/>
  <c r="T87" i="28"/>
  <c r="U87" i="28"/>
  <c r="V87" i="28"/>
  <c r="R88" i="28"/>
  <c r="S88" i="28"/>
  <c r="T88" i="28"/>
  <c r="U88" i="28"/>
  <c r="V88" i="28"/>
  <c r="R89" i="28"/>
  <c r="S89" i="28"/>
  <c r="T89" i="28"/>
  <c r="U89" i="28"/>
  <c r="V89" i="28"/>
  <c r="R90" i="28"/>
  <c r="S90" i="28"/>
  <c r="T90" i="28"/>
  <c r="U90" i="28"/>
  <c r="V90" i="28"/>
  <c r="R91" i="28"/>
  <c r="S91" i="28"/>
  <c r="T91" i="28"/>
  <c r="U91" i="28"/>
  <c r="V91" i="28"/>
  <c r="R92" i="28"/>
  <c r="S92" i="28"/>
  <c r="T92" i="28"/>
  <c r="U92" i="28"/>
  <c r="V92" i="28"/>
  <c r="R93" i="28"/>
  <c r="S93" i="28"/>
  <c r="T93" i="28"/>
  <c r="U93" i="28"/>
  <c r="V93" i="28"/>
  <c r="R94" i="28"/>
  <c r="S94" i="28"/>
  <c r="T94" i="28"/>
  <c r="U94" i="28"/>
  <c r="V94" i="28"/>
  <c r="R95" i="28"/>
  <c r="S95" i="28"/>
  <c r="T95" i="28"/>
  <c r="U95" i="28"/>
  <c r="V95" i="28"/>
  <c r="R96" i="28"/>
  <c r="S96" i="28"/>
  <c r="T96" i="28"/>
  <c r="U96" i="28"/>
  <c r="V96" i="28"/>
  <c r="R97" i="28"/>
  <c r="S97" i="28"/>
  <c r="T97" i="28"/>
  <c r="U97" i="28"/>
  <c r="V97" i="28"/>
  <c r="R98" i="28"/>
  <c r="S98" i="28"/>
  <c r="T98" i="28"/>
  <c r="U98" i="28"/>
  <c r="V98" i="28"/>
  <c r="R99" i="28"/>
  <c r="S99" i="28"/>
  <c r="T99" i="28"/>
  <c r="U99" i="28"/>
  <c r="V99" i="28"/>
  <c r="R100" i="28"/>
  <c r="S100" i="28"/>
  <c r="T100" i="28"/>
  <c r="U100" i="28"/>
  <c r="V100" i="28"/>
  <c r="R101" i="28"/>
  <c r="S101" i="28"/>
  <c r="T101" i="28"/>
  <c r="U101" i="28"/>
  <c r="V101" i="28"/>
  <c r="R102" i="28"/>
  <c r="S102" i="28"/>
  <c r="T102" i="28"/>
  <c r="U102" i="28"/>
  <c r="V102" i="28"/>
  <c r="R103" i="28"/>
  <c r="S103" i="28"/>
  <c r="T103" i="28"/>
  <c r="U103" i="28"/>
  <c r="V103" i="28"/>
  <c r="R104" i="28"/>
  <c r="S104" i="28"/>
  <c r="T104" i="28"/>
  <c r="U104" i="28"/>
  <c r="V104" i="28"/>
  <c r="R105" i="28"/>
  <c r="S105" i="28"/>
  <c r="T105" i="28"/>
  <c r="U105" i="28"/>
  <c r="V105" i="28"/>
  <c r="R106" i="28"/>
  <c r="S106" i="28"/>
  <c r="T106" i="28"/>
  <c r="U106" i="28"/>
  <c r="V106" i="28"/>
  <c r="R107" i="28"/>
  <c r="S107" i="28"/>
  <c r="T107" i="28"/>
  <c r="U107" i="28"/>
  <c r="V107" i="28"/>
  <c r="R108" i="28"/>
  <c r="S108" i="28"/>
  <c r="T108" i="28"/>
  <c r="U108" i="28"/>
  <c r="V108" i="28"/>
  <c r="R109" i="28"/>
  <c r="S109" i="28"/>
  <c r="T109" i="28"/>
  <c r="U109" i="28"/>
  <c r="V109" i="28"/>
  <c r="R110" i="28"/>
  <c r="S110" i="28"/>
  <c r="T110" i="28"/>
  <c r="U110" i="28"/>
  <c r="V110" i="28"/>
  <c r="R111" i="28"/>
  <c r="S111" i="28"/>
  <c r="T111" i="28"/>
  <c r="U111" i="28"/>
  <c r="V111" i="28"/>
  <c r="R112" i="28"/>
  <c r="S112" i="28"/>
  <c r="T112" i="28"/>
  <c r="U112" i="28"/>
  <c r="V112" i="28"/>
  <c r="R113" i="28"/>
  <c r="S113" i="28"/>
  <c r="T113" i="28"/>
  <c r="U113" i="28"/>
  <c r="V113" i="28"/>
  <c r="R114" i="28"/>
  <c r="S114" i="28"/>
  <c r="T114" i="28"/>
  <c r="U114" i="28"/>
  <c r="V114" i="28"/>
  <c r="R115" i="28"/>
  <c r="S115" i="28"/>
  <c r="T115" i="28"/>
  <c r="U115" i="28"/>
  <c r="V115" i="28"/>
  <c r="R116" i="28"/>
  <c r="S116" i="28"/>
  <c r="T116" i="28"/>
  <c r="U116" i="28"/>
  <c r="V116" i="28"/>
  <c r="R117" i="28"/>
  <c r="S117" i="28"/>
  <c r="T117" i="28"/>
  <c r="U117" i="28"/>
  <c r="V117" i="28"/>
  <c r="R118" i="28"/>
  <c r="S118" i="28"/>
  <c r="T118" i="28"/>
  <c r="U118" i="28"/>
  <c r="V118" i="28"/>
  <c r="R119" i="28"/>
  <c r="S119" i="28"/>
  <c r="T119" i="28"/>
  <c r="U119" i="28"/>
  <c r="V119" i="28"/>
  <c r="R120" i="28"/>
  <c r="S120" i="28"/>
  <c r="T120" i="28"/>
  <c r="U120" i="28"/>
  <c r="V120" i="28"/>
  <c r="R121" i="28"/>
  <c r="S121" i="28"/>
  <c r="T121" i="28"/>
  <c r="U121" i="28"/>
  <c r="V121" i="28"/>
  <c r="R122" i="28"/>
  <c r="S122" i="28"/>
  <c r="T122" i="28"/>
  <c r="U122" i="28"/>
  <c r="V122" i="28"/>
  <c r="R123" i="28"/>
  <c r="S123" i="28"/>
  <c r="T123" i="28"/>
  <c r="U123" i="28"/>
  <c r="V123" i="28"/>
  <c r="R124" i="28"/>
  <c r="S124" i="28"/>
  <c r="T124" i="28"/>
  <c r="U124" i="28"/>
  <c r="V124" i="28"/>
  <c r="R125" i="28"/>
  <c r="S125" i="28"/>
  <c r="T125" i="28"/>
  <c r="U125" i="28"/>
  <c r="V125" i="28"/>
  <c r="R126" i="28"/>
  <c r="S126" i="28"/>
  <c r="T126" i="28"/>
  <c r="U126" i="28"/>
  <c r="V126" i="28"/>
  <c r="R127" i="28"/>
  <c r="S127" i="28"/>
  <c r="T127" i="28"/>
  <c r="U127" i="28"/>
  <c r="V127" i="28"/>
  <c r="R128" i="28"/>
  <c r="S128" i="28"/>
  <c r="T128" i="28"/>
  <c r="U128" i="28"/>
  <c r="V128" i="28"/>
  <c r="R129" i="28"/>
  <c r="S129" i="28"/>
  <c r="T129" i="28"/>
  <c r="U129" i="28"/>
  <c r="V129" i="28"/>
  <c r="R130" i="28"/>
  <c r="S130" i="28"/>
  <c r="T130" i="28"/>
  <c r="U130" i="28"/>
  <c r="V130" i="28"/>
  <c r="R131" i="28"/>
  <c r="S131" i="28"/>
  <c r="T131" i="28"/>
  <c r="U131" i="28"/>
  <c r="V131" i="28"/>
  <c r="R132" i="28"/>
  <c r="S132" i="28"/>
  <c r="T132" i="28"/>
  <c r="U132" i="28"/>
  <c r="V132" i="28"/>
  <c r="R133" i="28"/>
  <c r="S133" i="28"/>
  <c r="T133" i="28"/>
  <c r="U133" i="28"/>
  <c r="V133" i="28"/>
  <c r="R134" i="28"/>
  <c r="S134" i="28"/>
  <c r="T134" i="28"/>
  <c r="U134" i="28"/>
  <c r="V134" i="28"/>
  <c r="R135" i="28"/>
  <c r="S135" i="28"/>
  <c r="T135" i="28"/>
  <c r="U135" i="28"/>
  <c r="V135" i="28"/>
  <c r="R136" i="28"/>
  <c r="S136" i="28"/>
  <c r="T136" i="28"/>
  <c r="U136" i="28"/>
  <c r="V136" i="28"/>
  <c r="R137" i="28"/>
  <c r="S137" i="28"/>
  <c r="T137" i="28"/>
  <c r="U137" i="28"/>
  <c r="V137" i="28"/>
  <c r="R138" i="28"/>
  <c r="S138" i="28"/>
  <c r="T138" i="28"/>
  <c r="U138" i="28"/>
  <c r="V138" i="28"/>
  <c r="R139" i="28"/>
  <c r="S139" i="28"/>
  <c r="T139" i="28"/>
  <c r="U139" i="28"/>
  <c r="V139" i="28"/>
  <c r="R140" i="28"/>
  <c r="S140" i="28"/>
  <c r="T140" i="28"/>
  <c r="U140" i="28"/>
  <c r="V140" i="28"/>
  <c r="R141" i="28"/>
  <c r="S141" i="28"/>
  <c r="T141" i="28"/>
  <c r="U141" i="28"/>
  <c r="V141" i="28"/>
  <c r="R142" i="28"/>
  <c r="S142" i="28"/>
  <c r="T142" i="28"/>
  <c r="U142" i="28"/>
  <c r="V142" i="28"/>
  <c r="R143" i="28"/>
  <c r="S143" i="28"/>
  <c r="T143" i="28"/>
  <c r="U143" i="28"/>
  <c r="V143" i="28"/>
  <c r="R144" i="28"/>
  <c r="S144" i="28"/>
  <c r="T144" i="28"/>
  <c r="U144" i="28"/>
  <c r="V144" i="28"/>
  <c r="R145" i="28"/>
  <c r="S145" i="28"/>
  <c r="T145" i="28"/>
  <c r="U145" i="28"/>
  <c r="V145" i="28"/>
  <c r="R146" i="28"/>
  <c r="S146" i="28"/>
  <c r="T146" i="28"/>
  <c r="U146" i="28"/>
  <c r="V146" i="28"/>
  <c r="R147" i="28"/>
  <c r="S147" i="28"/>
  <c r="T147" i="28"/>
  <c r="U147" i="28"/>
  <c r="V147" i="28"/>
  <c r="R148" i="28"/>
  <c r="S148" i="28"/>
  <c r="T148" i="28"/>
  <c r="U148" i="28"/>
  <c r="V148" i="28"/>
  <c r="R149" i="28"/>
  <c r="S149" i="28"/>
  <c r="T149" i="28"/>
  <c r="U149" i="28"/>
  <c r="V149" i="28"/>
  <c r="R150" i="28"/>
  <c r="S150" i="28"/>
  <c r="T150" i="28"/>
  <c r="U150" i="28"/>
  <c r="V150" i="28"/>
  <c r="R151" i="28"/>
  <c r="S151" i="28"/>
  <c r="T151" i="28"/>
  <c r="U151" i="28"/>
  <c r="V151" i="28"/>
  <c r="R152" i="28"/>
  <c r="S152" i="28"/>
  <c r="T152" i="28"/>
  <c r="U152" i="28"/>
  <c r="V152" i="28"/>
  <c r="R153" i="28"/>
  <c r="S153" i="28"/>
  <c r="T153" i="28"/>
  <c r="U153" i="28"/>
  <c r="V153" i="28"/>
  <c r="R154" i="28"/>
  <c r="S154" i="28"/>
  <c r="T154" i="28"/>
  <c r="U154" i="28"/>
  <c r="V154" i="28"/>
  <c r="R155" i="28"/>
  <c r="S155" i="28"/>
  <c r="T155" i="28"/>
  <c r="U155" i="28"/>
  <c r="V155" i="28"/>
  <c r="R156" i="28"/>
  <c r="S156" i="28"/>
  <c r="T156" i="28"/>
  <c r="U156" i="28"/>
  <c r="V156" i="28"/>
  <c r="R157" i="28"/>
  <c r="S157" i="28"/>
  <c r="T157" i="28"/>
  <c r="U157" i="28"/>
  <c r="V157" i="28"/>
  <c r="R158" i="28"/>
  <c r="S158" i="28"/>
  <c r="T158" i="28"/>
  <c r="U158" i="28"/>
  <c r="V158" i="28"/>
  <c r="R159" i="28"/>
  <c r="S159" i="28"/>
  <c r="T159" i="28"/>
  <c r="U159" i="28"/>
  <c r="V159" i="28"/>
  <c r="R160" i="28"/>
  <c r="S160" i="28"/>
  <c r="T160" i="28"/>
  <c r="U160" i="28"/>
  <c r="V160" i="28"/>
  <c r="R161" i="28"/>
  <c r="S161" i="28"/>
  <c r="T161" i="28"/>
  <c r="U161" i="28"/>
  <c r="V161" i="28"/>
  <c r="R162" i="28"/>
  <c r="S162" i="28"/>
  <c r="T162" i="28"/>
  <c r="U162" i="28"/>
  <c r="V162" i="28"/>
  <c r="R163" i="28"/>
  <c r="S163" i="28"/>
  <c r="T163" i="28"/>
  <c r="U163" i="28"/>
  <c r="V163" i="28"/>
  <c r="R164" i="28"/>
  <c r="S164" i="28"/>
  <c r="T164" i="28"/>
  <c r="U164" i="28"/>
  <c r="V164" i="28"/>
  <c r="R165" i="28"/>
  <c r="S165" i="28"/>
  <c r="T165" i="28"/>
  <c r="U165" i="28"/>
  <c r="V165" i="28"/>
  <c r="R166" i="28"/>
  <c r="S166" i="28"/>
  <c r="T166" i="28"/>
  <c r="U166" i="28"/>
  <c r="V166" i="28"/>
  <c r="R167" i="28"/>
  <c r="S167" i="28"/>
  <c r="T167" i="28"/>
  <c r="U167" i="28"/>
  <c r="V167" i="28"/>
  <c r="R168" i="28"/>
  <c r="S168" i="28"/>
  <c r="T168" i="28"/>
  <c r="U168" i="28"/>
  <c r="V168" i="28"/>
  <c r="R169" i="28"/>
  <c r="S169" i="28"/>
  <c r="T169" i="28"/>
  <c r="U169" i="28"/>
  <c r="V169" i="28"/>
  <c r="R170" i="28"/>
  <c r="S170" i="28"/>
  <c r="T170" i="28"/>
  <c r="U170" i="28"/>
  <c r="V170" i="28"/>
  <c r="R171" i="28"/>
  <c r="S171" i="28"/>
  <c r="T171" i="28"/>
  <c r="U171" i="28"/>
  <c r="V171" i="28"/>
  <c r="R172" i="28"/>
  <c r="S172" i="28"/>
  <c r="T172" i="28"/>
  <c r="U172" i="28"/>
  <c r="V172" i="28"/>
  <c r="R173" i="28"/>
  <c r="S173" i="28"/>
  <c r="T173" i="28"/>
  <c r="U173" i="28"/>
  <c r="V173" i="28"/>
  <c r="R174" i="28"/>
  <c r="S174" i="28"/>
  <c r="T174" i="28"/>
  <c r="U174" i="28"/>
  <c r="V174" i="28"/>
  <c r="R175" i="28"/>
  <c r="S175" i="28"/>
  <c r="T175" i="28"/>
  <c r="U175" i="28"/>
  <c r="V175" i="28"/>
  <c r="R176" i="28"/>
  <c r="S176" i="28"/>
  <c r="T176" i="28"/>
  <c r="U176" i="28"/>
  <c r="V176" i="28"/>
  <c r="R177" i="28"/>
  <c r="S177" i="28"/>
  <c r="T177" i="28"/>
  <c r="U177" i="28"/>
  <c r="V177" i="28"/>
  <c r="R178" i="28"/>
  <c r="S178" i="28"/>
  <c r="T178" i="28"/>
  <c r="U178" i="28"/>
  <c r="V178" i="28"/>
  <c r="R179" i="28"/>
  <c r="S179" i="28"/>
  <c r="T179" i="28"/>
  <c r="U179" i="28"/>
  <c r="V179" i="28"/>
  <c r="R180" i="28"/>
  <c r="S180" i="28"/>
  <c r="T180" i="28"/>
  <c r="U180" i="28"/>
  <c r="V180" i="28"/>
  <c r="R181" i="28"/>
  <c r="S181" i="28"/>
  <c r="T181" i="28"/>
  <c r="U181" i="28"/>
  <c r="V181" i="28"/>
  <c r="R182" i="28"/>
  <c r="S182" i="28"/>
  <c r="T182" i="28"/>
  <c r="U182" i="28"/>
  <c r="V182" i="28"/>
  <c r="R183" i="28"/>
  <c r="S183" i="28"/>
  <c r="T183" i="28"/>
  <c r="U183" i="28"/>
  <c r="V183" i="28"/>
  <c r="R184" i="28"/>
  <c r="S184" i="28"/>
  <c r="T184" i="28"/>
  <c r="U184" i="28"/>
  <c r="V184" i="28"/>
  <c r="R185" i="28"/>
  <c r="S185" i="28"/>
  <c r="T185" i="28"/>
  <c r="U185" i="28"/>
  <c r="V185" i="28"/>
  <c r="R186" i="28"/>
  <c r="S186" i="28"/>
  <c r="T186" i="28"/>
  <c r="U186" i="28"/>
  <c r="V186" i="28"/>
  <c r="R187" i="28"/>
  <c r="S187" i="28"/>
  <c r="T187" i="28"/>
  <c r="U187" i="28"/>
  <c r="V187" i="28"/>
  <c r="R188" i="28"/>
  <c r="S188" i="28"/>
  <c r="T188" i="28"/>
  <c r="U188" i="28"/>
  <c r="V188" i="28"/>
  <c r="R189" i="28"/>
  <c r="S189" i="28"/>
  <c r="T189" i="28"/>
  <c r="U189" i="28"/>
  <c r="V189" i="28"/>
  <c r="R190" i="28"/>
  <c r="S190" i="28"/>
  <c r="T190" i="28"/>
  <c r="U190" i="28"/>
  <c r="V190" i="28"/>
  <c r="R191" i="28"/>
  <c r="S191" i="28"/>
  <c r="T191" i="28"/>
  <c r="U191" i="28"/>
  <c r="V191" i="28"/>
  <c r="S7" i="28"/>
  <c r="T7" i="28"/>
  <c r="U7" i="28"/>
  <c r="V7" i="28"/>
  <c r="R8" i="29"/>
  <c r="S8" i="29"/>
  <c r="T8" i="29"/>
  <c r="U8" i="29"/>
  <c r="V8" i="29"/>
  <c r="R9" i="29"/>
  <c r="S9" i="29"/>
  <c r="T9" i="29"/>
  <c r="U9" i="29"/>
  <c r="V9" i="29"/>
  <c r="R10" i="29"/>
  <c r="S10" i="29"/>
  <c r="T10" i="29"/>
  <c r="U10" i="29"/>
  <c r="V10" i="29"/>
  <c r="R11" i="29"/>
  <c r="S11" i="29"/>
  <c r="T11" i="29"/>
  <c r="U11" i="29"/>
  <c r="V11" i="29"/>
  <c r="R12" i="29"/>
  <c r="S12" i="29"/>
  <c r="T12" i="29"/>
  <c r="U12" i="29"/>
  <c r="V12" i="29"/>
  <c r="R13" i="29"/>
  <c r="S13" i="29"/>
  <c r="T13" i="29"/>
  <c r="U13" i="29"/>
  <c r="V13" i="29"/>
  <c r="R14" i="29"/>
  <c r="S14" i="29"/>
  <c r="T14" i="29"/>
  <c r="U14" i="29"/>
  <c r="V14" i="29"/>
  <c r="R15" i="29"/>
  <c r="S15" i="29"/>
  <c r="T15" i="29"/>
  <c r="U15" i="29"/>
  <c r="V15" i="29"/>
  <c r="R16" i="29"/>
  <c r="S16" i="29"/>
  <c r="T16" i="29"/>
  <c r="U16" i="29"/>
  <c r="V16" i="29"/>
  <c r="R17" i="29"/>
  <c r="S17" i="29"/>
  <c r="T17" i="29"/>
  <c r="U17" i="29"/>
  <c r="V17" i="29"/>
  <c r="R18" i="29"/>
  <c r="S18" i="29"/>
  <c r="T18" i="29"/>
  <c r="U18" i="29"/>
  <c r="V18" i="29"/>
  <c r="R19" i="29"/>
  <c r="S19" i="29"/>
  <c r="T19" i="29"/>
  <c r="U19" i="29"/>
  <c r="V19" i="29"/>
  <c r="R20" i="29"/>
  <c r="S20" i="29"/>
  <c r="T20" i="29"/>
  <c r="U20" i="29"/>
  <c r="V20" i="29"/>
  <c r="R21" i="29"/>
  <c r="S21" i="29"/>
  <c r="T21" i="29"/>
  <c r="U21" i="29"/>
  <c r="V21" i="29"/>
  <c r="R22" i="29"/>
  <c r="S22" i="29"/>
  <c r="T22" i="29"/>
  <c r="U22" i="29"/>
  <c r="V22" i="29"/>
  <c r="R23" i="29"/>
  <c r="S23" i="29"/>
  <c r="T23" i="29"/>
  <c r="U23" i="29"/>
  <c r="V23" i="29"/>
  <c r="R24" i="29"/>
  <c r="S24" i="29"/>
  <c r="T24" i="29"/>
  <c r="U24" i="29"/>
  <c r="V24" i="29"/>
  <c r="R25" i="29"/>
  <c r="S25" i="29"/>
  <c r="T25" i="29"/>
  <c r="U25" i="29"/>
  <c r="V25" i="29"/>
  <c r="R26" i="29"/>
  <c r="S26" i="29"/>
  <c r="T26" i="29"/>
  <c r="U26" i="29"/>
  <c r="V26" i="29"/>
  <c r="R27" i="29"/>
  <c r="S27" i="29"/>
  <c r="T27" i="29"/>
  <c r="U27" i="29"/>
  <c r="V27" i="29"/>
  <c r="R28" i="29"/>
  <c r="S28" i="29"/>
  <c r="T28" i="29"/>
  <c r="U28" i="29"/>
  <c r="V28" i="29"/>
  <c r="R29" i="29"/>
  <c r="S29" i="29"/>
  <c r="T29" i="29"/>
  <c r="U29" i="29"/>
  <c r="V29" i="29"/>
  <c r="R30" i="29"/>
  <c r="S30" i="29"/>
  <c r="T30" i="29"/>
  <c r="U30" i="29"/>
  <c r="V30" i="29"/>
  <c r="R31" i="29"/>
  <c r="S31" i="29"/>
  <c r="T31" i="29"/>
  <c r="U31" i="29"/>
  <c r="V31" i="29"/>
  <c r="R32" i="29"/>
  <c r="S32" i="29"/>
  <c r="T32" i="29"/>
  <c r="U32" i="29"/>
  <c r="V32" i="29"/>
  <c r="R33" i="29"/>
  <c r="S33" i="29"/>
  <c r="T33" i="29"/>
  <c r="U33" i="29"/>
  <c r="V33" i="29"/>
  <c r="R34" i="29"/>
  <c r="S34" i="29"/>
  <c r="T34" i="29"/>
  <c r="U34" i="29"/>
  <c r="V34" i="29"/>
  <c r="R35" i="29"/>
  <c r="S35" i="29"/>
  <c r="T35" i="29"/>
  <c r="U35" i="29"/>
  <c r="V35" i="29"/>
  <c r="R36" i="29"/>
  <c r="S36" i="29"/>
  <c r="T36" i="29"/>
  <c r="U36" i="29"/>
  <c r="V36" i="29"/>
  <c r="R37" i="29"/>
  <c r="S37" i="29"/>
  <c r="T37" i="29"/>
  <c r="U37" i="29"/>
  <c r="V37" i="29"/>
  <c r="R38" i="29"/>
  <c r="S38" i="29"/>
  <c r="T38" i="29"/>
  <c r="U38" i="29"/>
  <c r="V38" i="29"/>
  <c r="R39" i="29"/>
  <c r="S39" i="29"/>
  <c r="T39" i="29"/>
  <c r="U39" i="29"/>
  <c r="V39" i="29"/>
  <c r="R40" i="29"/>
  <c r="S40" i="29"/>
  <c r="T40" i="29"/>
  <c r="U40" i="29"/>
  <c r="V40" i="29"/>
  <c r="R41" i="29"/>
  <c r="S41" i="29"/>
  <c r="T41" i="29"/>
  <c r="U41" i="29"/>
  <c r="V41" i="29"/>
  <c r="R42" i="29"/>
  <c r="S42" i="29"/>
  <c r="T42" i="29"/>
  <c r="U42" i="29"/>
  <c r="V42" i="29"/>
  <c r="R43" i="29"/>
  <c r="S43" i="29"/>
  <c r="T43" i="29"/>
  <c r="U43" i="29"/>
  <c r="V43" i="29"/>
  <c r="R44" i="29"/>
  <c r="S44" i="29"/>
  <c r="T44" i="29"/>
  <c r="U44" i="29"/>
  <c r="V44" i="29"/>
  <c r="R45" i="29"/>
  <c r="S45" i="29"/>
  <c r="T45" i="29"/>
  <c r="U45" i="29"/>
  <c r="V45" i="29"/>
  <c r="R46" i="29"/>
  <c r="S46" i="29"/>
  <c r="T46" i="29"/>
  <c r="U46" i="29"/>
  <c r="V46" i="29"/>
  <c r="R47" i="29"/>
  <c r="S47" i="29"/>
  <c r="T47" i="29"/>
  <c r="U47" i="29"/>
  <c r="V47" i="29"/>
  <c r="R48" i="29"/>
  <c r="S48" i="29"/>
  <c r="T48" i="29"/>
  <c r="U48" i="29"/>
  <c r="V48" i="29"/>
  <c r="R49" i="29"/>
  <c r="S49" i="29"/>
  <c r="T49" i="29"/>
  <c r="U49" i="29"/>
  <c r="V49" i="29"/>
  <c r="R50" i="29"/>
  <c r="S50" i="29"/>
  <c r="T50" i="29"/>
  <c r="U50" i="29"/>
  <c r="V50" i="29"/>
  <c r="R51" i="29"/>
  <c r="S51" i="29"/>
  <c r="T51" i="29"/>
  <c r="U51" i="29"/>
  <c r="V51" i="29"/>
  <c r="R52" i="29"/>
  <c r="S52" i="29"/>
  <c r="T52" i="29"/>
  <c r="U52" i="29"/>
  <c r="V52" i="29"/>
  <c r="R53" i="29"/>
  <c r="S53" i="29"/>
  <c r="T53" i="29"/>
  <c r="U53" i="29"/>
  <c r="V53" i="29"/>
  <c r="R54" i="29"/>
  <c r="S54" i="29"/>
  <c r="T54" i="29"/>
  <c r="U54" i="29"/>
  <c r="V54" i="29"/>
  <c r="R55" i="29"/>
  <c r="S55" i="29"/>
  <c r="T55" i="29"/>
  <c r="U55" i="29"/>
  <c r="V55" i="29"/>
  <c r="R56" i="29"/>
  <c r="S56" i="29"/>
  <c r="T56" i="29"/>
  <c r="U56" i="29"/>
  <c r="V56" i="29"/>
  <c r="R57" i="29"/>
  <c r="S57" i="29"/>
  <c r="T57" i="29"/>
  <c r="U57" i="29"/>
  <c r="V57" i="29"/>
  <c r="R58" i="29"/>
  <c r="S58" i="29"/>
  <c r="T58" i="29"/>
  <c r="U58" i="29"/>
  <c r="V58" i="29"/>
  <c r="R59" i="29"/>
  <c r="S59" i="29"/>
  <c r="T59" i="29"/>
  <c r="U59" i="29"/>
  <c r="V59" i="29"/>
  <c r="R60" i="29"/>
  <c r="S60" i="29"/>
  <c r="T60" i="29"/>
  <c r="U60" i="29"/>
  <c r="V60" i="29"/>
  <c r="R61" i="29"/>
  <c r="S61" i="29"/>
  <c r="T61" i="29"/>
  <c r="U61" i="29"/>
  <c r="V61" i="29"/>
  <c r="R62" i="29"/>
  <c r="S62" i="29"/>
  <c r="T62" i="29"/>
  <c r="U62" i="29"/>
  <c r="V62" i="29"/>
  <c r="R63" i="29"/>
  <c r="S63" i="29"/>
  <c r="T63" i="29"/>
  <c r="U63" i="29"/>
  <c r="V63" i="29"/>
  <c r="R64" i="29"/>
  <c r="S64" i="29"/>
  <c r="T64" i="29"/>
  <c r="U64" i="29"/>
  <c r="V64" i="29"/>
  <c r="R65" i="29"/>
  <c r="S65" i="29"/>
  <c r="T65" i="29"/>
  <c r="U65" i="29"/>
  <c r="V65" i="29"/>
  <c r="R66" i="29"/>
  <c r="S66" i="29"/>
  <c r="T66" i="29"/>
  <c r="U66" i="29"/>
  <c r="V66" i="29"/>
  <c r="R67" i="29"/>
  <c r="S67" i="29"/>
  <c r="T67" i="29"/>
  <c r="U67" i="29"/>
  <c r="V67" i="29"/>
  <c r="R68" i="29"/>
  <c r="S68" i="29"/>
  <c r="T68" i="29"/>
  <c r="U68" i="29"/>
  <c r="V68" i="29"/>
  <c r="R69" i="29"/>
  <c r="S69" i="29"/>
  <c r="T69" i="29"/>
  <c r="U69" i="29"/>
  <c r="V69" i="29"/>
  <c r="R70" i="29"/>
  <c r="S70" i="29"/>
  <c r="T70" i="29"/>
  <c r="U70" i="29"/>
  <c r="V70" i="29"/>
  <c r="R71" i="29"/>
  <c r="S71" i="29"/>
  <c r="T71" i="29"/>
  <c r="U71" i="29"/>
  <c r="V71" i="29"/>
  <c r="R72" i="29"/>
  <c r="S72" i="29"/>
  <c r="T72" i="29"/>
  <c r="U72" i="29"/>
  <c r="V72" i="29"/>
  <c r="R73" i="29"/>
  <c r="S73" i="29"/>
  <c r="T73" i="29"/>
  <c r="U73" i="29"/>
  <c r="V73" i="29"/>
  <c r="R74" i="29"/>
  <c r="S74" i="29"/>
  <c r="T74" i="29"/>
  <c r="U74" i="29"/>
  <c r="V74" i="29"/>
  <c r="R75" i="29"/>
  <c r="S75" i="29"/>
  <c r="T75" i="29"/>
  <c r="U75" i="29"/>
  <c r="V75" i="29"/>
  <c r="R76" i="29"/>
  <c r="S76" i="29"/>
  <c r="T76" i="29"/>
  <c r="U76" i="29"/>
  <c r="V76" i="29"/>
  <c r="R77" i="29"/>
  <c r="S77" i="29"/>
  <c r="T77" i="29"/>
  <c r="U77" i="29"/>
  <c r="V77" i="29"/>
  <c r="R78" i="29"/>
  <c r="S78" i="29"/>
  <c r="T78" i="29"/>
  <c r="U78" i="29"/>
  <c r="V78" i="29"/>
  <c r="R79" i="29"/>
  <c r="S79" i="29"/>
  <c r="T79" i="29"/>
  <c r="U79" i="29"/>
  <c r="V79" i="29"/>
  <c r="R80" i="29"/>
  <c r="S80" i="29"/>
  <c r="T80" i="29"/>
  <c r="U80" i="29"/>
  <c r="V80" i="29"/>
  <c r="R81" i="29"/>
  <c r="S81" i="29"/>
  <c r="T81" i="29"/>
  <c r="U81" i="29"/>
  <c r="V81" i="29"/>
  <c r="R82" i="29"/>
  <c r="S82" i="29"/>
  <c r="T82" i="29"/>
  <c r="U82" i="29"/>
  <c r="V82" i="29"/>
  <c r="R83" i="29"/>
  <c r="S83" i="29"/>
  <c r="T83" i="29"/>
  <c r="U83" i="29"/>
  <c r="V83" i="29"/>
  <c r="R84" i="29"/>
  <c r="S84" i="29"/>
  <c r="T84" i="29"/>
  <c r="U84" i="29"/>
  <c r="V84" i="29"/>
  <c r="R85" i="29"/>
  <c r="S85" i="29"/>
  <c r="T85" i="29"/>
  <c r="U85" i="29"/>
  <c r="V85" i="29"/>
  <c r="R86" i="29"/>
  <c r="S86" i="29"/>
  <c r="T86" i="29"/>
  <c r="U86" i="29"/>
  <c r="V86" i="29"/>
  <c r="R87" i="29"/>
  <c r="S87" i="29"/>
  <c r="T87" i="29"/>
  <c r="U87" i="29"/>
  <c r="V87" i="29"/>
  <c r="R88" i="29"/>
  <c r="S88" i="29"/>
  <c r="T88" i="29"/>
  <c r="U88" i="29"/>
  <c r="V88" i="29"/>
  <c r="R89" i="29"/>
  <c r="S89" i="29"/>
  <c r="T89" i="29"/>
  <c r="U89" i="29"/>
  <c r="V89" i="29"/>
  <c r="R90" i="29"/>
  <c r="S90" i="29"/>
  <c r="T90" i="29"/>
  <c r="U90" i="29"/>
  <c r="V90" i="29"/>
  <c r="R91" i="29"/>
  <c r="S91" i="29"/>
  <c r="T91" i="29"/>
  <c r="U91" i="29"/>
  <c r="V91" i="29"/>
  <c r="R92" i="29"/>
  <c r="S92" i="29"/>
  <c r="T92" i="29"/>
  <c r="U92" i="29"/>
  <c r="V92" i="29"/>
  <c r="R93" i="29"/>
  <c r="S93" i="29"/>
  <c r="T93" i="29"/>
  <c r="U93" i="29"/>
  <c r="V93" i="29"/>
  <c r="R94" i="29"/>
  <c r="S94" i="29"/>
  <c r="T94" i="29"/>
  <c r="U94" i="29"/>
  <c r="V94" i="29"/>
  <c r="R95" i="29"/>
  <c r="S95" i="29"/>
  <c r="T95" i="29"/>
  <c r="U95" i="29"/>
  <c r="V95" i="29"/>
  <c r="R96" i="29"/>
  <c r="S96" i="29"/>
  <c r="T96" i="29"/>
  <c r="U96" i="29"/>
  <c r="V96" i="29"/>
  <c r="R97" i="29"/>
  <c r="S97" i="29"/>
  <c r="T97" i="29"/>
  <c r="U97" i="29"/>
  <c r="V97" i="29"/>
  <c r="R98" i="29"/>
  <c r="S98" i="29"/>
  <c r="T98" i="29"/>
  <c r="U98" i="29"/>
  <c r="V98" i="29"/>
  <c r="R99" i="29"/>
  <c r="S99" i="29"/>
  <c r="T99" i="29"/>
  <c r="U99" i="29"/>
  <c r="V99" i="29"/>
  <c r="R100" i="29"/>
  <c r="S100" i="29"/>
  <c r="T100" i="29"/>
  <c r="U100" i="29"/>
  <c r="V100" i="29"/>
  <c r="R101" i="29"/>
  <c r="S101" i="29"/>
  <c r="T101" i="29"/>
  <c r="U101" i="29"/>
  <c r="V101" i="29"/>
  <c r="R102" i="29"/>
  <c r="S102" i="29"/>
  <c r="T102" i="29"/>
  <c r="U102" i="29"/>
  <c r="V102" i="29"/>
  <c r="R103" i="29"/>
  <c r="S103" i="29"/>
  <c r="T103" i="29"/>
  <c r="U103" i="29"/>
  <c r="V103" i="29"/>
  <c r="R104" i="29"/>
  <c r="S104" i="29"/>
  <c r="T104" i="29"/>
  <c r="U104" i="29"/>
  <c r="V104" i="29"/>
  <c r="R105" i="29"/>
  <c r="S105" i="29"/>
  <c r="T105" i="29"/>
  <c r="U105" i="29"/>
  <c r="V105" i="29"/>
  <c r="R106" i="29"/>
  <c r="S106" i="29"/>
  <c r="T106" i="29"/>
  <c r="U106" i="29"/>
  <c r="V106" i="29"/>
  <c r="R107" i="29"/>
  <c r="S107" i="29"/>
  <c r="T107" i="29"/>
  <c r="U107" i="29"/>
  <c r="V107" i="29"/>
  <c r="R108" i="29"/>
  <c r="S108" i="29"/>
  <c r="T108" i="29"/>
  <c r="U108" i="29"/>
  <c r="V108" i="29"/>
  <c r="R109" i="29"/>
  <c r="S109" i="29"/>
  <c r="T109" i="29"/>
  <c r="U109" i="29"/>
  <c r="V109" i="29"/>
  <c r="R110" i="29"/>
  <c r="S110" i="29"/>
  <c r="T110" i="29"/>
  <c r="U110" i="29"/>
  <c r="V110" i="29"/>
  <c r="R111" i="29"/>
  <c r="S111" i="29"/>
  <c r="T111" i="29"/>
  <c r="U111" i="29"/>
  <c r="V111" i="29"/>
  <c r="R112" i="29"/>
  <c r="S112" i="29"/>
  <c r="T112" i="29"/>
  <c r="U112" i="29"/>
  <c r="V112" i="29"/>
  <c r="R113" i="29"/>
  <c r="S113" i="29"/>
  <c r="T113" i="29"/>
  <c r="U113" i="29"/>
  <c r="V113" i="29"/>
  <c r="R114" i="29"/>
  <c r="S114" i="29"/>
  <c r="T114" i="29"/>
  <c r="U114" i="29"/>
  <c r="V114" i="29"/>
  <c r="R115" i="29"/>
  <c r="S115" i="29"/>
  <c r="T115" i="29"/>
  <c r="U115" i="29"/>
  <c r="V115" i="29"/>
  <c r="R116" i="29"/>
  <c r="S116" i="29"/>
  <c r="T116" i="29"/>
  <c r="U116" i="29"/>
  <c r="V116" i="29"/>
  <c r="R117" i="29"/>
  <c r="S117" i="29"/>
  <c r="T117" i="29"/>
  <c r="U117" i="29"/>
  <c r="V117" i="29"/>
  <c r="R118" i="29"/>
  <c r="S118" i="29"/>
  <c r="T118" i="29"/>
  <c r="U118" i="29"/>
  <c r="V118" i="29"/>
  <c r="R119" i="29"/>
  <c r="S119" i="29"/>
  <c r="T119" i="29"/>
  <c r="U119" i="29"/>
  <c r="V119" i="29"/>
  <c r="R120" i="29"/>
  <c r="S120" i="29"/>
  <c r="T120" i="29"/>
  <c r="U120" i="29"/>
  <c r="V120" i="29"/>
  <c r="R121" i="29"/>
  <c r="S121" i="29"/>
  <c r="T121" i="29"/>
  <c r="U121" i="29"/>
  <c r="V121" i="29"/>
  <c r="R122" i="29"/>
  <c r="S122" i="29"/>
  <c r="T122" i="29"/>
  <c r="U122" i="29"/>
  <c r="V122" i="29"/>
  <c r="R123" i="29"/>
  <c r="S123" i="29"/>
  <c r="T123" i="29"/>
  <c r="U123" i="29"/>
  <c r="V123" i="29"/>
  <c r="R124" i="29"/>
  <c r="S124" i="29"/>
  <c r="T124" i="29"/>
  <c r="U124" i="29"/>
  <c r="V124" i="29"/>
  <c r="R125" i="29"/>
  <c r="S125" i="29"/>
  <c r="T125" i="29"/>
  <c r="U125" i="29"/>
  <c r="V125" i="29"/>
  <c r="R126" i="29"/>
  <c r="S126" i="29"/>
  <c r="T126" i="29"/>
  <c r="U126" i="29"/>
  <c r="V126" i="29"/>
  <c r="R127" i="29"/>
  <c r="S127" i="29"/>
  <c r="T127" i="29"/>
  <c r="U127" i="29"/>
  <c r="V127" i="29"/>
  <c r="R128" i="29"/>
  <c r="S128" i="29"/>
  <c r="T128" i="29"/>
  <c r="U128" i="29"/>
  <c r="V128" i="29"/>
  <c r="R129" i="29"/>
  <c r="S129" i="29"/>
  <c r="T129" i="29"/>
  <c r="U129" i="29"/>
  <c r="V129" i="29"/>
  <c r="R130" i="29"/>
  <c r="S130" i="29"/>
  <c r="T130" i="29"/>
  <c r="U130" i="29"/>
  <c r="V130" i="29"/>
  <c r="R131" i="29"/>
  <c r="S131" i="29"/>
  <c r="T131" i="29"/>
  <c r="U131" i="29"/>
  <c r="V131" i="29"/>
  <c r="R132" i="29"/>
  <c r="S132" i="29"/>
  <c r="T132" i="29"/>
  <c r="U132" i="29"/>
  <c r="V132" i="29"/>
  <c r="R133" i="29"/>
  <c r="S133" i="29"/>
  <c r="T133" i="29"/>
  <c r="U133" i="29"/>
  <c r="V133" i="29"/>
  <c r="R134" i="29"/>
  <c r="S134" i="29"/>
  <c r="T134" i="29"/>
  <c r="U134" i="29"/>
  <c r="V134" i="29"/>
  <c r="R135" i="29"/>
  <c r="S135" i="29"/>
  <c r="T135" i="29"/>
  <c r="U135" i="29"/>
  <c r="V135" i="29"/>
  <c r="R136" i="29"/>
  <c r="S136" i="29"/>
  <c r="T136" i="29"/>
  <c r="U136" i="29"/>
  <c r="V136" i="29"/>
  <c r="R137" i="29"/>
  <c r="S137" i="29"/>
  <c r="T137" i="29"/>
  <c r="U137" i="29"/>
  <c r="V137" i="29"/>
  <c r="R138" i="29"/>
  <c r="S138" i="29"/>
  <c r="T138" i="29"/>
  <c r="U138" i="29"/>
  <c r="V138" i="29"/>
  <c r="R139" i="29"/>
  <c r="S139" i="29"/>
  <c r="T139" i="29"/>
  <c r="U139" i="29"/>
  <c r="V139" i="29"/>
  <c r="R140" i="29"/>
  <c r="S140" i="29"/>
  <c r="T140" i="29"/>
  <c r="U140" i="29"/>
  <c r="V140" i="29"/>
  <c r="R141" i="29"/>
  <c r="S141" i="29"/>
  <c r="T141" i="29"/>
  <c r="U141" i="29"/>
  <c r="V141" i="29"/>
  <c r="R142" i="29"/>
  <c r="S142" i="29"/>
  <c r="T142" i="29"/>
  <c r="U142" i="29"/>
  <c r="V142" i="29"/>
  <c r="R143" i="29"/>
  <c r="S143" i="29"/>
  <c r="T143" i="29"/>
  <c r="U143" i="29"/>
  <c r="V143" i="29"/>
  <c r="R144" i="29"/>
  <c r="S144" i="29"/>
  <c r="T144" i="29"/>
  <c r="U144" i="29"/>
  <c r="V144" i="29"/>
  <c r="R145" i="29"/>
  <c r="S145" i="29"/>
  <c r="T145" i="29"/>
  <c r="U145" i="29"/>
  <c r="V145" i="29"/>
  <c r="R146" i="29"/>
  <c r="S146" i="29"/>
  <c r="T146" i="29"/>
  <c r="U146" i="29"/>
  <c r="V146" i="29"/>
  <c r="R147" i="29"/>
  <c r="S147" i="29"/>
  <c r="T147" i="29"/>
  <c r="U147" i="29"/>
  <c r="V147" i="29"/>
  <c r="R148" i="29"/>
  <c r="S148" i="29"/>
  <c r="T148" i="29"/>
  <c r="U148" i="29"/>
  <c r="V148" i="29"/>
  <c r="R149" i="29"/>
  <c r="S149" i="29"/>
  <c r="T149" i="29"/>
  <c r="U149" i="29"/>
  <c r="V149" i="29"/>
  <c r="R150" i="29"/>
  <c r="S150" i="29"/>
  <c r="T150" i="29"/>
  <c r="U150" i="29"/>
  <c r="V150" i="29"/>
  <c r="R151" i="29"/>
  <c r="S151" i="29"/>
  <c r="T151" i="29"/>
  <c r="U151" i="29"/>
  <c r="V151" i="29"/>
  <c r="R152" i="29"/>
  <c r="S152" i="29"/>
  <c r="T152" i="29"/>
  <c r="U152" i="29"/>
  <c r="V152" i="29"/>
  <c r="R153" i="29"/>
  <c r="S153" i="29"/>
  <c r="T153" i="29"/>
  <c r="U153" i="29"/>
  <c r="V153" i="29"/>
  <c r="R154" i="29"/>
  <c r="S154" i="29"/>
  <c r="T154" i="29"/>
  <c r="U154" i="29"/>
  <c r="V154" i="29"/>
  <c r="R155" i="29"/>
  <c r="S155" i="29"/>
  <c r="T155" i="29"/>
  <c r="U155" i="29"/>
  <c r="V155" i="29"/>
  <c r="R156" i="29"/>
  <c r="S156" i="29"/>
  <c r="T156" i="29"/>
  <c r="U156" i="29"/>
  <c r="V156" i="29"/>
  <c r="R157" i="29"/>
  <c r="S157" i="29"/>
  <c r="T157" i="29"/>
  <c r="U157" i="29"/>
  <c r="V157" i="29"/>
  <c r="R158" i="29"/>
  <c r="S158" i="29"/>
  <c r="T158" i="29"/>
  <c r="U158" i="29"/>
  <c r="V158" i="29"/>
  <c r="R159" i="29"/>
  <c r="S159" i="29"/>
  <c r="T159" i="29"/>
  <c r="U159" i="29"/>
  <c r="V159" i="29"/>
  <c r="R160" i="29"/>
  <c r="S160" i="29"/>
  <c r="T160" i="29"/>
  <c r="U160" i="29"/>
  <c r="V160" i="29"/>
  <c r="R161" i="29"/>
  <c r="S161" i="29"/>
  <c r="T161" i="29"/>
  <c r="U161" i="29"/>
  <c r="V161" i="29"/>
  <c r="R162" i="29"/>
  <c r="S162" i="29"/>
  <c r="T162" i="29"/>
  <c r="U162" i="29"/>
  <c r="V162" i="29"/>
  <c r="R163" i="29"/>
  <c r="S163" i="29"/>
  <c r="T163" i="29"/>
  <c r="U163" i="29"/>
  <c r="V163" i="29"/>
  <c r="R164" i="29"/>
  <c r="S164" i="29"/>
  <c r="T164" i="29"/>
  <c r="U164" i="29"/>
  <c r="V164" i="29"/>
  <c r="R165" i="29"/>
  <c r="S165" i="29"/>
  <c r="T165" i="29"/>
  <c r="U165" i="29"/>
  <c r="V165" i="29"/>
  <c r="R166" i="29"/>
  <c r="S166" i="29"/>
  <c r="T166" i="29"/>
  <c r="U166" i="29"/>
  <c r="V166" i="29"/>
  <c r="R167" i="29"/>
  <c r="S167" i="29"/>
  <c r="T167" i="29"/>
  <c r="U167" i="29"/>
  <c r="V167" i="29"/>
  <c r="R168" i="29"/>
  <c r="S168" i="29"/>
  <c r="T168" i="29"/>
  <c r="U168" i="29"/>
  <c r="V168" i="29"/>
  <c r="R169" i="29"/>
  <c r="S169" i="29"/>
  <c r="T169" i="29"/>
  <c r="U169" i="29"/>
  <c r="V169" i="29"/>
  <c r="R170" i="29"/>
  <c r="S170" i="29"/>
  <c r="T170" i="29"/>
  <c r="U170" i="29"/>
  <c r="V170" i="29"/>
  <c r="R171" i="29"/>
  <c r="S171" i="29"/>
  <c r="T171" i="29"/>
  <c r="U171" i="29"/>
  <c r="V171" i="29"/>
  <c r="R172" i="29"/>
  <c r="S172" i="29"/>
  <c r="T172" i="29"/>
  <c r="U172" i="29"/>
  <c r="V172" i="29"/>
  <c r="R173" i="29"/>
  <c r="S173" i="29"/>
  <c r="T173" i="29"/>
  <c r="U173" i="29"/>
  <c r="V173" i="29"/>
  <c r="R174" i="29"/>
  <c r="S174" i="29"/>
  <c r="T174" i="29"/>
  <c r="U174" i="29"/>
  <c r="V174" i="29"/>
  <c r="R175" i="29"/>
  <c r="S175" i="29"/>
  <c r="T175" i="29"/>
  <c r="U175" i="29"/>
  <c r="V175" i="29"/>
  <c r="R176" i="29"/>
  <c r="S176" i="29"/>
  <c r="T176" i="29"/>
  <c r="U176" i="29"/>
  <c r="V176" i="29"/>
  <c r="R177" i="29"/>
  <c r="S177" i="29"/>
  <c r="T177" i="29"/>
  <c r="U177" i="29"/>
  <c r="V177" i="29"/>
  <c r="R178" i="29"/>
  <c r="S178" i="29"/>
  <c r="T178" i="29"/>
  <c r="U178" i="29"/>
  <c r="V178" i="29"/>
  <c r="R179" i="29"/>
  <c r="S179" i="29"/>
  <c r="T179" i="29"/>
  <c r="U179" i="29"/>
  <c r="V179" i="29"/>
  <c r="R180" i="29"/>
  <c r="S180" i="29"/>
  <c r="T180" i="29"/>
  <c r="U180" i="29"/>
  <c r="V180" i="29"/>
  <c r="R181" i="29"/>
  <c r="S181" i="29"/>
  <c r="T181" i="29"/>
  <c r="U181" i="29"/>
  <c r="V181" i="29"/>
  <c r="R182" i="29"/>
  <c r="S182" i="29"/>
  <c r="T182" i="29"/>
  <c r="U182" i="29"/>
  <c r="V182" i="29"/>
  <c r="R183" i="29"/>
  <c r="S183" i="29"/>
  <c r="T183" i="29"/>
  <c r="U183" i="29"/>
  <c r="V183" i="29"/>
  <c r="R184" i="29"/>
  <c r="S184" i="29"/>
  <c r="T184" i="29"/>
  <c r="U184" i="29"/>
  <c r="V184" i="29"/>
  <c r="R185" i="29"/>
  <c r="S185" i="29"/>
  <c r="T185" i="29"/>
  <c r="U185" i="29"/>
  <c r="V185" i="29"/>
  <c r="R186" i="29"/>
  <c r="S186" i="29"/>
  <c r="T186" i="29"/>
  <c r="U186" i="29"/>
  <c r="V186" i="29"/>
  <c r="R187" i="29"/>
  <c r="S187" i="29"/>
  <c r="T187" i="29"/>
  <c r="U187" i="29"/>
  <c r="V187" i="29"/>
  <c r="R188" i="29"/>
  <c r="S188" i="29"/>
  <c r="T188" i="29"/>
  <c r="U188" i="29"/>
  <c r="V188" i="29"/>
  <c r="R189" i="29"/>
  <c r="S189" i="29"/>
  <c r="T189" i="29"/>
  <c r="U189" i="29"/>
  <c r="V189" i="29"/>
  <c r="R190" i="29"/>
  <c r="S190" i="29"/>
  <c r="T190" i="29"/>
  <c r="U190" i="29"/>
  <c r="V190" i="29"/>
  <c r="R191" i="29"/>
  <c r="S191" i="29"/>
  <c r="T191" i="29"/>
  <c r="U191" i="29"/>
  <c r="V191" i="29"/>
  <c r="S7" i="29"/>
  <c r="T7" i="29"/>
  <c r="U7" i="29"/>
  <c r="V7" i="29"/>
  <c r="L197" i="24" l="1"/>
  <c r="L198" i="24" s="1"/>
  <c r="H198" i="24"/>
  <c r="G198" i="24"/>
  <c r="O198" i="24"/>
  <c r="F198" i="24"/>
  <c r="D197" i="24"/>
  <c r="D198" i="24" s="1"/>
  <c r="N198" i="24"/>
  <c r="E198" i="24"/>
  <c r="M198" i="24"/>
  <c r="R8" i="24"/>
  <c r="S8" i="24"/>
  <c r="T8" i="24"/>
  <c r="U8" i="24"/>
  <c r="V8" i="24"/>
  <c r="R9" i="24"/>
  <c r="S9" i="24"/>
  <c r="T9" i="24"/>
  <c r="U9" i="24"/>
  <c r="V9" i="24"/>
  <c r="R10" i="24"/>
  <c r="S10" i="24"/>
  <c r="T10" i="24"/>
  <c r="U10" i="24"/>
  <c r="V10" i="24"/>
  <c r="R11" i="24"/>
  <c r="S11" i="24"/>
  <c r="T11" i="24"/>
  <c r="U11" i="24"/>
  <c r="V11" i="24"/>
  <c r="R12" i="24"/>
  <c r="S12" i="24"/>
  <c r="T12" i="24"/>
  <c r="U12" i="24"/>
  <c r="V12" i="24"/>
  <c r="R13" i="24"/>
  <c r="S13" i="24"/>
  <c r="T13" i="24"/>
  <c r="U13" i="24"/>
  <c r="V13" i="24"/>
  <c r="R14" i="24"/>
  <c r="S14" i="24"/>
  <c r="T14" i="24"/>
  <c r="U14" i="24"/>
  <c r="V14" i="24"/>
  <c r="R15" i="24"/>
  <c r="S15" i="24"/>
  <c r="T15" i="24"/>
  <c r="U15" i="24"/>
  <c r="V15" i="24"/>
  <c r="R16" i="24"/>
  <c r="S16" i="24"/>
  <c r="T16" i="24"/>
  <c r="U16" i="24"/>
  <c r="V16" i="24"/>
  <c r="R17" i="24"/>
  <c r="S17" i="24"/>
  <c r="T17" i="24"/>
  <c r="U17" i="24"/>
  <c r="V17" i="24"/>
  <c r="R18" i="24"/>
  <c r="S18" i="24"/>
  <c r="T18" i="24"/>
  <c r="U18" i="24"/>
  <c r="V18" i="24"/>
  <c r="R19" i="24"/>
  <c r="S19" i="24"/>
  <c r="T19" i="24"/>
  <c r="U19" i="24"/>
  <c r="V19" i="24"/>
  <c r="R20" i="24"/>
  <c r="S20" i="24"/>
  <c r="T20" i="24"/>
  <c r="U20" i="24"/>
  <c r="V20" i="24"/>
  <c r="R21" i="24"/>
  <c r="S21" i="24"/>
  <c r="T21" i="24"/>
  <c r="U21" i="24"/>
  <c r="V21" i="24"/>
  <c r="R22" i="24"/>
  <c r="S22" i="24"/>
  <c r="T22" i="24"/>
  <c r="U22" i="24"/>
  <c r="V22" i="24"/>
  <c r="R23" i="24"/>
  <c r="S23" i="24"/>
  <c r="T23" i="24"/>
  <c r="U23" i="24"/>
  <c r="V23" i="24"/>
  <c r="R24" i="24"/>
  <c r="S24" i="24"/>
  <c r="T24" i="24"/>
  <c r="U24" i="24"/>
  <c r="V24" i="24"/>
  <c r="R25" i="24"/>
  <c r="S25" i="24"/>
  <c r="T25" i="24"/>
  <c r="U25" i="24"/>
  <c r="V25" i="24"/>
  <c r="R26" i="24"/>
  <c r="S26" i="24"/>
  <c r="T26" i="24"/>
  <c r="U26" i="24"/>
  <c r="V26" i="24"/>
  <c r="R27" i="24"/>
  <c r="S27" i="24"/>
  <c r="T27" i="24"/>
  <c r="U27" i="24"/>
  <c r="V27" i="24"/>
  <c r="R28" i="24"/>
  <c r="S28" i="24"/>
  <c r="T28" i="24"/>
  <c r="U28" i="24"/>
  <c r="V28" i="24"/>
  <c r="R29" i="24"/>
  <c r="S29" i="24"/>
  <c r="T29" i="24"/>
  <c r="U29" i="24"/>
  <c r="V29" i="24"/>
  <c r="R31" i="24"/>
  <c r="S31" i="24"/>
  <c r="T31" i="24"/>
  <c r="U31" i="24"/>
  <c r="V31" i="24"/>
  <c r="R32" i="24"/>
  <c r="S32" i="24"/>
  <c r="T32" i="24"/>
  <c r="U32" i="24"/>
  <c r="V32" i="24"/>
  <c r="R33" i="24"/>
  <c r="S33" i="24"/>
  <c r="T33" i="24"/>
  <c r="U33" i="24"/>
  <c r="V33" i="24"/>
  <c r="R34" i="24"/>
  <c r="S34" i="24"/>
  <c r="T34" i="24"/>
  <c r="U34" i="24"/>
  <c r="V34" i="24"/>
  <c r="R35" i="24"/>
  <c r="S35" i="24"/>
  <c r="T35" i="24"/>
  <c r="U35" i="24"/>
  <c r="V35" i="24"/>
  <c r="R36" i="24"/>
  <c r="S36" i="24"/>
  <c r="T36" i="24"/>
  <c r="U36" i="24"/>
  <c r="V36" i="24"/>
  <c r="R37" i="24"/>
  <c r="S37" i="24"/>
  <c r="T37" i="24"/>
  <c r="U37" i="24"/>
  <c r="V37" i="24"/>
  <c r="R38" i="24"/>
  <c r="S38" i="24"/>
  <c r="T38" i="24"/>
  <c r="U38" i="24"/>
  <c r="V38" i="24"/>
  <c r="R39" i="24"/>
  <c r="S39" i="24"/>
  <c r="T39" i="24"/>
  <c r="U39" i="24"/>
  <c r="V39" i="24"/>
  <c r="R40" i="24"/>
  <c r="S40" i="24"/>
  <c r="T40" i="24"/>
  <c r="U40" i="24"/>
  <c r="V40" i="24"/>
  <c r="R41" i="24"/>
  <c r="S41" i="24"/>
  <c r="T41" i="24"/>
  <c r="U41" i="24"/>
  <c r="V41" i="24"/>
  <c r="R42" i="24"/>
  <c r="S42" i="24"/>
  <c r="T42" i="24"/>
  <c r="U42" i="24"/>
  <c r="V42" i="24"/>
  <c r="R43" i="24"/>
  <c r="S43" i="24"/>
  <c r="T43" i="24"/>
  <c r="U43" i="24"/>
  <c r="V43" i="24"/>
  <c r="R44" i="24"/>
  <c r="S44" i="24"/>
  <c r="T44" i="24"/>
  <c r="U44" i="24"/>
  <c r="V44" i="24"/>
  <c r="R46" i="24"/>
  <c r="S46" i="24"/>
  <c r="T46" i="24"/>
  <c r="U46" i="24"/>
  <c r="V46" i="24"/>
  <c r="R47" i="24"/>
  <c r="S47" i="24"/>
  <c r="T47" i="24"/>
  <c r="U47" i="24"/>
  <c r="V47" i="24"/>
  <c r="R48" i="24"/>
  <c r="S48" i="24"/>
  <c r="T48" i="24"/>
  <c r="U48" i="24"/>
  <c r="V48" i="24"/>
  <c r="R49" i="24"/>
  <c r="S49" i="24"/>
  <c r="T49" i="24"/>
  <c r="U49" i="24"/>
  <c r="V49" i="24"/>
  <c r="R50" i="24"/>
  <c r="S50" i="24"/>
  <c r="T50" i="24"/>
  <c r="U50" i="24"/>
  <c r="V50" i="24"/>
  <c r="R51" i="24"/>
  <c r="S51" i="24"/>
  <c r="T51" i="24"/>
  <c r="U51" i="24"/>
  <c r="V51" i="24"/>
  <c r="R52" i="24"/>
  <c r="S52" i="24"/>
  <c r="T52" i="24"/>
  <c r="U52" i="24"/>
  <c r="V52" i="24"/>
  <c r="R53" i="24"/>
  <c r="S53" i="24"/>
  <c r="T53" i="24"/>
  <c r="U53" i="24"/>
  <c r="V53" i="24"/>
  <c r="R54" i="24"/>
  <c r="S54" i="24"/>
  <c r="T54" i="24"/>
  <c r="U54" i="24"/>
  <c r="V54" i="24"/>
  <c r="R55" i="24"/>
  <c r="S55" i="24"/>
  <c r="T55" i="24"/>
  <c r="U55" i="24"/>
  <c r="V55" i="24"/>
  <c r="R56" i="24"/>
  <c r="S56" i="24"/>
  <c r="T56" i="24"/>
  <c r="U56" i="24"/>
  <c r="V56" i="24"/>
  <c r="R57" i="24"/>
  <c r="S57" i="24"/>
  <c r="T57" i="24"/>
  <c r="U57" i="24"/>
  <c r="V57" i="24"/>
  <c r="R58" i="24"/>
  <c r="S58" i="24"/>
  <c r="T58" i="24"/>
  <c r="U58" i="24"/>
  <c r="V58" i="24"/>
  <c r="R59" i="24"/>
  <c r="S59" i="24"/>
  <c r="T59" i="24"/>
  <c r="U59" i="24"/>
  <c r="V59" i="24"/>
  <c r="R60" i="24"/>
  <c r="S60" i="24"/>
  <c r="T60" i="24"/>
  <c r="U60" i="24"/>
  <c r="V60" i="24"/>
  <c r="R61" i="24"/>
  <c r="S61" i="24"/>
  <c r="T61" i="24"/>
  <c r="U61" i="24"/>
  <c r="V61" i="24"/>
  <c r="R62" i="24"/>
  <c r="S62" i="24"/>
  <c r="T62" i="24"/>
  <c r="U62" i="24"/>
  <c r="V62" i="24"/>
  <c r="R63" i="24"/>
  <c r="S63" i="24"/>
  <c r="T63" i="24"/>
  <c r="U63" i="24"/>
  <c r="V63" i="24"/>
  <c r="R64" i="24"/>
  <c r="S64" i="24"/>
  <c r="T64" i="24"/>
  <c r="U64" i="24"/>
  <c r="V64" i="24"/>
  <c r="R65" i="24"/>
  <c r="S65" i="24"/>
  <c r="T65" i="24"/>
  <c r="U65" i="24"/>
  <c r="V65" i="24"/>
  <c r="R66" i="24"/>
  <c r="S66" i="24"/>
  <c r="T66" i="24"/>
  <c r="U66" i="24"/>
  <c r="V66" i="24"/>
  <c r="R67" i="24"/>
  <c r="S67" i="24"/>
  <c r="T67" i="24"/>
  <c r="U67" i="24"/>
  <c r="V67" i="24"/>
  <c r="R68" i="24"/>
  <c r="S68" i="24"/>
  <c r="T68" i="24"/>
  <c r="U68" i="24"/>
  <c r="V68" i="24"/>
  <c r="R69" i="24"/>
  <c r="S69" i="24"/>
  <c r="T69" i="24"/>
  <c r="U69" i="24"/>
  <c r="V69" i="24"/>
  <c r="R70" i="24"/>
  <c r="S70" i="24"/>
  <c r="T70" i="24"/>
  <c r="U70" i="24"/>
  <c r="V70" i="24"/>
  <c r="R71" i="24"/>
  <c r="S71" i="24"/>
  <c r="T71" i="24"/>
  <c r="U71" i="24"/>
  <c r="V71" i="24"/>
  <c r="R72" i="24"/>
  <c r="S72" i="24"/>
  <c r="T72" i="24"/>
  <c r="U72" i="24"/>
  <c r="V72" i="24"/>
  <c r="R73" i="24"/>
  <c r="S73" i="24"/>
  <c r="T73" i="24"/>
  <c r="U73" i="24"/>
  <c r="V73" i="24"/>
  <c r="R74" i="24"/>
  <c r="S74" i="24"/>
  <c r="T74" i="24"/>
  <c r="U74" i="24"/>
  <c r="V74" i="24"/>
  <c r="R75" i="24"/>
  <c r="S75" i="24"/>
  <c r="T75" i="24"/>
  <c r="U75" i="24"/>
  <c r="V75" i="24"/>
  <c r="R76" i="24"/>
  <c r="S76" i="24"/>
  <c r="T76" i="24"/>
  <c r="U76" i="24"/>
  <c r="V76" i="24"/>
  <c r="R77" i="24"/>
  <c r="S77" i="24"/>
  <c r="T77" i="24"/>
  <c r="U77" i="24"/>
  <c r="V77" i="24"/>
  <c r="R78" i="24"/>
  <c r="S78" i="24"/>
  <c r="T78" i="24"/>
  <c r="U78" i="24"/>
  <c r="V78" i="24"/>
  <c r="R79" i="24"/>
  <c r="S79" i="24"/>
  <c r="T79" i="24"/>
  <c r="U79" i="24"/>
  <c r="V79" i="24"/>
  <c r="R80" i="24"/>
  <c r="S80" i="24"/>
  <c r="T80" i="24"/>
  <c r="U80" i="24"/>
  <c r="V80" i="24"/>
  <c r="R81" i="24"/>
  <c r="S81" i="24"/>
  <c r="T81" i="24"/>
  <c r="U81" i="24"/>
  <c r="V81" i="24"/>
  <c r="R82" i="24"/>
  <c r="S82" i="24"/>
  <c r="T82" i="24"/>
  <c r="U82" i="24"/>
  <c r="V82" i="24"/>
  <c r="R83" i="24"/>
  <c r="S83" i="24"/>
  <c r="T83" i="24"/>
  <c r="U83" i="24"/>
  <c r="V83" i="24"/>
  <c r="R85" i="24"/>
  <c r="S85" i="24"/>
  <c r="T85" i="24"/>
  <c r="U85" i="24"/>
  <c r="V85" i="24"/>
  <c r="R86" i="24"/>
  <c r="S86" i="24"/>
  <c r="T86" i="24"/>
  <c r="U86" i="24"/>
  <c r="V86" i="24"/>
  <c r="R88" i="24"/>
  <c r="S88" i="24"/>
  <c r="T88" i="24"/>
  <c r="U88" i="24"/>
  <c r="V88" i="24"/>
  <c r="R90" i="24"/>
  <c r="S90" i="24"/>
  <c r="T90" i="24"/>
  <c r="U90" i="24"/>
  <c r="V90" i="24"/>
  <c r="R91" i="24"/>
  <c r="S91" i="24"/>
  <c r="T91" i="24"/>
  <c r="U91" i="24"/>
  <c r="V91" i="24"/>
  <c r="R92" i="24"/>
  <c r="S92" i="24"/>
  <c r="T92" i="24"/>
  <c r="U92" i="24"/>
  <c r="V92" i="24"/>
  <c r="R93" i="24"/>
  <c r="S93" i="24"/>
  <c r="T93" i="24"/>
  <c r="U93" i="24"/>
  <c r="V93" i="24"/>
  <c r="R94" i="24"/>
  <c r="S94" i="24"/>
  <c r="T94" i="24"/>
  <c r="U94" i="24"/>
  <c r="V94" i="24"/>
  <c r="R95" i="24"/>
  <c r="S95" i="24"/>
  <c r="T95" i="24"/>
  <c r="U95" i="24"/>
  <c r="V95" i="24"/>
  <c r="R96" i="24"/>
  <c r="S96" i="24"/>
  <c r="T96" i="24"/>
  <c r="U96" i="24"/>
  <c r="V96" i="24"/>
  <c r="R97" i="24"/>
  <c r="S97" i="24"/>
  <c r="T97" i="24"/>
  <c r="U97" i="24"/>
  <c r="V97" i="24"/>
  <c r="R98" i="24"/>
  <c r="S98" i="24"/>
  <c r="T98" i="24"/>
  <c r="U98" i="24"/>
  <c r="V98" i="24"/>
  <c r="R99" i="24"/>
  <c r="S99" i="24"/>
  <c r="T99" i="24"/>
  <c r="U99" i="24"/>
  <c r="V99" i="24"/>
  <c r="R100" i="24"/>
  <c r="S100" i="24"/>
  <c r="T100" i="24"/>
  <c r="U100" i="24"/>
  <c r="V100" i="24"/>
  <c r="R101" i="24"/>
  <c r="S101" i="24"/>
  <c r="T101" i="24"/>
  <c r="U101" i="24"/>
  <c r="V101" i="24"/>
  <c r="R102" i="24"/>
  <c r="S102" i="24"/>
  <c r="T102" i="24"/>
  <c r="U102" i="24"/>
  <c r="V102" i="24"/>
  <c r="R103" i="24"/>
  <c r="S103" i="24"/>
  <c r="T103" i="24"/>
  <c r="U103" i="24"/>
  <c r="V103" i="24"/>
  <c r="R104" i="24"/>
  <c r="S104" i="24"/>
  <c r="T104" i="24"/>
  <c r="U104" i="24"/>
  <c r="V104" i="24"/>
  <c r="R105" i="24"/>
  <c r="S105" i="24"/>
  <c r="T105" i="24"/>
  <c r="U105" i="24"/>
  <c r="V105" i="24"/>
  <c r="R106" i="24"/>
  <c r="S106" i="24"/>
  <c r="T106" i="24"/>
  <c r="U106" i="24"/>
  <c r="V106" i="24"/>
  <c r="R107" i="24"/>
  <c r="S107" i="24"/>
  <c r="T107" i="24"/>
  <c r="U107" i="24"/>
  <c r="V107" i="24"/>
  <c r="R108" i="24"/>
  <c r="S108" i="24"/>
  <c r="T108" i="24"/>
  <c r="U108" i="24"/>
  <c r="V108" i="24"/>
  <c r="R109" i="24"/>
  <c r="S109" i="24"/>
  <c r="T109" i="24"/>
  <c r="U109" i="24"/>
  <c r="V109" i="24"/>
  <c r="R110" i="24"/>
  <c r="S110" i="24"/>
  <c r="T110" i="24"/>
  <c r="U110" i="24"/>
  <c r="V110" i="24"/>
  <c r="R111" i="24"/>
  <c r="S111" i="24"/>
  <c r="T111" i="24"/>
  <c r="U111" i="24"/>
  <c r="V111" i="24"/>
  <c r="R112" i="24"/>
  <c r="S112" i="24"/>
  <c r="T112" i="24"/>
  <c r="U112" i="24"/>
  <c r="V112" i="24"/>
  <c r="R113" i="24"/>
  <c r="S113" i="24"/>
  <c r="T113" i="24"/>
  <c r="U113" i="24"/>
  <c r="V113" i="24"/>
  <c r="R114" i="24"/>
  <c r="S114" i="24"/>
  <c r="T114" i="24"/>
  <c r="U114" i="24"/>
  <c r="V114" i="24"/>
  <c r="R115" i="24"/>
  <c r="S115" i="24"/>
  <c r="T115" i="24"/>
  <c r="U115" i="24"/>
  <c r="V115" i="24"/>
  <c r="R116" i="24"/>
  <c r="S116" i="24"/>
  <c r="T116" i="24"/>
  <c r="U116" i="24"/>
  <c r="V116" i="24"/>
  <c r="R117" i="24"/>
  <c r="S117" i="24"/>
  <c r="T117" i="24"/>
  <c r="U117" i="24"/>
  <c r="V117" i="24"/>
  <c r="R118" i="24"/>
  <c r="S118" i="24"/>
  <c r="T118" i="24"/>
  <c r="U118" i="24"/>
  <c r="V118" i="24"/>
  <c r="R119" i="24"/>
  <c r="S119" i="24"/>
  <c r="T119" i="24"/>
  <c r="U119" i="24"/>
  <c r="V119" i="24"/>
  <c r="R120" i="24"/>
  <c r="S120" i="24"/>
  <c r="T120" i="24"/>
  <c r="U120" i="24"/>
  <c r="V120" i="24"/>
  <c r="R121" i="24"/>
  <c r="S121" i="24"/>
  <c r="T121" i="24"/>
  <c r="U121" i="24"/>
  <c r="V121" i="24"/>
  <c r="R122" i="24"/>
  <c r="S122" i="24"/>
  <c r="T122" i="24"/>
  <c r="U122" i="24"/>
  <c r="V122" i="24"/>
  <c r="R123" i="24"/>
  <c r="S123" i="24"/>
  <c r="T123" i="24"/>
  <c r="U123" i="24"/>
  <c r="V123" i="24"/>
  <c r="R124" i="24"/>
  <c r="S124" i="24"/>
  <c r="T124" i="24"/>
  <c r="U124" i="24"/>
  <c r="V124" i="24"/>
  <c r="R126" i="24"/>
  <c r="S126" i="24"/>
  <c r="T126" i="24"/>
  <c r="U126" i="24"/>
  <c r="V126" i="24"/>
  <c r="R127" i="24"/>
  <c r="S127" i="24"/>
  <c r="T127" i="24"/>
  <c r="U127" i="24"/>
  <c r="V127" i="24"/>
  <c r="R128" i="24"/>
  <c r="S128" i="24"/>
  <c r="T128" i="24"/>
  <c r="U128" i="24"/>
  <c r="V128" i="24"/>
  <c r="R129" i="24"/>
  <c r="S129" i="24"/>
  <c r="T129" i="24"/>
  <c r="U129" i="24"/>
  <c r="V129" i="24"/>
  <c r="R130" i="24"/>
  <c r="S130" i="24"/>
  <c r="T130" i="24"/>
  <c r="U130" i="24"/>
  <c r="V130" i="24"/>
  <c r="R132" i="24"/>
  <c r="S132" i="24"/>
  <c r="T132" i="24"/>
  <c r="U132" i="24"/>
  <c r="V132" i="24"/>
  <c r="R133" i="24"/>
  <c r="S133" i="24"/>
  <c r="T133" i="24"/>
  <c r="U133" i="24"/>
  <c r="V133" i="24"/>
  <c r="R134" i="24"/>
  <c r="S134" i="24"/>
  <c r="T134" i="24"/>
  <c r="U134" i="24"/>
  <c r="V134" i="24"/>
  <c r="R135" i="24"/>
  <c r="S135" i="24"/>
  <c r="T135" i="24"/>
  <c r="U135" i="24"/>
  <c r="V135" i="24"/>
  <c r="R136" i="24"/>
  <c r="S136" i="24"/>
  <c r="T136" i="24"/>
  <c r="U136" i="24"/>
  <c r="V136" i="24"/>
  <c r="R137" i="24"/>
  <c r="S137" i="24"/>
  <c r="T137" i="24"/>
  <c r="U137" i="24"/>
  <c r="V137" i="24"/>
  <c r="R138" i="24"/>
  <c r="S138" i="24"/>
  <c r="T138" i="24"/>
  <c r="U138" i="24"/>
  <c r="V138" i="24"/>
  <c r="R139" i="24"/>
  <c r="S139" i="24"/>
  <c r="T139" i="24"/>
  <c r="U139" i="24"/>
  <c r="V139" i="24"/>
  <c r="R140" i="24"/>
  <c r="S140" i="24"/>
  <c r="T140" i="24"/>
  <c r="U140" i="24"/>
  <c r="V140" i="24"/>
  <c r="R141" i="24"/>
  <c r="S141" i="24"/>
  <c r="T141" i="24"/>
  <c r="U141" i="24"/>
  <c r="V141" i="24"/>
  <c r="R142" i="24"/>
  <c r="S142" i="24"/>
  <c r="T142" i="24"/>
  <c r="U142" i="24"/>
  <c r="V142" i="24"/>
  <c r="R143" i="24"/>
  <c r="S143" i="24"/>
  <c r="T143" i="24"/>
  <c r="U143" i="24"/>
  <c r="V143" i="24"/>
  <c r="R144" i="24"/>
  <c r="S144" i="24"/>
  <c r="T144" i="24"/>
  <c r="U144" i="24"/>
  <c r="V144" i="24"/>
  <c r="R145" i="24"/>
  <c r="S145" i="24"/>
  <c r="T145" i="24"/>
  <c r="U145" i="24"/>
  <c r="V145" i="24"/>
  <c r="R146" i="24"/>
  <c r="S146" i="24"/>
  <c r="T146" i="24"/>
  <c r="U146" i="24"/>
  <c r="V146" i="24"/>
  <c r="R147" i="24"/>
  <c r="S147" i="24"/>
  <c r="T147" i="24"/>
  <c r="U147" i="24"/>
  <c r="V147" i="24"/>
  <c r="R148" i="24"/>
  <c r="S148" i="24"/>
  <c r="T148" i="24"/>
  <c r="U148" i="24"/>
  <c r="V148" i="24"/>
  <c r="R149" i="24"/>
  <c r="S149" i="24"/>
  <c r="T149" i="24"/>
  <c r="U149" i="24"/>
  <c r="V149" i="24"/>
  <c r="R150" i="24"/>
  <c r="S150" i="24"/>
  <c r="T150" i="24"/>
  <c r="U150" i="24"/>
  <c r="V150" i="24"/>
  <c r="R151" i="24"/>
  <c r="S151" i="24"/>
  <c r="T151" i="24"/>
  <c r="U151" i="24"/>
  <c r="V151" i="24"/>
  <c r="R152" i="24"/>
  <c r="S152" i="24"/>
  <c r="T152" i="24"/>
  <c r="U152" i="24"/>
  <c r="V152" i="24"/>
  <c r="R153" i="24"/>
  <c r="S153" i="24"/>
  <c r="T153" i="24"/>
  <c r="U153" i="24"/>
  <c r="V153" i="24"/>
  <c r="R154" i="24"/>
  <c r="S154" i="24"/>
  <c r="T154" i="24"/>
  <c r="U154" i="24"/>
  <c r="V154" i="24"/>
  <c r="R155" i="24"/>
  <c r="S155" i="24"/>
  <c r="T155" i="24"/>
  <c r="U155" i="24"/>
  <c r="V155" i="24"/>
  <c r="R156" i="24"/>
  <c r="S156" i="24"/>
  <c r="T156" i="24"/>
  <c r="U156" i="24"/>
  <c r="V156" i="24"/>
  <c r="R157" i="24"/>
  <c r="S157" i="24"/>
  <c r="T157" i="24"/>
  <c r="U157" i="24"/>
  <c r="V157" i="24"/>
  <c r="R158" i="24"/>
  <c r="S158" i="24"/>
  <c r="T158" i="24"/>
  <c r="U158" i="24"/>
  <c r="V158" i="24"/>
  <c r="R159" i="24"/>
  <c r="S159" i="24"/>
  <c r="T159" i="24"/>
  <c r="U159" i="24"/>
  <c r="V159" i="24"/>
  <c r="R160" i="24"/>
  <c r="S160" i="24"/>
  <c r="T160" i="24"/>
  <c r="U160" i="24"/>
  <c r="V160" i="24"/>
  <c r="R161" i="24"/>
  <c r="S161" i="24"/>
  <c r="T161" i="24"/>
  <c r="U161" i="24"/>
  <c r="V161" i="24"/>
  <c r="R162" i="24"/>
  <c r="S162" i="24"/>
  <c r="T162" i="24"/>
  <c r="U162" i="24"/>
  <c r="V162" i="24"/>
  <c r="R163" i="24"/>
  <c r="S163" i="24"/>
  <c r="T163" i="24"/>
  <c r="U163" i="24"/>
  <c r="V163" i="24"/>
  <c r="R164" i="24"/>
  <c r="S164" i="24"/>
  <c r="T164" i="24"/>
  <c r="U164" i="24"/>
  <c r="V164" i="24"/>
  <c r="R165" i="24"/>
  <c r="S165" i="24"/>
  <c r="T165" i="24"/>
  <c r="U165" i="24"/>
  <c r="V165" i="24"/>
  <c r="R166" i="24"/>
  <c r="S166" i="24"/>
  <c r="T166" i="24"/>
  <c r="U166" i="24"/>
  <c r="V166" i="24"/>
  <c r="R167" i="24"/>
  <c r="S167" i="24"/>
  <c r="T167" i="24"/>
  <c r="U167" i="24"/>
  <c r="V167" i="24"/>
  <c r="R168" i="24"/>
  <c r="S168" i="24"/>
  <c r="T168" i="24"/>
  <c r="U168" i="24"/>
  <c r="V168" i="24"/>
  <c r="R169" i="24"/>
  <c r="S169" i="24"/>
  <c r="T169" i="24"/>
  <c r="U169" i="24"/>
  <c r="V169" i="24"/>
  <c r="R170" i="24"/>
  <c r="S170" i="24"/>
  <c r="T170" i="24"/>
  <c r="U170" i="24"/>
  <c r="V170" i="24"/>
  <c r="R171" i="24"/>
  <c r="S171" i="24"/>
  <c r="T171" i="24"/>
  <c r="U171" i="24"/>
  <c r="V171" i="24"/>
  <c r="R172" i="24"/>
  <c r="S172" i="24"/>
  <c r="T172" i="24"/>
  <c r="U172" i="24"/>
  <c r="V172" i="24"/>
  <c r="R174" i="24"/>
  <c r="S174" i="24"/>
  <c r="T174" i="24"/>
  <c r="U174" i="24"/>
  <c r="V174" i="24"/>
  <c r="R175" i="24"/>
  <c r="S175" i="24"/>
  <c r="T175" i="24"/>
  <c r="U175" i="24"/>
  <c r="V175" i="24"/>
  <c r="R176" i="24"/>
  <c r="S176" i="24"/>
  <c r="T176" i="24"/>
  <c r="U176" i="24"/>
  <c r="V176" i="24"/>
  <c r="R177" i="24"/>
  <c r="S177" i="24"/>
  <c r="T177" i="24"/>
  <c r="U177" i="24"/>
  <c r="V177" i="24"/>
  <c r="R178" i="24"/>
  <c r="S178" i="24"/>
  <c r="T178" i="24"/>
  <c r="U178" i="24"/>
  <c r="V178" i="24"/>
  <c r="R179" i="24"/>
  <c r="S179" i="24"/>
  <c r="T179" i="24"/>
  <c r="U179" i="24"/>
  <c r="V179" i="24"/>
  <c r="R180" i="24"/>
  <c r="S180" i="24"/>
  <c r="T180" i="24"/>
  <c r="U180" i="24"/>
  <c r="V180" i="24"/>
  <c r="R181" i="24"/>
  <c r="S181" i="24"/>
  <c r="T181" i="24"/>
  <c r="U181" i="24"/>
  <c r="V181" i="24"/>
  <c r="R182" i="24"/>
  <c r="S182" i="24"/>
  <c r="T182" i="24"/>
  <c r="U182" i="24"/>
  <c r="V182" i="24"/>
  <c r="R183" i="24"/>
  <c r="S183" i="24"/>
  <c r="T183" i="24"/>
  <c r="U183" i="24"/>
  <c r="V183" i="24"/>
  <c r="R184" i="24"/>
  <c r="S184" i="24"/>
  <c r="T184" i="24"/>
  <c r="U184" i="24"/>
  <c r="V184" i="24"/>
  <c r="R186" i="24"/>
  <c r="S186" i="24"/>
  <c r="T186" i="24"/>
  <c r="U186" i="24"/>
  <c r="V186" i="24"/>
  <c r="R188" i="24"/>
  <c r="S188" i="24"/>
  <c r="T188" i="24"/>
  <c r="U188" i="24"/>
  <c r="V188" i="24"/>
  <c r="R189" i="24"/>
  <c r="S189" i="24"/>
  <c r="T189" i="24"/>
  <c r="U189" i="24"/>
  <c r="V189" i="24"/>
  <c r="R190" i="24"/>
  <c r="S190" i="24"/>
  <c r="T190" i="24"/>
  <c r="U190" i="24"/>
  <c r="V190" i="24"/>
  <c r="R191" i="24"/>
  <c r="S191" i="24"/>
  <c r="T191" i="24"/>
  <c r="U191" i="24"/>
  <c r="V191" i="24"/>
  <c r="S7" i="24"/>
  <c r="T7" i="24"/>
  <c r="U7" i="24"/>
  <c r="V7" i="24"/>
  <c r="R7" i="24"/>
  <c r="V196" i="24" l="1"/>
  <c r="U196" i="24"/>
  <c r="T196" i="24"/>
  <c r="R196" i="24"/>
  <c r="S196" i="24"/>
  <c r="S197" i="24" s="1"/>
  <c r="S198" i="24" s="1"/>
  <c r="P188" i="24"/>
  <c r="Q188" i="24" s="1"/>
  <c r="P189" i="24"/>
  <c r="Q189" i="24" s="1"/>
  <c r="P190" i="24"/>
  <c r="Q190" i="24" s="1"/>
  <c r="P191" i="24"/>
  <c r="Q191" i="24" s="1"/>
  <c r="P160" i="24"/>
  <c r="P161" i="24"/>
  <c r="Q161" i="24" s="1"/>
  <c r="P162" i="24"/>
  <c r="Q162" i="24" s="1"/>
  <c r="P163" i="24"/>
  <c r="Q163" i="24" s="1"/>
  <c r="P164" i="24"/>
  <c r="Q164" i="24" s="1"/>
  <c r="P165" i="24"/>
  <c r="Q165" i="24" s="1"/>
  <c r="P166" i="24"/>
  <c r="Q166" i="24" s="1"/>
  <c r="P167" i="24"/>
  <c r="Q167" i="24" s="1"/>
  <c r="P168" i="24"/>
  <c r="Q168" i="24" s="1"/>
  <c r="P169" i="24"/>
  <c r="Q169" i="24" s="1"/>
  <c r="P170" i="24"/>
  <c r="Q170" i="24" s="1"/>
  <c r="P171" i="24"/>
  <c r="Q171" i="24" s="1"/>
  <c r="P172" i="24"/>
  <c r="Q172" i="24" s="1"/>
  <c r="P174" i="24"/>
  <c r="Q174" i="24" s="1"/>
  <c r="P175" i="24"/>
  <c r="Q175" i="24" s="1"/>
  <c r="P176" i="24"/>
  <c r="Q176" i="24" s="1"/>
  <c r="P177" i="24"/>
  <c r="Q177" i="24" s="1"/>
  <c r="P119" i="24"/>
  <c r="P43" i="24"/>
  <c r="P44" i="24"/>
  <c r="I188" i="24"/>
  <c r="J188" i="24" s="1"/>
  <c r="I189" i="24"/>
  <c r="J189" i="24" s="1"/>
  <c r="I190" i="24"/>
  <c r="J190" i="24" s="1"/>
  <c r="I191" i="24"/>
  <c r="J191" i="24" s="1"/>
  <c r="I155" i="24"/>
  <c r="I118" i="24"/>
  <c r="I119" i="24"/>
  <c r="I117" i="24"/>
  <c r="Z187" i="24"/>
  <c r="Z188" i="24"/>
  <c r="Z189" i="24"/>
  <c r="Z190" i="24"/>
  <c r="Z191" i="24"/>
  <c r="Z161" i="24"/>
  <c r="Z162" i="24"/>
  <c r="Z163" i="24"/>
  <c r="Z164" i="24"/>
  <c r="Z165" i="24"/>
  <c r="Z166" i="24"/>
  <c r="Z167" i="24"/>
  <c r="Z168" i="24"/>
  <c r="Z169" i="24"/>
  <c r="Z170" i="24"/>
  <c r="Z171" i="24"/>
  <c r="Z172" i="24"/>
  <c r="Z173" i="24"/>
  <c r="Z174" i="24"/>
  <c r="Z175" i="24"/>
  <c r="Z176" i="24"/>
  <c r="I161" i="24"/>
  <c r="J161" i="24" s="1"/>
  <c r="I162" i="24"/>
  <c r="J162" i="24" s="1"/>
  <c r="I163" i="24"/>
  <c r="I164" i="24"/>
  <c r="I165" i="24"/>
  <c r="W165" i="24" s="1"/>
  <c r="X165" i="24" s="1"/>
  <c r="I166" i="24"/>
  <c r="W166" i="24" s="1"/>
  <c r="X166" i="24" s="1"/>
  <c r="I167" i="24"/>
  <c r="J167" i="24" s="1"/>
  <c r="I168" i="24"/>
  <c r="W168" i="24" s="1"/>
  <c r="X168" i="24" s="1"/>
  <c r="I169" i="24"/>
  <c r="J169" i="24" s="1"/>
  <c r="I170" i="24"/>
  <c r="J170" i="24" s="1"/>
  <c r="I171" i="24"/>
  <c r="I172" i="24"/>
  <c r="I174" i="24"/>
  <c r="I175" i="24"/>
  <c r="J175" i="24" s="1"/>
  <c r="I176" i="24"/>
  <c r="W176" i="24" s="1"/>
  <c r="X176" i="24" s="1"/>
  <c r="P16" i="29"/>
  <c r="W174" i="24" l="1"/>
  <c r="X174" i="24" s="1"/>
  <c r="J176" i="24"/>
  <c r="W172" i="24"/>
  <c r="X172" i="24" s="1"/>
  <c r="W164" i="24"/>
  <c r="X164" i="24" s="1"/>
  <c r="R197" i="24"/>
  <c r="R198" i="24" s="1"/>
  <c r="T197" i="24"/>
  <c r="T198" i="24" s="1"/>
  <c r="J168" i="24"/>
  <c r="U197" i="24"/>
  <c r="U198" i="24" s="1"/>
  <c r="V197" i="24"/>
  <c r="V198" i="24" s="1"/>
  <c r="W171" i="24"/>
  <c r="X171" i="24" s="1"/>
  <c r="W163" i="24"/>
  <c r="X163" i="24" s="1"/>
  <c r="W175" i="24"/>
  <c r="X175" i="24" s="1"/>
  <c r="W167" i="24"/>
  <c r="X167" i="24" s="1"/>
  <c r="W170" i="24"/>
  <c r="X170" i="24" s="1"/>
  <c r="W162" i="24"/>
  <c r="X162" i="24" s="1"/>
  <c r="J174" i="24"/>
  <c r="J166" i="24"/>
  <c r="J165" i="24"/>
  <c r="W191" i="24"/>
  <c r="W161" i="24"/>
  <c r="X161" i="24" s="1"/>
  <c r="J172" i="24"/>
  <c r="J164" i="24"/>
  <c r="W190" i="24"/>
  <c r="X190" i="24" s="1"/>
  <c r="W169" i="24"/>
  <c r="X169" i="24" s="1"/>
  <c r="J171" i="24"/>
  <c r="J163" i="24"/>
  <c r="W189" i="24"/>
  <c r="X189" i="24" s="1"/>
  <c r="W188" i="24"/>
  <c r="X188" i="24" s="1"/>
  <c r="R8" i="26"/>
  <c r="S8" i="26"/>
  <c r="T8" i="26"/>
  <c r="U8" i="26"/>
  <c r="V8" i="26"/>
  <c r="R9" i="26"/>
  <c r="S9" i="26"/>
  <c r="T9" i="26"/>
  <c r="U9" i="26"/>
  <c r="V9" i="26"/>
  <c r="R10" i="26"/>
  <c r="S10" i="26"/>
  <c r="T10" i="26"/>
  <c r="U10" i="26"/>
  <c r="V10" i="26"/>
  <c r="R11" i="26"/>
  <c r="S11" i="26"/>
  <c r="T11" i="26"/>
  <c r="U11" i="26"/>
  <c r="V11" i="26"/>
  <c r="R12" i="26"/>
  <c r="S12" i="26"/>
  <c r="T12" i="26"/>
  <c r="U12" i="26"/>
  <c r="V12" i="26"/>
  <c r="R13" i="26"/>
  <c r="S13" i="26"/>
  <c r="T13" i="26"/>
  <c r="U13" i="26"/>
  <c r="V13" i="26"/>
  <c r="R15" i="26"/>
  <c r="S15" i="26"/>
  <c r="T15" i="26"/>
  <c r="U15" i="26"/>
  <c r="V15" i="26"/>
  <c r="R16" i="26"/>
  <c r="S16" i="26"/>
  <c r="T16" i="26"/>
  <c r="U16" i="26"/>
  <c r="V16" i="26"/>
  <c r="R17" i="26"/>
  <c r="S17" i="26"/>
  <c r="T17" i="26"/>
  <c r="U17" i="26"/>
  <c r="V17" i="26"/>
  <c r="R18" i="26"/>
  <c r="S18" i="26"/>
  <c r="T18" i="26"/>
  <c r="U18" i="26"/>
  <c r="V18" i="26"/>
  <c r="R19" i="26"/>
  <c r="S19" i="26"/>
  <c r="T19" i="26"/>
  <c r="U19" i="26"/>
  <c r="V19" i="26"/>
  <c r="R20" i="26"/>
  <c r="S20" i="26"/>
  <c r="T20" i="26"/>
  <c r="U20" i="26"/>
  <c r="V20" i="26"/>
  <c r="R21" i="26"/>
  <c r="S21" i="26"/>
  <c r="T21" i="26"/>
  <c r="U21" i="26"/>
  <c r="V21" i="26"/>
  <c r="R22" i="26"/>
  <c r="S22" i="26"/>
  <c r="T22" i="26"/>
  <c r="U22" i="26"/>
  <c r="V22" i="26"/>
  <c r="R23" i="26"/>
  <c r="S23" i="26"/>
  <c r="T23" i="26"/>
  <c r="U23" i="26"/>
  <c r="V23" i="26"/>
  <c r="R24" i="26"/>
  <c r="S24" i="26"/>
  <c r="T24" i="26"/>
  <c r="U24" i="26"/>
  <c r="V24" i="26"/>
  <c r="R25" i="26"/>
  <c r="S25" i="26"/>
  <c r="T25" i="26"/>
  <c r="U25" i="26"/>
  <c r="V25" i="26"/>
  <c r="R26" i="26"/>
  <c r="S26" i="26"/>
  <c r="T26" i="26"/>
  <c r="U26" i="26"/>
  <c r="V26" i="26"/>
  <c r="R27" i="26"/>
  <c r="S27" i="26"/>
  <c r="T27" i="26"/>
  <c r="U27" i="26"/>
  <c r="V27" i="26"/>
  <c r="R28" i="26"/>
  <c r="S28" i="26"/>
  <c r="T28" i="26"/>
  <c r="U28" i="26"/>
  <c r="V28" i="26"/>
  <c r="R29" i="26"/>
  <c r="S29" i="26"/>
  <c r="T29" i="26"/>
  <c r="U29" i="26"/>
  <c r="V29" i="26"/>
  <c r="R31" i="26"/>
  <c r="S31" i="26"/>
  <c r="T31" i="26"/>
  <c r="U31" i="26"/>
  <c r="V31" i="26"/>
  <c r="R32" i="26"/>
  <c r="S32" i="26"/>
  <c r="T32" i="26"/>
  <c r="U32" i="26"/>
  <c r="V32" i="26"/>
  <c r="R33" i="26"/>
  <c r="S33" i="26"/>
  <c r="T33" i="26"/>
  <c r="U33" i="26"/>
  <c r="V33" i="26"/>
  <c r="R34" i="26"/>
  <c r="S34" i="26"/>
  <c r="T34" i="26"/>
  <c r="U34" i="26"/>
  <c r="V34" i="26"/>
  <c r="R35" i="26"/>
  <c r="S35" i="26"/>
  <c r="T35" i="26"/>
  <c r="U35" i="26"/>
  <c r="V35" i="26"/>
  <c r="R36" i="26"/>
  <c r="S36" i="26"/>
  <c r="T36" i="26"/>
  <c r="U36" i="26"/>
  <c r="V36" i="26"/>
  <c r="R37" i="26"/>
  <c r="S37" i="26"/>
  <c r="T37" i="26"/>
  <c r="U37" i="26"/>
  <c r="V37" i="26"/>
  <c r="R38" i="26"/>
  <c r="S38" i="26"/>
  <c r="T38" i="26"/>
  <c r="U38" i="26"/>
  <c r="V38" i="26"/>
  <c r="R40" i="26"/>
  <c r="S40" i="26"/>
  <c r="T40" i="26"/>
  <c r="U40" i="26"/>
  <c r="V40" i="26"/>
  <c r="R41" i="26"/>
  <c r="S41" i="26"/>
  <c r="T41" i="26"/>
  <c r="U41" i="26"/>
  <c r="V41" i="26"/>
  <c r="R42" i="26"/>
  <c r="S42" i="26"/>
  <c r="T42" i="26"/>
  <c r="U42" i="26"/>
  <c r="V42" i="26"/>
  <c r="R43" i="26"/>
  <c r="S43" i="26"/>
  <c r="T43" i="26"/>
  <c r="U43" i="26"/>
  <c r="V43" i="26"/>
  <c r="R44" i="26"/>
  <c r="S44" i="26"/>
  <c r="T44" i="26"/>
  <c r="U44" i="26"/>
  <c r="V44" i="26"/>
  <c r="R46" i="26"/>
  <c r="S46" i="26"/>
  <c r="T46" i="26"/>
  <c r="U46" i="26"/>
  <c r="V46" i="26"/>
  <c r="R47" i="26"/>
  <c r="S47" i="26"/>
  <c r="T47" i="26"/>
  <c r="U47" i="26"/>
  <c r="V47" i="26"/>
  <c r="R48" i="26"/>
  <c r="S48" i="26"/>
  <c r="T48" i="26"/>
  <c r="U48" i="26"/>
  <c r="V48" i="26"/>
  <c r="R49" i="26"/>
  <c r="S49" i="26"/>
  <c r="T49" i="26"/>
  <c r="U49" i="26"/>
  <c r="V49" i="26"/>
  <c r="R50" i="26"/>
  <c r="S50" i="26"/>
  <c r="T50" i="26"/>
  <c r="U50" i="26"/>
  <c r="V50" i="26"/>
  <c r="R51" i="26"/>
  <c r="S51" i="26"/>
  <c r="T51" i="26"/>
  <c r="U51" i="26"/>
  <c r="V51" i="26"/>
  <c r="R52" i="26"/>
  <c r="S52" i="26"/>
  <c r="T52" i="26"/>
  <c r="U52" i="26"/>
  <c r="V52" i="26"/>
  <c r="R53" i="26"/>
  <c r="S53" i="26"/>
  <c r="T53" i="26"/>
  <c r="U53" i="26"/>
  <c r="V53" i="26"/>
  <c r="R54" i="26"/>
  <c r="S54" i="26"/>
  <c r="T54" i="26"/>
  <c r="U54" i="26"/>
  <c r="V54" i="26"/>
  <c r="R55" i="26"/>
  <c r="S55" i="26"/>
  <c r="T55" i="26"/>
  <c r="U55" i="26"/>
  <c r="V55" i="26"/>
  <c r="R56" i="26"/>
  <c r="S56" i="26"/>
  <c r="T56" i="26"/>
  <c r="U56" i="26"/>
  <c r="V56" i="26"/>
  <c r="R57" i="26"/>
  <c r="S57" i="26"/>
  <c r="T57" i="26"/>
  <c r="U57" i="26"/>
  <c r="V57" i="26"/>
  <c r="R58" i="26"/>
  <c r="S58" i="26"/>
  <c r="T58" i="26"/>
  <c r="U58" i="26"/>
  <c r="V58" i="26"/>
  <c r="R59" i="26"/>
  <c r="S59" i="26"/>
  <c r="T59" i="26"/>
  <c r="U59" i="26"/>
  <c r="V59" i="26"/>
  <c r="R60" i="26"/>
  <c r="S60" i="26"/>
  <c r="T60" i="26"/>
  <c r="U60" i="26"/>
  <c r="V60" i="26"/>
  <c r="R61" i="26"/>
  <c r="S61" i="26"/>
  <c r="T61" i="26"/>
  <c r="U61" i="26"/>
  <c r="V61" i="26"/>
  <c r="R62" i="26"/>
  <c r="S62" i="26"/>
  <c r="T62" i="26"/>
  <c r="U62" i="26"/>
  <c r="V62" i="26"/>
  <c r="R63" i="26"/>
  <c r="S63" i="26"/>
  <c r="T63" i="26"/>
  <c r="U63" i="26"/>
  <c r="V63" i="26"/>
  <c r="R64" i="26"/>
  <c r="S64" i="26"/>
  <c r="T64" i="26"/>
  <c r="U64" i="26"/>
  <c r="V64" i="26"/>
  <c r="R65" i="26"/>
  <c r="S65" i="26"/>
  <c r="T65" i="26"/>
  <c r="U65" i="26"/>
  <c r="V65" i="26"/>
  <c r="R66" i="26"/>
  <c r="S66" i="26"/>
  <c r="T66" i="26"/>
  <c r="U66" i="26"/>
  <c r="V66" i="26"/>
  <c r="R67" i="26"/>
  <c r="S67" i="26"/>
  <c r="T67" i="26"/>
  <c r="U67" i="26"/>
  <c r="V67" i="26"/>
  <c r="R69" i="26"/>
  <c r="S69" i="26"/>
  <c r="T69" i="26"/>
  <c r="U69" i="26"/>
  <c r="V69" i="26"/>
  <c r="R70" i="26"/>
  <c r="S70" i="26"/>
  <c r="T70" i="26"/>
  <c r="U70" i="26"/>
  <c r="V70" i="26"/>
  <c r="R71" i="26"/>
  <c r="S71" i="26"/>
  <c r="T71" i="26"/>
  <c r="U71" i="26"/>
  <c r="V71" i="26"/>
  <c r="R72" i="26"/>
  <c r="S72" i="26"/>
  <c r="T72" i="26"/>
  <c r="U72" i="26"/>
  <c r="V72" i="26"/>
  <c r="R73" i="26"/>
  <c r="S73" i="26"/>
  <c r="T73" i="26"/>
  <c r="U73" i="26"/>
  <c r="V73" i="26"/>
  <c r="R74" i="26"/>
  <c r="S74" i="26"/>
  <c r="T74" i="26"/>
  <c r="U74" i="26"/>
  <c r="V74" i="26"/>
  <c r="R76" i="26"/>
  <c r="S76" i="26"/>
  <c r="T76" i="26"/>
  <c r="U76" i="26"/>
  <c r="V76" i="26"/>
  <c r="R77" i="26"/>
  <c r="S77" i="26"/>
  <c r="T77" i="26"/>
  <c r="U77" i="26"/>
  <c r="V77" i="26"/>
  <c r="R78" i="26"/>
  <c r="S78" i="26"/>
  <c r="T78" i="26"/>
  <c r="U78" i="26"/>
  <c r="V78" i="26"/>
  <c r="R79" i="26"/>
  <c r="S79" i="26"/>
  <c r="T79" i="26"/>
  <c r="U79" i="26"/>
  <c r="V79" i="26"/>
  <c r="R80" i="26"/>
  <c r="S80" i="26"/>
  <c r="T80" i="26"/>
  <c r="U80" i="26"/>
  <c r="V80" i="26"/>
  <c r="R81" i="26"/>
  <c r="S81" i="26"/>
  <c r="T81" i="26"/>
  <c r="U81" i="26"/>
  <c r="V81" i="26"/>
  <c r="R82" i="26"/>
  <c r="S82" i="26"/>
  <c r="T82" i="26"/>
  <c r="U82" i="26"/>
  <c r="V82" i="26"/>
  <c r="R83" i="26"/>
  <c r="S83" i="26"/>
  <c r="T83" i="26"/>
  <c r="U83" i="26"/>
  <c r="V83" i="26"/>
  <c r="R85" i="26"/>
  <c r="S85" i="26"/>
  <c r="T85" i="26"/>
  <c r="U85" i="26"/>
  <c r="V85" i="26"/>
  <c r="R86" i="26"/>
  <c r="S86" i="26"/>
  <c r="T86" i="26"/>
  <c r="U86" i="26"/>
  <c r="V86" i="26"/>
  <c r="R87" i="26"/>
  <c r="S87" i="26"/>
  <c r="T87" i="26"/>
  <c r="U87" i="26"/>
  <c r="V87" i="26"/>
  <c r="R88" i="26"/>
  <c r="S88" i="26"/>
  <c r="T88" i="26"/>
  <c r="U88" i="26"/>
  <c r="V88" i="26"/>
  <c r="R90" i="26"/>
  <c r="S90" i="26"/>
  <c r="T90" i="26"/>
  <c r="U90" i="26"/>
  <c r="V90" i="26"/>
  <c r="R91" i="26"/>
  <c r="S91" i="26"/>
  <c r="T91" i="26"/>
  <c r="U91" i="26"/>
  <c r="V91" i="26"/>
  <c r="R92" i="26"/>
  <c r="S92" i="26"/>
  <c r="T92" i="26"/>
  <c r="U92" i="26"/>
  <c r="V92" i="26"/>
  <c r="R93" i="26"/>
  <c r="S93" i="26"/>
  <c r="T93" i="26"/>
  <c r="U93" i="26"/>
  <c r="V93" i="26"/>
  <c r="R94" i="26"/>
  <c r="S94" i="26"/>
  <c r="T94" i="26"/>
  <c r="U94" i="26"/>
  <c r="V94" i="26"/>
  <c r="R95" i="26"/>
  <c r="S95" i="26"/>
  <c r="T95" i="26"/>
  <c r="U95" i="26"/>
  <c r="V95" i="26"/>
  <c r="R96" i="26"/>
  <c r="S96" i="26"/>
  <c r="T96" i="26"/>
  <c r="U96" i="26"/>
  <c r="V96" i="26"/>
  <c r="R97" i="26"/>
  <c r="S97" i="26"/>
  <c r="T97" i="26"/>
  <c r="U97" i="26"/>
  <c r="V97" i="26"/>
  <c r="R98" i="26"/>
  <c r="S98" i="26"/>
  <c r="T98" i="26"/>
  <c r="U98" i="26"/>
  <c r="V98" i="26"/>
  <c r="R99" i="26"/>
  <c r="S99" i="26"/>
  <c r="T99" i="26"/>
  <c r="U99" i="26"/>
  <c r="V99" i="26"/>
  <c r="R100" i="26"/>
  <c r="S100" i="26"/>
  <c r="T100" i="26"/>
  <c r="U100" i="26"/>
  <c r="V100" i="26"/>
  <c r="R101" i="26"/>
  <c r="S101" i="26"/>
  <c r="T101" i="26"/>
  <c r="U101" i="26"/>
  <c r="V101" i="26"/>
  <c r="R102" i="26"/>
  <c r="S102" i="26"/>
  <c r="T102" i="26"/>
  <c r="U102" i="26"/>
  <c r="V102" i="26"/>
  <c r="R103" i="26"/>
  <c r="S103" i="26"/>
  <c r="T103" i="26"/>
  <c r="U103" i="26"/>
  <c r="V103" i="26"/>
  <c r="R104" i="26"/>
  <c r="S104" i="26"/>
  <c r="T104" i="26"/>
  <c r="U104" i="26"/>
  <c r="V104" i="26"/>
  <c r="R105" i="26"/>
  <c r="S105" i="26"/>
  <c r="T105" i="26"/>
  <c r="U105" i="26"/>
  <c r="V105" i="26"/>
  <c r="R106" i="26"/>
  <c r="S106" i="26"/>
  <c r="T106" i="26"/>
  <c r="U106" i="26"/>
  <c r="V106" i="26"/>
  <c r="R107" i="26"/>
  <c r="S107" i="26"/>
  <c r="T107" i="26"/>
  <c r="U107" i="26"/>
  <c r="V107" i="26"/>
  <c r="R108" i="26"/>
  <c r="S108" i="26"/>
  <c r="T108" i="26"/>
  <c r="U108" i="26"/>
  <c r="V108" i="26"/>
  <c r="R109" i="26"/>
  <c r="S109" i="26"/>
  <c r="T109" i="26"/>
  <c r="U109" i="26"/>
  <c r="V109" i="26"/>
  <c r="R110" i="26"/>
  <c r="S110" i="26"/>
  <c r="T110" i="26"/>
  <c r="U110" i="26"/>
  <c r="V110" i="26"/>
  <c r="R111" i="26"/>
  <c r="S111" i="26"/>
  <c r="T111" i="26"/>
  <c r="U111" i="26"/>
  <c r="V111" i="26"/>
  <c r="R112" i="26"/>
  <c r="S112" i="26"/>
  <c r="T112" i="26"/>
  <c r="U112" i="26"/>
  <c r="V112" i="26"/>
  <c r="R113" i="26"/>
  <c r="S113" i="26"/>
  <c r="T113" i="26"/>
  <c r="U113" i="26"/>
  <c r="V113" i="26"/>
  <c r="R114" i="26"/>
  <c r="S114" i="26"/>
  <c r="T114" i="26"/>
  <c r="U114" i="26"/>
  <c r="V114" i="26"/>
  <c r="R115" i="26"/>
  <c r="S115" i="26"/>
  <c r="T115" i="26"/>
  <c r="U115" i="26"/>
  <c r="V115" i="26"/>
  <c r="R116" i="26"/>
  <c r="S116" i="26"/>
  <c r="T116" i="26"/>
  <c r="U116" i="26"/>
  <c r="V116" i="26"/>
  <c r="R117" i="26"/>
  <c r="S117" i="26"/>
  <c r="T117" i="26"/>
  <c r="U117" i="26"/>
  <c r="V117" i="26"/>
  <c r="R118" i="26"/>
  <c r="S118" i="26"/>
  <c r="T118" i="26"/>
  <c r="U118" i="26"/>
  <c r="V118" i="26"/>
  <c r="R119" i="26"/>
  <c r="S119" i="26"/>
  <c r="T119" i="26"/>
  <c r="U119" i="26"/>
  <c r="V119" i="26"/>
  <c r="R120" i="26"/>
  <c r="S120" i="26"/>
  <c r="T120" i="26"/>
  <c r="U120" i="26"/>
  <c r="V120" i="26"/>
  <c r="R121" i="26"/>
  <c r="S121" i="26"/>
  <c r="T121" i="26"/>
  <c r="U121" i="26"/>
  <c r="V121" i="26"/>
  <c r="R122" i="26"/>
  <c r="S122" i="26"/>
  <c r="T122" i="26"/>
  <c r="U122" i="26"/>
  <c r="V122" i="26"/>
  <c r="R123" i="26"/>
  <c r="S123" i="26"/>
  <c r="T123" i="26"/>
  <c r="U123" i="26"/>
  <c r="V123" i="26"/>
  <c r="R124" i="26"/>
  <c r="S124" i="26"/>
  <c r="T124" i="26"/>
  <c r="U124" i="26"/>
  <c r="V124" i="26"/>
  <c r="R126" i="26"/>
  <c r="S126" i="26"/>
  <c r="T126" i="26"/>
  <c r="U126" i="26"/>
  <c r="V126" i="26"/>
  <c r="R127" i="26"/>
  <c r="S127" i="26"/>
  <c r="T127" i="26"/>
  <c r="U127" i="26"/>
  <c r="V127" i="26"/>
  <c r="R128" i="26"/>
  <c r="S128" i="26"/>
  <c r="T128" i="26"/>
  <c r="U128" i="26"/>
  <c r="V128" i="26"/>
  <c r="R129" i="26"/>
  <c r="S129" i="26"/>
  <c r="T129" i="26"/>
  <c r="U129" i="26"/>
  <c r="V129" i="26"/>
  <c r="R130" i="26"/>
  <c r="S130" i="26"/>
  <c r="T130" i="26"/>
  <c r="U130" i="26"/>
  <c r="V130" i="26"/>
  <c r="R131" i="26"/>
  <c r="S131" i="26"/>
  <c r="T131" i="26"/>
  <c r="U131" i="26"/>
  <c r="V131" i="26"/>
  <c r="R132" i="26"/>
  <c r="S132" i="26"/>
  <c r="T132" i="26"/>
  <c r="U132" i="26"/>
  <c r="V132" i="26"/>
  <c r="R133" i="26"/>
  <c r="S133" i="26"/>
  <c r="T133" i="26"/>
  <c r="U133" i="26"/>
  <c r="V133" i="26"/>
  <c r="R134" i="26"/>
  <c r="S134" i="26"/>
  <c r="T134" i="26"/>
  <c r="U134" i="26"/>
  <c r="V134" i="26"/>
  <c r="R135" i="26"/>
  <c r="S135" i="26"/>
  <c r="T135" i="26"/>
  <c r="U135" i="26"/>
  <c r="V135" i="26"/>
  <c r="R136" i="26"/>
  <c r="S136" i="26"/>
  <c r="T136" i="26"/>
  <c r="U136" i="26"/>
  <c r="V136" i="26"/>
  <c r="R137" i="26"/>
  <c r="S137" i="26"/>
  <c r="T137" i="26"/>
  <c r="U137" i="26"/>
  <c r="V137" i="26"/>
  <c r="R138" i="26"/>
  <c r="S138" i="26"/>
  <c r="T138" i="26"/>
  <c r="U138" i="26"/>
  <c r="V138" i="26"/>
  <c r="R139" i="26"/>
  <c r="S139" i="26"/>
  <c r="T139" i="26"/>
  <c r="U139" i="26"/>
  <c r="V139" i="26"/>
  <c r="R140" i="26"/>
  <c r="S140" i="26"/>
  <c r="T140" i="26"/>
  <c r="U140" i="26"/>
  <c r="V140" i="26"/>
  <c r="R141" i="26"/>
  <c r="S141" i="26"/>
  <c r="T141" i="26"/>
  <c r="U141" i="26"/>
  <c r="V141" i="26"/>
  <c r="R142" i="26"/>
  <c r="S142" i="26"/>
  <c r="T142" i="26"/>
  <c r="U142" i="26"/>
  <c r="V142" i="26"/>
  <c r="R143" i="26"/>
  <c r="S143" i="26"/>
  <c r="T143" i="26"/>
  <c r="U143" i="26"/>
  <c r="V143" i="26"/>
  <c r="R144" i="26"/>
  <c r="S144" i="26"/>
  <c r="T144" i="26"/>
  <c r="U144" i="26"/>
  <c r="V144" i="26"/>
  <c r="R145" i="26"/>
  <c r="S145" i="26"/>
  <c r="T145" i="26"/>
  <c r="U145" i="26"/>
  <c r="V145" i="26"/>
  <c r="R146" i="26"/>
  <c r="S146" i="26"/>
  <c r="T146" i="26"/>
  <c r="U146" i="26"/>
  <c r="V146" i="26"/>
  <c r="R147" i="26"/>
  <c r="S147" i="26"/>
  <c r="T147" i="26"/>
  <c r="U147" i="26"/>
  <c r="V147" i="26"/>
  <c r="R148" i="26"/>
  <c r="S148" i="26"/>
  <c r="T148" i="26"/>
  <c r="U148" i="26"/>
  <c r="V148" i="26"/>
  <c r="R149" i="26"/>
  <c r="S149" i="26"/>
  <c r="T149" i="26"/>
  <c r="U149" i="26"/>
  <c r="V149" i="26"/>
  <c r="R150" i="26"/>
  <c r="S150" i="26"/>
  <c r="T150" i="26"/>
  <c r="U150" i="26"/>
  <c r="V150" i="26"/>
  <c r="R151" i="26"/>
  <c r="S151" i="26"/>
  <c r="T151" i="26"/>
  <c r="U151" i="26"/>
  <c r="V151" i="26"/>
  <c r="R152" i="26"/>
  <c r="S152" i="26"/>
  <c r="T152" i="26"/>
  <c r="U152" i="26"/>
  <c r="V152" i="26"/>
  <c r="R153" i="26"/>
  <c r="S153" i="26"/>
  <c r="T153" i="26"/>
  <c r="U153" i="26"/>
  <c r="V153" i="26"/>
  <c r="R154" i="26"/>
  <c r="S154" i="26"/>
  <c r="T154" i="26"/>
  <c r="U154" i="26"/>
  <c r="V154" i="26"/>
  <c r="R155" i="26"/>
  <c r="S155" i="26"/>
  <c r="T155" i="26"/>
  <c r="U155" i="26"/>
  <c r="V155" i="26"/>
  <c r="R156" i="26"/>
  <c r="S156" i="26"/>
  <c r="T156" i="26"/>
  <c r="U156" i="26"/>
  <c r="V156" i="26"/>
  <c r="R157" i="26"/>
  <c r="S157" i="26"/>
  <c r="T157" i="26"/>
  <c r="U157" i="26"/>
  <c r="V157" i="26"/>
  <c r="R158" i="26"/>
  <c r="S158" i="26"/>
  <c r="T158" i="26"/>
  <c r="U158" i="26"/>
  <c r="V158" i="26"/>
  <c r="R159" i="26"/>
  <c r="S159" i="26"/>
  <c r="T159" i="26"/>
  <c r="U159" i="26"/>
  <c r="V159" i="26"/>
  <c r="R160" i="26"/>
  <c r="S160" i="26"/>
  <c r="T160" i="26"/>
  <c r="U160" i="26"/>
  <c r="V160" i="26"/>
  <c r="R161" i="26"/>
  <c r="S161" i="26"/>
  <c r="T161" i="26"/>
  <c r="U161" i="26"/>
  <c r="V161" i="26"/>
  <c r="R163" i="26"/>
  <c r="S163" i="26"/>
  <c r="T163" i="26"/>
  <c r="U163" i="26"/>
  <c r="V163" i="26"/>
  <c r="R164" i="26"/>
  <c r="S164" i="26"/>
  <c r="T164" i="26"/>
  <c r="U164" i="26"/>
  <c r="V164" i="26"/>
  <c r="R165" i="26"/>
  <c r="S165" i="26"/>
  <c r="T165" i="26"/>
  <c r="U165" i="26"/>
  <c r="V165" i="26"/>
  <c r="R166" i="26"/>
  <c r="S166" i="26"/>
  <c r="T166" i="26"/>
  <c r="U166" i="26"/>
  <c r="V166" i="26"/>
  <c r="R167" i="26"/>
  <c r="S167" i="26"/>
  <c r="T167" i="26"/>
  <c r="U167" i="26"/>
  <c r="V167" i="26"/>
  <c r="R168" i="26"/>
  <c r="S168" i="26"/>
  <c r="T168" i="26"/>
  <c r="U168" i="26"/>
  <c r="V168" i="26"/>
  <c r="R169" i="26"/>
  <c r="S169" i="26"/>
  <c r="T169" i="26"/>
  <c r="U169" i="26"/>
  <c r="V169" i="26"/>
  <c r="R170" i="26"/>
  <c r="S170" i="26"/>
  <c r="T170" i="26"/>
  <c r="U170" i="26"/>
  <c r="V170" i="26"/>
  <c r="R171" i="26"/>
  <c r="S171" i="26"/>
  <c r="T171" i="26"/>
  <c r="U171" i="26"/>
  <c r="V171" i="26"/>
  <c r="R172" i="26"/>
  <c r="S172" i="26"/>
  <c r="T172" i="26"/>
  <c r="U172" i="26"/>
  <c r="V172" i="26"/>
  <c r="R174" i="26"/>
  <c r="S174" i="26"/>
  <c r="T174" i="26"/>
  <c r="U174" i="26"/>
  <c r="V174" i="26"/>
  <c r="R175" i="26"/>
  <c r="S175" i="26"/>
  <c r="T175" i="26"/>
  <c r="U175" i="26"/>
  <c r="V175" i="26"/>
  <c r="R176" i="26"/>
  <c r="S176" i="26"/>
  <c r="T176" i="26"/>
  <c r="U176" i="26"/>
  <c r="V176" i="26"/>
  <c r="R177" i="26"/>
  <c r="S177" i="26"/>
  <c r="T177" i="26"/>
  <c r="U177" i="26"/>
  <c r="V177" i="26"/>
  <c r="R178" i="26"/>
  <c r="S178" i="26"/>
  <c r="T178" i="26"/>
  <c r="U178" i="26"/>
  <c r="V178" i="26"/>
  <c r="R179" i="26"/>
  <c r="S179" i="26"/>
  <c r="T179" i="26"/>
  <c r="U179" i="26"/>
  <c r="V179" i="26"/>
  <c r="R180" i="26"/>
  <c r="S180" i="26"/>
  <c r="T180" i="26"/>
  <c r="U180" i="26"/>
  <c r="V180" i="26"/>
  <c r="R181" i="26"/>
  <c r="S181" i="26"/>
  <c r="T181" i="26"/>
  <c r="U181" i="26"/>
  <c r="V181" i="26"/>
  <c r="R182" i="26"/>
  <c r="S182" i="26"/>
  <c r="T182" i="26"/>
  <c r="U182" i="26"/>
  <c r="V182" i="26"/>
  <c r="R183" i="26"/>
  <c r="S183" i="26"/>
  <c r="T183" i="26"/>
  <c r="U183" i="26"/>
  <c r="V183" i="26"/>
  <c r="R184" i="26"/>
  <c r="S184" i="26"/>
  <c r="T184" i="26"/>
  <c r="U184" i="26"/>
  <c r="V184" i="26"/>
  <c r="R185" i="26"/>
  <c r="S185" i="26"/>
  <c r="T185" i="26"/>
  <c r="U185" i="26"/>
  <c r="V185" i="26"/>
  <c r="R186" i="26"/>
  <c r="S186" i="26"/>
  <c r="T186" i="26"/>
  <c r="U186" i="26"/>
  <c r="V186" i="26"/>
  <c r="R188" i="26"/>
  <c r="S188" i="26"/>
  <c r="T188" i="26"/>
  <c r="U188" i="26"/>
  <c r="V188" i="26"/>
  <c r="R189" i="26"/>
  <c r="S189" i="26"/>
  <c r="T189" i="26"/>
  <c r="U189" i="26"/>
  <c r="V189" i="26"/>
  <c r="R190" i="26"/>
  <c r="S190" i="26"/>
  <c r="T190" i="26"/>
  <c r="U190" i="26"/>
  <c r="V190" i="26"/>
  <c r="R191" i="26"/>
  <c r="S191" i="26"/>
  <c r="T191" i="26"/>
  <c r="U191" i="26"/>
  <c r="V191" i="26"/>
  <c r="S7" i="26"/>
  <c r="T7" i="26"/>
  <c r="U7" i="26"/>
  <c r="V7" i="26"/>
  <c r="R7" i="26"/>
  <c r="P154" i="25" l="1"/>
  <c r="Q154" i="25" l="1"/>
  <c r="P155" i="25"/>
  <c r="Q155" i="25" s="1"/>
  <c r="P156" i="25"/>
  <c r="Q156" i="25" s="1"/>
  <c r="P157" i="25"/>
  <c r="Q157" i="25" s="1"/>
  <c r="P158" i="25"/>
  <c r="Q158" i="25" s="1"/>
  <c r="P159" i="25"/>
  <c r="Q159" i="25" s="1"/>
  <c r="P160" i="25"/>
  <c r="Q160" i="25" s="1"/>
  <c r="P161" i="25"/>
  <c r="Q161" i="25" s="1"/>
  <c r="P162" i="25"/>
  <c r="Q162" i="25" s="1"/>
  <c r="P163" i="25"/>
  <c r="Q163" i="25" s="1"/>
  <c r="P164" i="25"/>
  <c r="Q164" i="25" s="1"/>
  <c r="P165" i="25"/>
  <c r="Q165" i="25" s="1"/>
  <c r="P166" i="25"/>
  <c r="Q166" i="25" s="1"/>
  <c r="P167" i="25"/>
  <c r="Q167" i="25" s="1"/>
  <c r="P168" i="25"/>
  <c r="Q168" i="25" s="1"/>
  <c r="P169" i="25"/>
  <c r="Q169" i="25" s="1"/>
  <c r="P170" i="25"/>
  <c r="Q170" i="25" s="1"/>
  <c r="P171" i="25"/>
  <c r="Q171" i="25" s="1"/>
  <c r="P172" i="25"/>
  <c r="Q172" i="25" s="1"/>
  <c r="P173" i="25"/>
  <c r="Q173" i="25" s="1"/>
  <c r="P174" i="25"/>
  <c r="Q174" i="25" s="1"/>
  <c r="P175" i="25"/>
  <c r="Q175" i="25" s="1"/>
  <c r="P176" i="25"/>
  <c r="Q176" i="25" s="1"/>
  <c r="P177" i="25"/>
  <c r="Q177" i="25" s="1"/>
  <c r="P178" i="25"/>
  <c r="Q178" i="25" s="1"/>
  <c r="P179" i="25"/>
  <c r="Q179" i="25" s="1"/>
  <c r="P180" i="25"/>
  <c r="Q180" i="25" s="1"/>
  <c r="P181" i="25"/>
  <c r="Q181" i="25" s="1"/>
  <c r="P182" i="25"/>
  <c r="Q182" i="25" s="1"/>
  <c r="P183" i="25"/>
  <c r="Q183" i="25" s="1"/>
  <c r="P184" i="25"/>
  <c r="Q184" i="25" s="1"/>
  <c r="P185" i="25"/>
  <c r="Q185" i="25" s="1"/>
  <c r="P186" i="25"/>
  <c r="Q186" i="25" s="1"/>
  <c r="P187" i="25"/>
  <c r="Q187" i="25" s="1"/>
  <c r="P188" i="25"/>
  <c r="Q188" i="25" s="1"/>
  <c r="P189" i="25"/>
  <c r="Q189" i="25" s="1"/>
  <c r="P190" i="25"/>
  <c r="Q190" i="25" s="1"/>
  <c r="P191" i="25"/>
  <c r="Q191" i="25" s="1"/>
  <c r="I74" i="24" l="1"/>
  <c r="I73" i="24"/>
  <c r="I72" i="24"/>
  <c r="I71" i="24"/>
  <c r="I70" i="24"/>
  <c r="I69" i="24"/>
  <c r="I68" i="24"/>
  <c r="I67" i="24"/>
  <c r="I66" i="24"/>
  <c r="I65" i="24"/>
  <c r="I64" i="24"/>
  <c r="I63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191" i="25"/>
  <c r="J191" i="25" s="1"/>
  <c r="I190" i="25"/>
  <c r="J190" i="25" s="1"/>
  <c r="I189" i="25"/>
  <c r="J189" i="25" s="1"/>
  <c r="I188" i="25"/>
  <c r="J188" i="25" s="1"/>
  <c r="I187" i="25"/>
  <c r="J187" i="25" s="1"/>
  <c r="I186" i="25"/>
  <c r="J186" i="25" s="1"/>
  <c r="I185" i="25"/>
  <c r="J185" i="25" s="1"/>
  <c r="I184" i="25"/>
  <c r="J184" i="25" s="1"/>
  <c r="I183" i="25"/>
  <c r="J183" i="25" s="1"/>
  <c r="I182" i="25"/>
  <c r="J182" i="25" s="1"/>
  <c r="I181" i="25"/>
  <c r="J181" i="25" s="1"/>
  <c r="I180" i="25"/>
  <c r="J180" i="25" s="1"/>
  <c r="I179" i="25"/>
  <c r="J179" i="25" s="1"/>
  <c r="I178" i="25"/>
  <c r="J178" i="25" s="1"/>
  <c r="I177" i="25"/>
  <c r="J177" i="25" s="1"/>
  <c r="I176" i="25"/>
  <c r="J176" i="25" s="1"/>
  <c r="I175" i="25"/>
  <c r="J175" i="25" s="1"/>
  <c r="I174" i="25"/>
  <c r="J174" i="25" s="1"/>
  <c r="I173" i="25"/>
  <c r="J173" i="25" s="1"/>
  <c r="I172" i="25"/>
  <c r="J172" i="25" s="1"/>
  <c r="I171" i="25"/>
  <c r="J171" i="25" s="1"/>
  <c r="I170" i="25"/>
  <c r="J170" i="25" s="1"/>
  <c r="I169" i="25"/>
  <c r="J169" i="25" s="1"/>
  <c r="I168" i="25"/>
  <c r="J168" i="25" s="1"/>
  <c r="I167" i="25"/>
  <c r="J167" i="25" s="1"/>
  <c r="I166" i="25"/>
  <c r="J166" i="25" s="1"/>
  <c r="I165" i="25"/>
  <c r="J165" i="25" s="1"/>
  <c r="I164" i="25"/>
  <c r="J164" i="25" s="1"/>
  <c r="I163" i="25"/>
  <c r="J163" i="25" s="1"/>
  <c r="I162" i="25"/>
  <c r="J162" i="25" s="1"/>
  <c r="I161" i="25"/>
  <c r="J161" i="25" s="1"/>
  <c r="I160" i="25"/>
  <c r="J160" i="25" s="1"/>
  <c r="I159" i="25"/>
  <c r="J159" i="25" s="1"/>
  <c r="J158" i="25"/>
  <c r="I158" i="25"/>
  <c r="I157" i="25"/>
  <c r="J157" i="25" s="1"/>
  <c r="I156" i="25"/>
  <c r="J156" i="25" s="1"/>
  <c r="I155" i="25"/>
  <c r="J155" i="25" s="1"/>
  <c r="I154" i="25"/>
  <c r="J154" i="25" s="1"/>
  <c r="I153" i="25"/>
  <c r="J153" i="25" s="1"/>
  <c r="I152" i="25"/>
  <c r="J152" i="25" s="1"/>
  <c r="I151" i="25"/>
  <c r="J151" i="25" s="1"/>
  <c r="I150" i="25"/>
  <c r="J150" i="25" s="1"/>
  <c r="I149" i="25"/>
  <c r="J149" i="25" s="1"/>
  <c r="I148" i="25"/>
  <c r="J148" i="25" s="1"/>
  <c r="I147" i="25"/>
  <c r="J147" i="25" s="1"/>
  <c r="I146" i="25"/>
  <c r="J146" i="25" s="1"/>
  <c r="I145" i="25"/>
  <c r="J145" i="25" s="1"/>
  <c r="I144" i="25"/>
  <c r="J144" i="25" s="1"/>
  <c r="I143" i="25"/>
  <c r="J143" i="25" s="1"/>
  <c r="I142" i="25"/>
  <c r="J142" i="25" s="1"/>
  <c r="I141" i="25"/>
  <c r="J141" i="25" s="1"/>
  <c r="I140" i="25"/>
  <c r="J140" i="25" s="1"/>
  <c r="I139" i="25"/>
  <c r="J139" i="25" s="1"/>
  <c r="J138" i="25"/>
  <c r="I138" i="25"/>
  <c r="I137" i="25"/>
  <c r="J137" i="25" s="1"/>
  <c r="I136" i="25"/>
  <c r="J136" i="25" s="1"/>
  <c r="I135" i="25"/>
  <c r="J135" i="25" s="1"/>
  <c r="I134" i="25"/>
  <c r="J134" i="25" s="1"/>
  <c r="I133" i="25"/>
  <c r="J133" i="25" s="1"/>
  <c r="I132" i="25"/>
  <c r="J132" i="25" s="1"/>
  <c r="I131" i="25"/>
  <c r="J131" i="25" s="1"/>
  <c r="I130" i="25"/>
  <c r="J130" i="25" s="1"/>
  <c r="I129" i="25"/>
  <c r="J129" i="25" s="1"/>
  <c r="I128" i="25"/>
  <c r="J128" i="25" s="1"/>
  <c r="I127" i="25"/>
  <c r="J127" i="25" s="1"/>
  <c r="I126" i="25"/>
  <c r="J126" i="25" s="1"/>
  <c r="I125" i="25"/>
  <c r="J125" i="25" s="1"/>
  <c r="I124" i="25"/>
  <c r="J124" i="25" s="1"/>
  <c r="I123" i="25"/>
  <c r="J123" i="25" s="1"/>
  <c r="I122" i="25"/>
  <c r="J122" i="25" s="1"/>
  <c r="I121" i="25"/>
  <c r="J121" i="25" s="1"/>
  <c r="I120" i="25"/>
  <c r="J120" i="25" s="1"/>
  <c r="I119" i="25"/>
  <c r="J119" i="25" s="1"/>
  <c r="I118" i="25"/>
  <c r="J118" i="25" s="1"/>
  <c r="I117" i="25"/>
  <c r="J117" i="25" s="1"/>
  <c r="I116" i="25"/>
  <c r="J116" i="25" s="1"/>
  <c r="I115" i="25"/>
  <c r="J115" i="25" s="1"/>
  <c r="I114" i="25"/>
  <c r="J114" i="25" s="1"/>
  <c r="I113" i="25"/>
  <c r="J113" i="25" s="1"/>
  <c r="I112" i="25"/>
  <c r="J112" i="25" s="1"/>
  <c r="I111" i="25"/>
  <c r="J111" i="25" s="1"/>
  <c r="I110" i="25"/>
  <c r="J110" i="25" s="1"/>
  <c r="I109" i="25"/>
  <c r="J109" i="25" s="1"/>
  <c r="I108" i="25"/>
  <c r="J108" i="25" s="1"/>
  <c r="I107" i="25"/>
  <c r="J107" i="25" s="1"/>
  <c r="I106" i="25"/>
  <c r="J106" i="25" s="1"/>
  <c r="I105" i="25"/>
  <c r="J105" i="25" s="1"/>
  <c r="I104" i="25"/>
  <c r="J104" i="25" s="1"/>
  <c r="I103" i="25"/>
  <c r="J103" i="25" s="1"/>
  <c r="I102" i="25"/>
  <c r="J102" i="25" s="1"/>
  <c r="I101" i="25"/>
  <c r="J101" i="25" s="1"/>
  <c r="I100" i="25"/>
  <c r="J100" i="25" s="1"/>
  <c r="I99" i="25"/>
  <c r="J99" i="25" s="1"/>
  <c r="I98" i="25"/>
  <c r="J98" i="25" s="1"/>
  <c r="I97" i="25"/>
  <c r="J97" i="25" s="1"/>
  <c r="I96" i="25"/>
  <c r="J96" i="25" s="1"/>
  <c r="I95" i="25"/>
  <c r="J95" i="25" s="1"/>
  <c r="I94" i="25"/>
  <c r="J94" i="25" s="1"/>
  <c r="I93" i="25"/>
  <c r="J93" i="25" s="1"/>
  <c r="I92" i="25"/>
  <c r="J92" i="25" s="1"/>
  <c r="I91" i="25"/>
  <c r="J91" i="25" s="1"/>
  <c r="I90" i="25"/>
  <c r="J90" i="25" s="1"/>
  <c r="I89" i="25"/>
  <c r="J89" i="25" s="1"/>
  <c r="I88" i="25"/>
  <c r="J88" i="25" s="1"/>
  <c r="I87" i="25"/>
  <c r="J87" i="25" s="1"/>
  <c r="I86" i="25"/>
  <c r="J86" i="25" s="1"/>
  <c r="I85" i="25"/>
  <c r="J85" i="25" s="1"/>
  <c r="I84" i="25"/>
  <c r="J84" i="25" s="1"/>
  <c r="I83" i="25"/>
  <c r="J83" i="25" s="1"/>
  <c r="I82" i="25"/>
  <c r="J82" i="25" s="1"/>
  <c r="I81" i="25"/>
  <c r="J81" i="25" s="1"/>
  <c r="I80" i="25"/>
  <c r="J80" i="25" s="1"/>
  <c r="I79" i="25"/>
  <c r="J79" i="25" s="1"/>
  <c r="I78" i="25"/>
  <c r="J78" i="25" s="1"/>
  <c r="I77" i="25"/>
  <c r="J77" i="25" s="1"/>
  <c r="I76" i="25"/>
  <c r="J76" i="25" s="1"/>
  <c r="I75" i="25"/>
  <c r="J75" i="25" s="1"/>
  <c r="I74" i="25"/>
  <c r="J74" i="25" s="1"/>
  <c r="I73" i="25"/>
  <c r="J73" i="25" s="1"/>
  <c r="I72" i="25"/>
  <c r="J72" i="25" s="1"/>
  <c r="I71" i="25"/>
  <c r="J71" i="25" s="1"/>
  <c r="I70" i="25"/>
  <c r="J70" i="25" s="1"/>
  <c r="I69" i="25"/>
  <c r="J69" i="25" s="1"/>
  <c r="I68" i="25"/>
  <c r="J68" i="25" s="1"/>
  <c r="I67" i="25"/>
  <c r="J67" i="25" s="1"/>
  <c r="I66" i="25"/>
  <c r="J66" i="25" s="1"/>
  <c r="I65" i="25"/>
  <c r="J65" i="25" s="1"/>
  <c r="I64" i="25"/>
  <c r="J64" i="25" s="1"/>
  <c r="I63" i="25"/>
  <c r="J63" i="25" s="1"/>
  <c r="I62" i="25"/>
  <c r="J62" i="25" s="1"/>
  <c r="I61" i="25"/>
  <c r="J61" i="25" s="1"/>
  <c r="I60" i="25"/>
  <c r="J60" i="25" s="1"/>
  <c r="I59" i="25"/>
  <c r="J59" i="25" s="1"/>
  <c r="I58" i="25"/>
  <c r="J58" i="25" s="1"/>
  <c r="I57" i="25"/>
  <c r="J57" i="25" s="1"/>
  <c r="I56" i="25"/>
  <c r="J56" i="25" s="1"/>
  <c r="I55" i="25"/>
  <c r="J55" i="25" s="1"/>
  <c r="I54" i="25"/>
  <c r="J54" i="25" s="1"/>
  <c r="I53" i="25"/>
  <c r="J53" i="25" s="1"/>
  <c r="I52" i="25"/>
  <c r="J52" i="25" s="1"/>
  <c r="I51" i="25"/>
  <c r="J51" i="25" s="1"/>
  <c r="I50" i="25"/>
  <c r="J50" i="25" s="1"/>
  <c r="I49" i="25"/>
  <c r="J49" i="25" s="1"/>
  <c r="I48" i="25"/>
  <c r="J48" i="25" s="1"/>
  <c r="I47" i="25"/>
  <c r="J47" i="25" s="1"/>
  <c r="I46" i="25"/>
  <c r="J46" i="25" s="1"/>
  <c r="I45" i="25"/>
  <c r="J45" i="25" s="1"/>
  <c r="I44" i="25"/>
  <c r="J44" i="25" s="1"/>
  <c r="I43" i="25"/>
  <c r="J43" i="25" s="1"/>
  <c r="J42" i="25"/>
  <c r="I42" i="25"/>
  <c r="I41" i="25"/>
  <c r="J41" i="25" s="1"/>
  <c r="I40" i="25"/>
  <c r="J40" i="25" s="1"/>
  <c r="I39" i="25"/>
  <c r="J39" i="25" s="1"/>
  <c r="I38" i="25"/>
  <c r="J38" i="25" s="1"/>
  <c r="I37" i="25"/>
  <c r="J37" i="25" s="1"/>
  <c r="I36" i="25"/>
  <c r="J36" i="25" s="1"/>
  <c r="I35" i="25"/>
  <c r="J35" i="25" s="1"/>
  <c r="I34" i="25"/>
  <c r="J34" i="25" s="1"/>
  <c r="I33" i="25"/>
  <c r="J33" i="25" s="1"/>
  <c r="I32" i="25"/>
  <c r="J32" i="25" s="1"/>
  <c r="I31" i="25"/>
  <c r="J31" i="25" s="1"/>
  <c r="I30" i="25"/>
  <c r="J30" i="25" s="1"/>
  <c r="I29" i="25"/>
  <c r="J29" i="25" s="1"/>
  <c r="I28" i="25"/>
  <c r="J28" i="25" s="1"/>
  <c r="I27" i="25"/>
  <c r="J27" i="25" s="1"/>
  <c r="I26" i="25"/>
  <c r="J26" i="25" s="1"/>
  <c r="I25" i="25"/>
  <c r="J25" i="25" s="1"/>
  <c r="I24" i="25"/>
  <c r="J24" i="25" s="1"/>
  <c r="I23" i="25"/>
  <c r="J23" i="25" s="1"/>
  <c r="I22" i="25"/>
  <c r="J22" i="25" s="1"/>
  <c r="I21" i="25"/>
  <c r="J21" i="25" s="1"/>
  <c r="I20" i="25"/>
  <c r="J20" i="25" s="1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I13" i="25"/>
  <c r="J13" i="25" s="1"/>
  <c r="I12" i="25"/>
  <c r="J12" i="25" s="1"/>
  <c r="I11" i="25"/>
  <c r="J11" i="25" s="1"/>
  <c r="I10" i="25"/>
  <c r="J10" i="25" s="1"/>
  <c r="I9" i="25"/>
  <c r="J9" i="25" s="1"/>
  <c r="I8" i="25"/>
  <c r="J8" i="25" s="1"/>
  <c r="I7" i="25"/>
  <c r="J7" i="25" s="1"/>
  <c r="P141" i="26" l="1"/>
  <c r="I34" i="26" l="1"/>
  <c r="P189" i="26"/>
  <c r="Z64" i="26"/>
  <c r="Q177" i="26" l="1"/>
  <c r="Q185" i="26"/>
  <c r="Q189" i="26"/>
  <c r="P153" i="26"/>
  <c r="P154" i="26"/>
  <c r="P155" i="26"/>
  <c r="Q155" i="26" s="1"/>
  <c r="P156" i="26"/>
  <c r="Q156" i="26" s="1"/>
  <c r="P157" i="26"/>
  <c r="Q157" i="26" s="1"/>
  <c r="P158" i="26"/>
  <c r="Q158" i="26" s="1"/>
  <c r="P159" i="26"/>
  <c r="Q159" i="26" s="1"/>
  <c r="P160" i="26"/>
  <c r="Q160" i="26" s="1"/>
  <c r="P161" i="26"/>
  <c r="Q161" i="26" s="1"/>
  <c r="P163" i="26"/>
  <c r="Q163" i="26" s="1"/>
  <c r="P164" i="26"/>
  <c r="Q164" i="26" s="1"/>
  <c r="P165" i="26"/>
  <c r="Q165" i="26" s="1"/>
  <c r="P166" i="26"/>
  <c r="Q166" i="26" s="1"/>
  <c r="P167" i="26"/>
  <c r="Q167" i="26" s="1"/>
  <c r="P168" i="26"/>
  <c r="Q168" i="26" s="1"/>
  <c r="P169" i="26"/>
  <c r="Q169" i="26" s="1"/>
  <c r="P170" i="26"/>
  <c r="Q170" i="26" s="1"/>
  <c r="P171" i="26"/>
  <c r="Q171" i="26" s="1"/>
  <c r="P172" i="26"/>
  <c r="Q172" i="26" s="1"/>
  <c r="P173" i="26"/>
  <c r="P174" i="26"/>
  <c r="Q174" i="26" s="1"/>
  <c r="P175" i="26"/>
  <c r="Q175" i="26" s="1"/>
  <c r="P176" i="26"/>
  <c r="Q176" i="26" s="1"/>
  <c r="P177" i="26"/>
  <c r="P178" i="26"/>
  <c r="Q178" i="26" s="1"/>
  <c r="P179" i="26"/>
  <c r="Q179" i="26" s="1"/>
  <c r="P180" i="26"/>
  <c r="Q180" i="26" s="1"/>
  <c r="P181" i="26"/>
  <c r="Q181" i="26" s="1"/>
  <c r="P182" i="26"/>
  <c r="Q182" i="26" s="1"/>
  <c r="P183" i="26"/>
  <c r="Q183" i="26" s="1"/>
  <c r="P184" i="26"/>
  <c r="Q184" i="26" s="1"/>
  <c r="P185" i="26"/>
  <c r="W185" i="26" s="1"/>
  <c r="X185" i="26" s="1"/>
  <c r="P186" i="26"/>
  <c r="Q186" i="26" s="1"/>
  <c r="P187" i="26"/>
  <c r="W187" i="26" s="1"/>
  <c r="X187" i="26" s="1"/>
  <c r="P188" i="26"/>
  <c r="Q188" i="26" s="1"/>
  <c r="P190" i="26"/>
  <c r="Q190" i="26" s="1"/>
  <c r="P191" i="26"/>
  <c r="Q191" i="26" s="1"/>
  <c r="J162" i="26"/>
  <c r="I152" i="26"/>
  <c r="I153" i="26"/>
  <c r="J153" i="26" s="1"/>
  <c r="I154" i="26"/>
  <c r="J154" i="26" s="1"/>
  <c r="I155" i="26"/>
  <c r="J155" i="26" s="1"/>
  <c r="I156" i="26"/>
  <c r="J156" i="26" s="1"/>
  <c r="I157" i="26"/>
  <c r="J157" i="26" s="1"/>
  <c r="I158" i="26"/>
  <c r="J158" i="26" s="1"/>
  <c r="I159" i="26"/>
  <c r="J159" i="26" s="1"/>
  <c r="I160" i="26"/>
  <c r="J160" i="26" s="1"/>
  <c r="I161" i="26"/>
  <c r="I162" i="26"/>
  <c r="W162" i="26" s="1"/>
  <c r="X162" i="26" s="1"/>
  <c r="I163" i="26"/>
  <c r="I164" i="26"/>
  <c r="I165" i="26"/>
  <c r="I166" i="26"/>
  <c r="I167" i="26"/>
  <c r="I168" i="26"/>
  <c r="I169" i="26"/>
  <c r="I170" i="26"/>
  <c r="I171" i="26"/>
  <c r="I172" i="26"/>
  <c r="I174" i="26"/>
  <c r="I175" i="26"/>
  <c r="I176" i="26"/>
  <c r="I177" i="26"/>
  <c r="I178" i="26"/>
  <c r="I179" i="26"/>
  <c r="I180" i="26"/>
  <c r="I181" i="26"/>
  <c r="I182" i="26"/>
  <c r="I183" i="26"/>
  <c r="I184" i="26"/>
  <c r="I186" i="26"/>
  <c r="I188" i="26"/>
  <c r="I189" i="26"/>
  <c r="I190" i="26"/>
  <c r="I191" i="26"/>
  <c r="J184" i="26" l="1"/>
  <c r="W184" i="26"/>
  <c r="X184" i="26" s="1"/>
  <c r="J167" i="26"/>
  <c r="W167" i="26"/>
  <c r="X167" i="26" s="1"/>
  <c r="J183" i="26"/>
  <c r="W183" i="26"/>
  <c r="X183" i="26" s="1"/>
  <c r="J175" i="26"/>
  <c r="W175" i="26"/>
  <c r="X175" i="26" s="1"/>
  <c r="J166" i="26"/>
  <c r="W166" i="26"/>
  <c r="X166" i="26" s="1"/>
  <c r="J182" i="26"/>
  <c r="W182" i="26"/>
  <c r="X182" i="26" s="1"/>
  <c r="J174" i="26"/>
  <c r="W174" i="26"/>
  <c r="X174" i="26" s="1"/>
  <c r="J165" i="26"/>
  <c r="W165" i="26"/>
  <c r="X165" i="26" s="1"/>
  <c r="Q173" i="26"/>
  <c r="W173" i="26"/>
  <c r="X173" i="26" s="1"/>
  <c r="J176" i="26"/>
  <c r="W176" i="26"/>
  <c r="X176" i="26" s="1"/>
  <c r="J191" i="26"/>
  <c r="W191" i="26"/>
  <c r="X191" i="26" s="1"/>
  <c r="J172" i="26"/>
  <c r="W172" i="26"/>
  <c r="X172" i="26" s="1"/>
  <c r="J190" i="26"/>
  <c r="W190" i="26"/>
  <c r="X190" i="26" s="1"/>
  <c r="J180" i="26"/>
  <c r="W180" i="26"/>
  <c r="X180" i="26" s="1"/>
  <c r="J171" i="26"/>
  <c r="W171" i="26"/>
  <c r="X171" i="26" s="1"/>
  <c r="J163" i="26"/>
  <c r="W163" i="26"/>
  <c r="X163" i="26" s="1"/>
  <c r="J181" i="26"/>
  <c r="W181" i="26"/>
  <c r="X181" i="26" s="1"/>
  <c r="J164" i="26"/>
  <c r="W164" i="26"/>
  <c r="X164" i="26" s="1"/>
  <c r="J189" i="26"/>
  <c r="W189" i="26"/>
  <c r="X189" i="26" s="1"/>
  <c r="J179" i="26"/>
  <c r="W179" i="26"/>
  <c r="X179" i="26" s="1"/>
  <c r="J170" i="26"/>
  <c r="W170" i="26"/>
  <c r="X170" i="26" s="1"/>
  <c r="J188" i="26"/>
  <c r="W188" i="26"/>
  <c r="X188" i="26" s="1"/>
  <c r="J178" i="26"/>
  <c r="W178" i="26"/>
  <c r="X178" i="26" s="1"/>
  <c r="J169" i="26"/>
  <c r="W169" i="26"/>
  <c r="X169" i="26" s="1"/>
  <c r="J161" i="26"/>
  <c r="W161" i="26"/>
  <c r="X161" i="26" s="1"/>
  <c r="J186" i="26"/>
  <c r="W186" i="26"/>
  <c r="X186" i="26" s="1"/>
  <c r="J177" i="26"/>
  <c r="W177" i="26"/>
  <c r="X177" i="26" s="1"/>
  <c r="J168" i="26"/>
  <c r="W168" i="26"/>
  <c r="X168" i="26" s="1"/>
  <c r="Q187" i="26"/>
  <c r="Z155" i="26"/>
  <c r="Z156" i="26"/>
  <c r="Z157" i="26"/>
  <c r="Z158" i="26"/>
  <c r="Z159" i="26"/>
  <c r="Z160" i="26"/>
  <c r="Z161" i="26"/>
  <c r="Z162" i="26"/>
  <c r="Z163" i="26"/>
  <c r="Z164" i="26"/>
  <c r="Z165" i="26"/>
  <c r="Z166" i="26"/>
  <c r="Z167" i="26"/>
  <c r="Z168" i="26"/>
  <c r="Z169" i="26"/>
  <c r="Z170" i="26"/>
  <c r="Z171" i="26"/>
  <c r="Z172" i="26"/>
  <c r="Z173" i="26"/>
  <c r="Z174" i="26"/>
  <c r="Z175" i="26"/>
  <c r="Z176" i="26"/>
  <c r="Z177" i="26"/>
  <c r="Z178" i="26"/>
  <c r="Z179" i="26"/>
  <c r="Z180" i="26"/>
  <c r="Z181" i="26"/>
  <c r="Z182" i="26"/>
  <c r="Z183" i="26"/>
  <c r="Z184" i="26"/>
  <c r="Z185" i="26"/>
  <c r="Z186" i="26"/>
  <c r="Z187" i="26"/>
  <c r="Z188" i="26"/>
  <c r="Z189" i="26"/>
  <c r="Z190" i="26"/>
  <c r="Z191" i="26"/>
  <c r="Z158" i="29"/>
  <c r="Z159" i="29"/>
  <c r="Z160" i="29"/>
  <c r="Z161" i="29"/>
  <c r="Z162" i="29"/>
  <c r="Z163" i="29"/>
  <c r="Z164" i="29"/>
  <c r="Z165" i="29"/>
  <c r="Z166" i="29"/>
  <c r="Z167" i="29"/>
  <c r="Z168" i="29"/>
  <c r="Z169" i="29"/>
  <c r="Z170" i="29"/>
  <c r="Z171" i="29"/>
  <c r="Z172" i="29"/>
  <c r="Z173" i="29"/>
  <c r="Z174" i="29"/>
  <c r="Z175" i="29"/>
  <c r="Z176" i="29"/>
  <c r="Z177" i="29"/>
  <c r="Z178" i="29"/>
  <c r="Z179" i="29"/>
  <c r="Z180" i="29"/>
  <c r="Z181" i="29"/>
  <c r="Z182" i="29"/>
  <c r="Z183" i="29"/>
  <c r="Z184" i="29"/>
  <c r="Z185" i="29"/>
  <c r="Z186" i="29"/>
  <c r="Z187" i="29"/>
  <c r="Z188" i="29"/>
  <c r="Z189" i="29"/>
  <c r="Z190" i="29"/>
  <c r="Z191" i="29"/>
  <c r="Z154" i="28"/>
  <c r="Z155" i="28"/>
  <c r="Z156" i="28"/>
  <c r="Z157" i="28"/>
  <c r="Z158" i="28"/>
  <c r="Z159" i="28"/>
  <c r="Z160" i="28"/>
  <c r="Z161" i="28"/>
  <c r="Z162" i="28"/>
  <c r="Z163" i="28"/>
  <c r="Z164" i="28"/>
  <c r="Z165" i="28"/>
  <c r="Z166" i="28"/>
  <c r="Z167" i="28"/>
  <c r="Z168" i="28"/>
  <c r="Z169" i="28"/>
  <c r="Z170" i="28"/>
  <c r="Z171" i="28"/>
  <c r="Z172" i="28"/>
  <c r="Z173" i="28"/>
  <c r="Z174" i="28"/>
  <c r="Z175" i="28"/>
  <c r="Z176" i="28"/>
  <c r="Z177" i="28"/>
  <c r="Z178" i="28"/>
  <c r="Z179" i="28"/>
  <c r="Z180" i="28"/>
  <c r="Z181" i="28"/>
  <c r="Z182" i="28"/>
  <c r="Z183" i="28"/>
  <c r="Z184" i="28"/>
  <c r="Z185" i="28"/>
  <c r="Z186" i="28"/>
  <c r="Z187" i="28"/>
  <c r="Z188" i="28"/>
  <c r="Z189" i="28"/>
  <c r="Z190" i="28"/>
  <c r="Z191" i="28"/>
  <c r="Z128" i="27"/>
  <c r="Z129" i="27"/>
  <c r="Z130" i="27"/>
  <c r="Z131" i="27"/>
  <c r="Z132" i="27"/>
  <c r="Z133" i="27"/>
  <c r="Z134" i="27"/>
  <c r="Z135" i="27"/>
  <c r="Z136" i="27"/>
  <c r="Z137" i="27"/>
  <c r="Z138" i="27"/>
  <c r="Z139" i="27"/>
  <c r="Z140" i="27"/>
  <c r="Z141" i="27"/>
  <c r="Z142" i="27"/>
  <c r="Z143" i="27"/>
  <c r="Z144" i="27"/>
  <c r="Z145" i="27"/>
  <c r="Z146" i="27"/>
  <c r="Z147" i="27"/>
  <c r="Z148" i="27"/>
  <c r="Z149" i="27"/>
  <c r="Z150" i="27"/>
  <c r="Z151" i="27"/>
  <c r="Z152" i="27"/>
  <c r="Z153" i="27"/>
  <c r="Z154" i="27"/>
  <c r="Z155" i="27"/>
  <c r="Z156" i="27"/>
  <c r="Z157" i="27"/>
  <c r="Z158" i="27"/>
  <c r="Z159" i="27"/>
  <c r="Z160" i="27"/>
  <c r="Z161" i="27"/>
  <c r="Z162" i="27"/>
  <c r="Z163" i="27"/>
  <c r="Z164" i="27"/>
  <c r="Z165" i="27"/>
  <c r="Z166" i="27"/>
  <c r="Z167" i="27"/>
  <c r="Z168" i="27"/>
  <c r="Z169" i="27"/>
  <c r="Z170" i="27"/>
  <c r="Z171" i="27"/>
  <c r="Z172" i="27"/>
  <c r="Z173" i="27"/>
  <c r="Z174" i="27"/>
  <c r="Z175" i="27"/>
  <c r="Z176" i="27"/>
  <c r="Z177" i="27"/>
  <c r="Z178" i="27"/>
  <c r="Z179" i="27"/>
  <c r="Z180" i="27"/>
  <c r="Z181" i="27"/>
  <c r="Z182" i="27"/>
  <c r="Z183" i="27"/>
  <c r="Z184" i="27"/>
  <c r="Z185" i="27"/>
  <c r="Z186" i="27"/>
  <c r="Z187" i="27"/>
  <c r="Z188" i="27"/>
  <c r="Z189" i="27"/>
  <c r="Z190" i="27"/>
  <c r="Z191" i="27"/>
  <c r="I136" i="28" l="1"/>
  <c r="I137" i="28"/>
  <c r="I138" i="28"/>
  <c r="I139" i="28"/>
  <c r="I140" i="28"/>
  <c r="I141" i="28"/>
  <c r="I123" i="28"/>
  <c r="I124" i="28"/>
  <c r="I125" i="28"/>
  <c r="I126" i="28"/>
  <c r="I127" i="28"/>
  <c r="I128" i="28"/>
  <c r="I129" i="28"/>
  <c r="I130" i="28"/>
  <c r="I131" i="28"/>
  <c r="I132" i="28"/>
  <c r="I117" i="28"/>
  <c r="I118" i="28"/>
  <c r="I119" i="28"/>
  <c r="I120" i="28"/>
  <c r="I151" i="28"/>
  <c r="I111" i="28"/>
  <c r="I73" i="28"/>
  <c r="J151" i="28" l="1"/>
  <c r="I11" i="28"/>
  <c r="I143" i="28"/>
  <c r="I91" i="28"/>
  <c r="I79" i="28"/>
  <c r="I134" i="28"/>
  <c r="J134" i="28" l="1"/>
  <c r="P154" i="28"/>
  <c r="P155" i="28"/>
  <c r="P156" i="28"/>
  <c r="Q156" i="28" s="1"/>
  <c r="P157" i="28"/>
  <c r="Q157" i="28" s="1"/>
  <c r="P158" i="28"/>
  <c r="Q158" i="28" s="1"/>
  <c r="P159" i="28"/>
  <c r="Q159" i="28" s="1"/>
  <c r="P160" i="28"/>
  <c r="Q160" i="28" s="1"/>
  <c r="P161" i="28"/>
  <c r="Q161" i="28" s="1"/>
  <c r="P162" i="28"/>
  <c r="Q162" i="28" s="1"/>
  <c r="P163" i="28"/>
  <c r="Q163" i="28" s="1"/>
  <c r="P164" i="28"/>
  <c r="Q164" i="28" s="1"/>
  <c r="P165" i="28"/>
  <c r="Q165" i="28" s="1"/>
  <c r="P166" i="28"/>
  <c r="Q166" i="28" s="1"/>
  <c r="P167" i="28"/>
  <c r="Q167" i="28" s="1"/>
  <c r="P168" i="28"/>
  <c r="Q168" i="28" s="1"/>
  <c r="P169" i="28"/>
  <c r="Q169" i="28" s="1"/>
  <c r="P170" i="28"/>
  <c r="Q170" i="28" s="1"/>
  <c r="P171" i="28"/>
  <c r="Q171" i="28" s="1"/>
  <c r="P172" i="28"/>
  <c r="Q172" i="28" s="1"/>
  <c r="P173" i="28"/>
  <c r="Q173" i="28" s="1"/>
  <c r="P174" i="28"/>
  <c r="Q174" i="28" s="1"/>
  <c r="P175" i="28"/>
  <c r="Q175" i="28" s="1"/>
  <c r="P176" i="28"/>
  <c r="Q176" i="28" s="1"/>
  <c r="P177" i="28"/>
  <c r="Q177" i="28" s="1"/>
  <c r="P178" i="28"/>
  <c r="Q178" i="28" s="1"/>
  <c r="P179" i="28"/>
  <c r="Q179" i="28" s="1"/>
  <c r="P180" i="28"/>
  <c r="Q180" i="28" s="1"/>
  <c r="P181" i="28"/>
  <c r="Q181" i="28" s="1"/>
  <c r="P182" i="28"/>
  <c r="Q182" i="28" s="1"/>
  <c r="P183" i="28"/>
  <c r="Q183" i="28" s="1"/>
  <c r="P184" i="28"/>
  <c r="Q184" i="28" s="1"/>
  <c r="P185" i="28"/>
  <c r="Q185" i="28" s="1"/>
  <c r="P186" i="28"/>
  <c r="Q186" i="28" s="1"/>
  <c r="P187" i="28"/>
  <c r="Q187" i="28" s="1"/>
  <c r="P188" i="28"/>
  <c r="Q188" i="28" s="1"/>
  <c r="P189" i="28"/>
  <c r="Q189" i="28" s="1"/>
  <c r="P190" i="28"/>
  <c r="Q190" i="28" s="1"/>
  <c r="P191" i="28"/>
  <c r="Q191" i="28" s="1"/>
  <c r="I154" i="28"/>
  <c r="I155" i="28"/>
  <c r="I156" i="28"/>
  <c r="I157" i="28"/>
  <c r="I158" i="28"/>
  <c r="I159" i="28"/>
  <c r="I160" i="28"/>
  <c r="I161" i="28"/>
  <c r="I162" i="28"/>
  <c r="I163" i="28"/>
  <c r="I164" i="28"/>
  <c r="I165" i="28"/>
  <c r="I166" i="28"/>
  <c r="I167" i="28"/>
  <c r="I168" i="28"/>
  <c r="I169" i="28"/>
  <c r="I170" i="28"/>
  <c r="I171" i="28"/>
  <c r="I172" i="28"/>
  <c r="I173" i="28"/>
  <c r="I174" i="28"/>
  <c r="I175" i="28"/>
  <c r="I176" i="28"/>
  <c r="I177" i="28"/>
  <c r="I178" i="28"/>
  <c r="I179" i="28"/>
  <c r="I180" i="28"/>
  <c r="I181" i="28"/>
  <c r="I182" i="28"/>
  <c r="I183" i="28"/>
  <c r="I184" i="28"/>
  <c r="I185" i="28"/>
  <c r="I186" i="28"/>
  <c r="I187" i="28"/>
  <c r="I188" i="28"/>
  <c r="I189" i="28"/>
  <c r="I190" i="28"/>
  <c r="I191" i="28"/>
  <c r="J166" i="28" l="1"/>
  <c r="W166" i="28"/>
  <c r="X166" i="28" s="1"/>
  <c r="W189" i="28"/>
  <c r="X189" i="28" s="1"/>
  <c r="J189" i="28"/>
  <c r="J157" i="28"/>
  <c r="W157" i="28"/>
  <c r="X157" i="28" s="1"/>
  <c r="W156" i="28"/>
  <c r="X156" i="28" s="1"/>
  <c r="J156" i="28"/>
  <c r="W190" i="28"/>
  <c r="X190" i="28" s="1"/>
  <c r="J190" i="28"/>
  <c r="J158" i="28"/>
  <c r="W158" i="28"/>
  <c r="X158" i="28" s="1"/>
  <c r="W172" i="28"/>
  <c r="X172" i="28" s="1"/>
  <c r="J172" i="28"/>
  <c r="J155" i="28"/>
  <c r="W155" i="28"/>
  <c r="X155" i="28" s="1"/>
  <c r="J165" i="28"/>
  <c r="W165" i="28"/>
  <c r="X165" i="28" s="1"/>
  <c r="W164" i="28"/>
  <c r="X164" i="28" s="1"/>
  <c r="J164" i="28"/>
  <c r="W154" i="28"/>
  <c r="X154" i="28" s="1"/>
  <c r="J154" i="28"/>
  <c r="W182" i="28"/>
  <c r="X182" i="28" s="1"/>
  <c r="J182" i="28"/>
  <c r="W180" i="28"/>
  <c r="X180" i="28" s="1"/>
  <c r="J180" i="28"/>
  <c r="J171" i="28"/>
  <c r="W171" i="28"/>
  <c r="X171" i="28" s="1"/>
  <c r="W186" i="28"/>
  <c r="X186" i="28" s="1"/>
  <c r="J186" i="28"/>
  <c r="W170" i="28"/>
  <c r="X170" i="28" s="1"/>
  <c r="J170" i="28"/>
  <c r="W185" i="28"/>
  <c r="X185" i="28" s="1"/>
  <c r="J185" i="28"/>
  <c r="W177" i="28"/>
  <c r="X177" i="28" s="1"/>
  <c r="J177" i="28"/>
  <c r="J169" i="28"/>
  <c r="W169" i="28"/>
  <c r="X169" i="28" s="1"/>
  <c r="W161" i="28"/>
  <c r="X161" i="28" s="1"/>
  <c r="J161" i="28"/>
  <c r="W173" i="28"/>
  <c r="X173" i="28" s="1"/>
  <c r="J173" i="28"/>
  <c r="W179" i="28"/>
  <c r="X179" i="28" s="1"/>
  <c r="J179" i="28"/>
  <c r="W184" i="28"/>
  <c r="X184" i="28" s="1"/>
  <c r="J184" i="28"/>
  <c r="W168" i="28"/>
  <c r="X168" i="28" s="1"/>
  <c r="J168" i="28"/>
  <c r="W160" i="28"/>
  <c r="X160" i="28" s="1"/>
  <c r="J160" i="28"/>
  <c r="W174" i="28"/>
  <c r="X174" i="28" s="1"/>
  <c r="J174" i="28"/>
  <c r="W181" i="28"/>
  <c r="X181" i="28" s="1"/>
  <c r="J181" i="28"/>
  <c r="W188" i="28"/>
  <c r="X188" i="28" s="1"/>
  <c r="J188" i="28"/>
  <c r="W187" i="28"/>
  <c r="X187" i="28" s="1"/>
  <c r="J187" i="28"/>
  <c r="W163" i="28"/>
  <c r="X163" i="28" s="1"/>
  <c r="J163" i="28"/>
  <c r="W178" i="28"/>
  <c r="X178" i="28" s="1"/>
  <c r="J178" i="28"/>
  <c r="W162" i="28"/>
  <c r="X162" i="28" s="1"/>
  <c r="J162" i="28"/>
  <c r="J176" i="28"/>
  <c r="W176" i="28"/>
  <c r="X176" i="28" s="1"/>
  <c r="J191" i="28"/>
  <c r="W191" i="28"/>
  <c r="X191" i="28" s="1"/>
  <c r="J183" i="28"/>
  <c r="W183" i="28"/>
  <c r="X183" i="28" s="1"/>
  <c r="J175" i="28"/>
  <c r="W175" i="28"/>
  <c r="X175" i="28" s="1"/>
  <c r="W167" i="28"/>
  <c r="X167" i="28" s="1"/>
  <c r="J167" i="28"/>
  <c r="J159" i="28"/>
  <c r="W159" i="28"/>
  <c r="X159" i="28" s="1"/>
  <c r="J161" i="27"/>
  <c r="J172" i="27"/>
  <c r="I150" i="27"/>
  <c r="I151" i="27"/>
  <c r="I152" i="27"/>
  <c r="I153" i="27"/>
  <c r="I154" i="27"/>
  <c r="I155" i="27"/>
  <c r="W155" i="27" s="1"/>
  <c r="X155" i="27" s="1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P151" i="27"/>
  <c r="P152" i="27"/>
  <c r="P153" i="27"/>
  <c r="P154" i="27"/>
  <c r="Q154" i="27" s="1"/>
  <c r="P155" i="27"/>
  <c r="P156" i="27"/>
  <c r="Q156" i="27" s="1"/>
  <c r="P157" i="27"/>
  <c r="Q157" i="27" s="1"/>
  <c r="P158" i="27"/>
  <c r="P159" i="27"/>
  <c r="Q159" i="27" s="1"/>
  <c r="P160" i="27"/>
  <c r="Q160" i="27" s="1"/>
  <c r="P161" i="27"/>
  <c r="Q161" i="27" s="1"/>
  <c r="P22" i="27"/>
  <c r="Z25" i="27"/>
  <c r="Q155" i="27"/>
  <c r="Q158" i="27"/>
  <c r="P162" i="27"/>
  <c r="Q162" i="27" s="1"/>
  <c r="P163" i="27"/>
  <c r="Q163" i="27" s="1"/>
  <c r="P164" i="27"/>
  <c r="Q164" i="27" s="1"/>
  <c r="P165" i="27"/>
  <c r="Q165" i="27" s="1"/>
  <c r="P166" i="27"/>
  <c r="Q166" i="27" s="1"/>
  <c r="P167" i="27"/>
  <c r="Q167" i="27" s="1"/>
  <c r="P168" i="27"/>
  <c r="Q168" i="27" s="1"/>
  <c r="P169" i="27"/>
  <c r="Q169" i="27" s="1"/>
  <c r="P170" i="27"/>
  <c r="Q170" i="27" s="1"/>
  <c r="P171" i="27"/>
  <c r="Q171" i="27" s="1"/>
  <c r="P172" i="27"/>
  <c r="Q172" i="27" s="1"/>
  <c r="P173" i="27"/>
  <c r="Q173" i="27" s="1"/>
  <c r="P174" i="27"/>
  <c r="Q174" i="27" s="1"/>
  <c r="P175" i="27"/>
  <c r="Q175" i="27" s="1"/>
  <c r="P176" i="27"/>
  <c r="Q176" i="27" s="1"/>
  <c r="P177" i="27"/>
  <c r="Q177" i="27" s="1"/>
  <c r="P178" i="27"/>
  <c r="Q178" i="27" s="1"/>
  <c r="P179" i="27"/>
  <c r="Q179" i="27" s="1"/>
  <c r="P180" i="27"/>
  <c r="Q180" i="27" s="1"/>
  <c r="P181" i="27"/>
  <c r="Q181" i="27" s="1"/>
  <c r="P182" i="27"/>
  <c r="Q182" i="27" s="1"/>
  <c r="P183" i="27"/>
  <c r="Q183" i="27" s="1"/>
  <c r="P184" i="27"/>
  <c r="Q184" i="27" s="1"/>
  <c r="P185" i="27"/>
  <c r="Q185" i="27" s="1"/>
  <c r="P186" i="27"/>
  <c r="Q186" i="27" s="1"/>
  <c r="P187" i="27"/>
  <c r="Q187" i="27" s="1"/>
  <c r="P188" i="27"/>
  <c r="Q188" i="27" s="1"/>
  <c r="P189" i="27"/>
  <c r="Q189" i="27" s="1"/>
  <c r="P190" i="27"/>
  <c r="Q190" i="27" s="1"/>
  <c r="P191" i="27"/>
  <c r="Q191" i="27" s="1"/>
  <c r="W191" i="27" l="1"/>
  <c r="X191" i="27" s="1"/>
  <c r="W175" i="27"/>
  <c r="X175" i="27" s="1"/>
  <c r="W159" i="27"/>
  <c r="X159" i="27" s="1"/>
  <c r="W181" i="27"/>
  <c r="X181" i="27" s="1"/>
  <c r="W173" i="27"/>
  <c r="X173" i="27" s="1"/>
  <c r="W165" i="27"/>
  <c r="X165" i="27" s="1"/>
  <c r="J181" i="27"/>
  <c r="W180" i="27"/>
  <c r="X180" i="27" s="1"/>
  <c r="W172" i="27"/>
  <c r="X172" i="27" s="1"/>
  <c r="J180" i="27"/>
  <c r="J190" i="27"/>
  <c r="W190" i="27"/>
  <c r="X190" i="27" s="1"/>
  <c r="J182" i="27"/>
  <c r="W182" i="27"/>
  <c r="X182" i="27" s="1"/>
  <c r="W174" i="27"/>
  <c r="X174" i="27" s="1"/>
  <c r="J166" i="27"/>
  <c r="W166" i="27"/>
  <c r="X166" i="27" s="1"/>
  <c r="J158" i="27"/>
  <c r="W158" i="27"/>
  <c r="X158" i="27" s="1"/>
  <c r="J150" i="27"/>
  <c r="J175" i="27"/>
  <c r="J155" i="27"/>
  <c r="J151" i="27"/>
  <c r="W151" i="27"/>
  <c r="J189" i="27"/>
  <c r="W189" i="27"/>
  <c r="X189" i="27" s="1"/>
  <c r="J157" i="27"/>
  <c r="W157" i="27"/>
  <c r="X157" i="27" s="1"/>
  <c r="J174" i="27"/>
  <c r="J167" i="27"/>
  <c r="W167" i="27"/>
  <c r="X167" i="27" s="1"/>
  <c r="J159" i="27"/>
  <c r="J188" i="27"/>
  <c r="W188" i="27"/>
  <c r="X188" i="27" s="1"/>
  <c r="J164" i="27"/>
  <c r="W164" i="27"/>
  <c r="X164" i="27" s="1"/>
  <c r="J156" i="27"/>
  <c r="W156" i="27"/>
  <c r="X156" i="27" s="1"/>
  <c r="J173" i="27"/>
  <c r="W171" i="27"/>
  <c r="X171" i="27" s="1"/>
  <c r="J191" i="27"/>
  <c r="W187" i="27"/>
  <c r="X187" i="27" s="1"/>
  <c r="J163" i="27"/>
  <c r="W163" i="27"/>
  <c r="X163" i="27" s="1"/>
  <c r="J186" i="27"/>
  <c r="W186" i="27"/>
  <c r="X186" i="27" s="1"/>
  <c r="J178" i="27"/>
  <c r="W178" i="27"/>
  <c r="X178" i="27" s="1"/>
  <c r="J170" i="27"/>
  <c r="W170" i="27"/>
  <c r="X170" i="27" s="1"/>
  <c r="J162" i="27"/>
  <c r="W162" i="27"/>
  <c r="X162" i="27" s="1"/>
  <c r="J154" i="27"/>
  <c r="W154" i="27"/>
  <c r="X154" i="27" s="1"/>
  <c r="J187" i="27"/>
  <c r="J171" i="27"/>
  <c r="J183" i="27"/>
  <c r="W183" i="27"/>
  <c r="X183" i="27" s="1"/>
  <c r="J179" i="27"/>
  <c r="W179" i="27"/>
  <c r="X179" i="27" s="1"/>
  <c r="W185" i="27"/>
  <c r="X185" i="27" s="1"/>
  <c r="J177" i="27"/>
  <c r="W177" i="27"/>
  <c r="X177" i="27" s="1"/>
  <c r="J169" i="27"/>
  <c r="W169" i="27"/>
  <c r="X169" i="27" s="1"/>
  <c r="W161" i="27"/>
  <c r="X161" i="27" s="1"/>
  <c r="J153" i="27"/>
  <c r="W153" i="27"/>
  <c r="J185" i="27"/>
  <c r="J165" i="27"/>
  <c r="J184" i="27"/>
  <c r="W184" i="27"/>
  <c r="X184" i="27" s="1"/>
  <c r="J176" i="27"/>
  <c r="W176" i="27"/>
  <c r="X176" i="27" s="1"/>
  <c r="J168" i="27"/>
  <c r="W168" i="27"/>
  <c r="X168" i="27" s="1"/>
  <c r="J160" i="27"/>
  <c r="W160" i="27"/>
  <c r="X160" i="27" s="1"/>
  <c r="J152" i="27"/>
  <c r="W152" i="27"/>
  <c r="P46" i="29"/>
  <c r="Q173" i="29" l="1"/>
  <c r="P155" i="29"/>
  <c r="Q155" i="29" s="1"/>
  <c r="P156" i="29"/>
  <c r="Q156" i="29" s="1"/>
  <c r="P157" i="29"/>
  <c r="Q157" i="29" s="1"/>
  <c r="P158" i="29"/>
  <c r="Q158" i="29" s="1"/>
  <c r="P159" i="29"/>
  <c r="Q159" i="29" s="1"/>
  <c r="P160" i="29"/>
  <c r="Q160" i="29" s="1"/>
  <c r="P161" i="29"/>
  <c r="Q161" i="29" s="1"/>
  <c r="P162" i="29"/>
  <c r="Q162" i="29" s="1"/>
  <c r="P163" i="29"/>
  <c r="Q163" i="29" s="1"/>
  <c r="P164" i="29"/>
  <c r="Q164" i="29" s="1"/>
  <c r="P165" i="29"/>
  <c r="Q165" i="29" s="1"/>
  <c r="P166" i="29"/>
  <c r="Q166" i="29" s="1"/>
  <c r="P167" i="29"/>
  <c r="Q167" i="29" s="1"/>
  <c r="P168" i="29"/>
  <c r="Q168" i="29" s="1"/>
  <c r="P169" i="29"/>
  <c r="Q169" i="29" s="1"/>
  <c r="P170" i="29"/>
  <c r="Q170" i="29" s="1"/>
  <c r="P171" i="29"/>
  <c r="Q171" i="29" s="1"/>
  <c r="P172" i="29"/>
  <c r="Q172" i="29" s="1"/>
  <c r="P173" i="29"/>
  <c r="W173" i="29" s="1"/>
  <c r="X173" i="29" s="1"/>
  <c r="P174" i="29"/>
  <c r="Q174" i="29" s="1"/>
  <c r="P175" i="29"/>
  <c r="Q175" i="29" s="1"/>
  <c r="P176" i="29"/>
  <c r="Q176" i="29" s="1"/>
  <c r="P177" i="29"/>
  <c r="Q177" i="29" s="1"/>
  <c r="P178" i="29"/>
  <c r="Q178" i="29" s="1"/>
  <c r="P179" i="29"/>
  <c r="Q179" i="29" s="1"/>
  <c r="P180" i="29"/>
  <c r="Q180" i="29" s="1"/>
  <c r="P181" i="29"/>
  <c r="Q181" i="29" s="1"/>
  <c r="P182" i="29"/>
  <c r="Q182" i="29" s="1"/>
  <c r="P183" i="29"/>
  <c r="Q183" i="29" s="1"/>
  <c r="P184" i="29"/>
  <c r="Q184" i="29" s="1"/>
  <c r="P185" i="29"/>
  <c r="W185" i="29" s="1"/>
  <c r="X185" i="29" s="1"/>
  <c r="P186" i="29"/>
  <c r="Q186" i="29" s="1"/>
  <c r="P187" i="29"/>
  <c r="W187" i="29" s="1"/>
  <c r="X187" i="29" s="1"/>
  <c r="P188" i="29"/>
  <c r="Q188" i="29" s="1"/>
  <c r="P189" i="29"/>
  <c r="Q189" i="29" s="1"/>
  <c r="P190" i="29"/>
  <c r="Q190" i="29" s="1"/>
  <c r="Q187" i="29" l="1"/>
  <c r="Q185" i="29"/>
  <c r="P88" i="29"/>
  <c r="I174" i="29" l="1"/>
  <c r="I175" i="29"/>
  <c r="I176" i="29"/>
  <c r="I177" i="29"/>
  <c r="I178" i="29"/>
  <c r="I179" i="29"/>
  <c r="I180" i="29"/>
  <c r="I181" i="29"/>
  <c r="I182" i="29"/>
  <c r="I183" i="29"/>
  <c r="I184" i="29"/>
  <c r="W184" i="29" s="1"/>
  <c r="X184" i="29" s="1"/>
  <c r="J184" i="29"/>
  <c r="I186" i="29"/>
  <c r="I188" i="29"/>
  <c r="I189" i="29"/>
  <c r="I190" i="29"/>
  <c r="I191" i="29"/>
  <c r="I172" i="29"/>
  <c r="W172" i="29" s="1"/>
  <c r="X172" i="29" s="1"/>
  <c r="J172" i="29"/>
  <c r="I171" i="29"/>
  <c r="I170" i="29"/>
  <c r="W170" i="29" s="1"/>
  <c r="X170" i="29" s="1"/>
  <c r="J170" i="29"/>
  <c r="I169" i="29"/>
  <c r="I168" i="29"/>
  <c r="I167" i="29"/>
  <c r="W167" i="29" s="1"/>
  <c r="X167" i="29" s="1"/>
  <c r="J167" i="29"/>
  <c r="I166" i="29"/>
  <c r="I165" i="29"/>
  <c r="I164" i="29"/>
  <c r="W164" i="29" s="1"/>
  <c r="X164" i="29" s="1"/>
  <c r="J164" i="29"/>
  <c r="I163" i="29"/>
  <c r="I162" i="29"/>
  <c r="I161" i="29"/>
  <c r="J181" i="29" l="1"/>
  <c r="W181" i="29"/>
  <c r="X181" i="29" s="1"/>
  <c r="J189" i="29"/>
  <c r="W189" i="29"/>
  <c r="X189" i="29" s="1"/>
  <c r="J162" i="29"/>
  <c r="W162" i="29"/>
  <c r="X162" i="29" s="1"/>
  <c r="J190" i="29"/>
  <c r="W190" i="29"/>
  <c r="X190" i="29" s="1"/>
  <c r="J169" i="29"/>
  <c r="W169" i="29"/>
  <c r="X169" i="29" s="1"/>
  <c r="J179" i="29"/>
  <c r="W179" i="29"/>
  <c r="X179" i="29" s="1"/>
  <c r="J186" i="29"/>
  <c r="W186" i="29"/>
  <c r="X186" i="29" s="1"/>
  <c r="J171" i="29"/>
  <c r="W171" i="29"/>
  <c r="X171" i="29" s="1"/>
  <c r="J176" i="29"/>
  <c r="W176" i="29"/>
  <c r="X176" i="29" s="1"/>
  <c r="J163" i="29"/>
  <c r="W163" i="29"/>
  <c r="X163" i="29" s="1"/>
  <c r="J188" i="29"/>
  <c r="W188" i="29"/>
  <c r="X188" i="29" s="1"/>
  <c r="J177" i="29"/>
  <c r="W177" i="29"/>
  <c r="X177" i="29" s="1"/>
  <c r="J175" i="29"/>
  <c r="W175" i="29"/>
  <c r="X175" i="29" s="1"/>
  <c r="J168" i="29"/>
  <c r="W168" i="29"/>
  <c r="X168" i="29" s="1"/>
  <c r="J180" i="29"/>
  <c r="W180" i="29"/>
  <c r="X180" i="29" s="1"/>
  <c r="J178" i="29"/>
  <c r="W178" i="29"/>
  <c r="X178" i="29" s="1"/>
  <c r="J165" i="29"/>
  <c r="W165" i="29"/>
  <c r="X165" i="29" s="1"/>
  <c r="J166" i="29"/>
  <c r="W166" i="29"/>
  <c r="X166" i="29" s="1"/>
  <c r="J183" i="29"/>
  <c r="W183" i="29"/>
  <c r="X183" i="29" s="1"/>
  <c r="J161" i="29"/>
  <c r="W161" i="29"/>
  <c r="X161" i="29" s="1"/>
  <c r="J191" i="29"/>
  <c r="J182" i="29"/>
  <c r="W182" i="29"/>
  <c r="X182" i="29" s="1"/>
  <c r="J174" i="29"/>
  <c r="W174" i="29"/>
  <c r="X174" i="29" s="1"/>
  <c r="Y196" i="29"/>
  <c r="Y197" i="29" s="1"/>
  <c r="V196" i="29"/>
  <c r="U196" i="29"/>
  <c r="U197" i="29" s="1"/>
  <c r="T196" i="29"/>
  <c r="T197" i="29" s="1"/>
  <c r="S196" i="29"/>
  <c r="S197" i="29" s="1"/>
  <c r="R196" i="29"/>
  <c r="R197" i="29" s="1"/>
  <c r="O196" i="29"/>
  <c r="N196" i="29"/>
  <c r="M196" i="29"/>
  <c r="M197" i="29" s="1"/>
  <c r="L196" i="29"/>
  <c r="L197" i="29" s="1"/>
  <c r="K196" i="29"/>
  <c r="K197" i="29" s="1"/>
  <c r="H196" i="29"/>
  <c r="H197" i="29" s="1"/>
  <c r="H198" i="29" s="1"/>
  <c r="G196" i="29"/>
  <c r="F196" i="29"/>
  <c r="E196" i="29"/>
  <c r="E197" i="29" s="1"/>
  <c r="D196" i="29"/>
  <c r="D197" i="29" s="1"/>
  <c r="Y195" i="29"/>
  <c r="W195" i="29"/>
  <c r="O195" i="29"/>
  <c r="N195" i="29"/>
  <c r="M195" i="29"/>
  <c r="L195" i="29"/>
  <c r="K195" i="29"/>
  <c r="H195" i="29"/>
  <c r="G195" i="29"/>
  <c r="F195" i="29"/>
  <c r="E195" i="29"/>
  <c r="D195" i="29"/>
  <c r="Z194" i="29"/>
  <c r="Z195" i="29" s="1"/>
  <c r="X194" i="29"/>
  <c r="X195" i="29" s="1"/>
  <c r="V194" i="29"/>
  <c r="V195" i="29" s="1"/>
  <c r="U194" i="29"/>
  <c r="U195" i="29" s="1"/>
  <c r="T194" i="29"/>
  <c r="T195" i="29" s="1"/>
  <c r="S194" i="29"/>
  <c r="S195" i="29" s="1"/>
  <c r="R194" i="29"/>
  <c r="R195" i="29" s="1"/>
  <c r="P194" i="29"/>
  <c r="Q194" i="29" s="1"/>
  <c r="Q195" i="29" s="1"/>
  <c r="I194" i="29"/>
  <c r="J194" i="29" s="1"/>
  <c r="J195" i="29" s="1"/>
  <c r="Y193" i="29"/>
  <c r="V193" i="29"/>
  <c r="U193" i="29"/>
  <c r="T193" i="29"/>
  <c r="S193" i="29"/>
  <c r="R193" i="29"/>
  <c r="O193" i="29"/>
  <c r="N193" i="29"/>
  <c r="M193" i="29"/>
  <c r="L193" i="29"/>
  <c r="K193" i="29"/>
  <c r="H193" i="29"/>
  <c r="G193" i="29"/>
  <c r="F193" i="29"/>
  <c r="E193" i="29"/>
  <c r="D193" i="29"/>
  <c r="P191" i="29"/>
  <c r="Q191" i="29" s="1"/>
  <c r="I160" i="29"/>
  <c r="W160" i="29" s="1"/>
  <c r="X160" i="29" s="1"/>
  <c r="I159" i="29"/>
  <c r="I158" i="29"/>
  <c r="W158" i="29" s="1"/>
  <c r="X158" i="29" s="1"/>
  <c r="Z157" i="29"/>
  <c r="I157" i="29"/>
  <c r="W157" i="29" s="1"/>
  <c r="X157" i="29" s="1"/>
  <c r="Z156" i="29"/>
  <c r="I156" i="29"/>
  <c r="Z155" i="29"/>
  <c r="I155" i="29"/>
  <c r="W155" i="29" s="1"/>
  <c r="X155" i="29" s="1"/>
  <c r="Z154" i="29"/>
  <c r="P154" i="29"/>
  <c r="Q154" i="29" s="1"/>
  <c r="I154" i="29"/>
  <c r="Z153" i="29"/>
  <c r="P153" i="29"/>
  <c r="Q153" i="29" s="1"/>
  <c r="I153" i="29"/>
  <c r="Z152" i="29"/>
  <c r="P152" i="29"/>
  <c r="Q152" i="29" s="1"/>
  <c r="I152" i="29"/>
  <c r="Z151" i="29"/>
  <c r="P151" i="29"/>
  <c r="Q151" i="29" s="1"/>
  <c r="I151" i="29"/>
  <c r="Z150" i="29"/>
  <c r="P150" i="29"/>
  <c r="Q150" i="29" s="1"/>
  <c r="I150" i="29"/>
  <c r="Z149" i="29"/>
  <c r="P149" i="29"/>
  <c r="Q149" i="29" s="1"/>
  <c r="I149" i="29"/>
  <c r="Z148" i="29"/>
  <c r="P148" i="29"/>
  <c r="Q148" i="29" s="1"/>
  <c r="I148" i="29"/>
  <c r="Z147" i="29"/>
  <c r="P147" i="29"/>
  <c r="Q147" i="29" s="1"/>
  <c r="I147" i="29"/>
  <c r="Z146" i="29"/>
  <c r="P146" i="29"/>
  <c r="Q146" i="29" s="1"/>
  <c r="I146" i="29"/>
  <c r="Z145" i="29"/>
  <c r="P145" i="29"/>
  <c r="Q145" i="29" s="1"/>
  <c r="I145" i="29"/>
  <c r="Z144" i="29"/>
  <c r="P144" i="29"/>
  <c r="Q144" i="29" s="1"/>
  <c r="I144" i="29"/>
  <c r="Z143" i="29"/>
  <c r="P143" i="29"/>
  <c r="Q143" i="29" s="1"/>
  <c r="I143" i="29"/>
  <c r="Z142" i="29"/>
  <c r="P142" i="29"/>
  <c r="Q142" i="29" s="1"/>
  <c r="I142" i="29"/>
  <c r="Z141" i="29"/>
  <c r="P141" i="29"/>
  <c r="Q141" i="29" s="1"/>
  <c r="I141" i="29"/>
  <c r="Z140" i="29"/>
  <c r="P140" i="29"/>
  <c r="Q140" i="29" s="1"/>
  <c r="I140" i="29"/>
  <c r="Z139" i="29"/>
  <c r="P139" i="29"/>
  <c r="Q139" i="29" s="1"/>
  <c r="I139" i="29"/>
  <c r="Z138" i="29"/>
  <c r="P138" i="29"/>
  <c r="I138" i="29"/>
  <c r="Z137" i="29"/>
  <c r="P137" i="29"/>
  <c r="Q137" i="29" s="1"/>
  <c r="I137" i="29"/>
  <c r="W137" i="29" s="1"/>
  <c r="Z136" i="29"/>
  <c r="P136" i="29"/>
  <c r="Q136" i="29" s="1"/>
  <c r="I136" i="29"/>
  <c r="Z135" i="29"/>
  <c r="P135" i="29"/>
  <c r="Q135" i="29" s="1"/>
  <c r="I135" i="29"/>
  <c r="J135" i="29" s="1"/>
  <c r="Z134" i="29"/>
  <c r="P134" i="29"/>
  <c r="Q134" i="29" s="1"/>
  <c r="I134" i="29"/>
  <c r="Z133" i="29"/>
  <c r="P133" i="29"/>
  <c r="Q133" i="29" s="1"/>
  <c r="I133" i="29"/>
  <c r="Z132" i="29"/>
  <c r="P132" i="29"/>
  <c r="Q132" i="29" s="1"/>
  <c r="I132" i="29"/>
  <c r="J132" i="29" s="1"/>
  <c r="Z131" i="29"/>
  <c r="P131" i="29"/>
  <c r="Q131" i="29" s="1"/>
  <c r="I131" i="29"/>
  <c r="J131" i="29" s="1"/>
  <c r="Z130" i="29"/>
  <c r="P130" i="29"/>
  <c r="Q130" i="29" s="1"/>
  <c r="I130" i="29"/>
  <c r="J130" i="29" s="1"/>
  <c r="Z129" i="29"/>
  <c r="P129" i="29"/>
  <c r="Q129" i="29" s="1"/>
  <c r="I129" i="29"/>
  <c r="Z128" i="29"/>
  <c r="P128" i="29"/>
  <c r="Q128" i="29" s="1"/>
  <c r="I128" i="29"/>
  <c r="J128" i="29" s="1"/>
  <c r="Z127" i="29"/>
  <c r="P127" i="29"/>
  <c r="Q127" i="29" s="1"/>
  <c r="I127" i="29"/>
  <c r="J127" i="29" s="1"/>
  <c r="Z126" i="29"/>
  <c r="P126" i="29"/>
  <c r="Q126" i="29" s="1"/>
  <c r="I126" i="29"/>
  <c r="Z125" i="29"/>
  <c r="P125" i="29"/>
  <c r="Q125" i="29" s="1"/>
  <c r="I125" i="29"/>
  <c r="Z124" i="29"/>
  <c r="P124" i="29"/>
  <c r="Q124" i="29" s="1"/>
  <c r="I124" i="29"/>
  <c r="J124" i="29" s="1"/>
  <c r="Z123" i="29"/>
  <c r="P123" i="29"/>
  <c r="Q123" i="29" s="1"/>
  <c r="I123" i="29"/>
  <c r="J123" i="29" s="1"/>
  <c r="Z122" i="29"/>
  <c r="P122" i="29"/>
  <c r="Q122" i="29" s="1"/>
  <c r="I122" i="29"/>
  <c r="J122" i="29" s="1"/>
  <c r="Z121" i="29"/>
  <c r="P121" i="29"/>
  <c r="Q121" i="29" s="1"/>
  <c r="I121" i="29"/>
  <c r="Z120" i="29"/>
  <c r="P120" i="29"/>
  <c r="Q120" i="29" s="1"/>
  <c r="I120" i="29"/>
  <c r="J120" i="29" s="1"/>
  <c r="Z119" i="29"/>
  <c r="P119" i="29"/>
  <c r="Q119" i="29" s="1"/>
  <c r="I119" i="29"/>
  <c r="J119" i="29" s="1"/>
  <c r="Z118" i="29"/>
  <c r="P118" i="29"/>
  <c r="Q118" i="29" s="1"/>
  <c r="I118" i="29"/>
  <c r="J118" i="29" s="1"/>
  <c r="Z117" i="29"/>
  <c r="P117" i="29"/>
  <c r="Q117" i="29" s="1"/>
  <c r="I117" i="29"/>
  <c r="Z116" i="29"/>
  <c r="P116" i="29"/>
  <c r="Q116" i="29" s="1"/>
  <c r="I116" i="29"/>
  <c r="J116" i="29" s="1"/>
  <c r="Z115" i="29"/>
  <c r="P115" i="29"/>
  <c r="Q115" i="29" s="1"/>
  <c r="I115" i="29"/>
  <c r="J115" i="29" s="1"/>
  <c r="Z114" i="29"/>
  <c r="P114" i="29"/>
  <c r="Q114" i="29" s="1"/>
  <c r="I114" i="29"/>
  <c r="J114" i="29" s="1"/>
  <c r="Z113" i="29"/>
  <c r="P113" i="29"/>
  <c r="Q113" i="29" s="1"/>
  <c r="I113" i="29"/>
  <c r="J113" i="29" s="1"/>
  <c r="Z112" i="29"/>
  <c r="P112" i="29"/>
  <c r="Q112" i="29" s="1"/>
  <c r="I112" i="29"/>
  <c r="J112" i="29" s="1"/>
  <c r="Z111" i="29"/>
  <c r="P111" i="29"/>
  <c r="Q111" i="29" s="1"/>
  <c r="I111" i="29"/>
  <c r="J111" i="29" s="1"/>
  <c r="Z110" i="29"/>
  <c r="P110" i="29"/>
  <c r="Q110" i="29" s="1"/>
  <c r="I110" i="29"/>
  <c r="Z109" i="29"/>
  <c r="P109" i="29"/>
  <c r="Q109" i="29" s="1"/>
  <c r="I109" i="29"/>
  <c r="Z108" i="29"/>
  <c r="P108" i="29"/>
  <c r="Q108" i="29" s="1"/>
  <c r="I108" i="29"/>
  <c r="J108" i="29" s="1"/>
  <c r="Z107" i="29"/>
  <c r="P107" i="29"/>
  <c r="Q107" i="29" s="1"/>
  <c r="I107" i="29"/>
  <c r="J107" i="29" s="1"/>
  <c r="Z106" i="29"/>
  <c r="P106" i="29"/>
  <c r="I106" i="29"/>
  <c r="J106" i="29" s="1"/>
  <c r="Z105" i="29"/>
  <c r="P105" i="29"/>
  <c r="Q105" i="29" s="1"/>
  <c r="I105" i="29"/>
  <c r="Z104" i="29"/>
  <c r="P104" i="29"/>
  <c r="Q104" i="29" s="1"/>
  <c r="I104" i="29"/>
  <c r="J104" i="29" s="1"/>
  <c r="Z103" i="29"/>
  <c r="P103" i="29"/>
  <c r="Q103" i="29" s="1"/>
  <c r="I103" i="29"/>
  <c r="J103" i="29" s="1"/>
  <c r="Z102" i="29"/>
  <c r="P102" i="29"/>
  <c r="Q102" i="29" s="1"/>
  <c r="I102" i="29"/>
  <c r="J102" i="29" s="1"/>
  <c r="Z101" i="29"/>
  <c r="Z100" i="29"/>
  <c r="P100" i="29"/>
  <c r="Q100" i="29" s="1"/>
  <c r="I100" i="29"/>
  <c r="J100" i="29" s="1"/>
  <c r="Z99" i="29"/>
  <c r="P99" i="29"/>
  <c r="Q99" i="29" s="1"/>
  <c r="I99" i="29"/>
  <c r="J99" i="29" s="1"/>
  <c r="Z98" i="29"/>
  <c r="P98" i="29"/>
  <c r="I98" i="29"/>
  <c r="J98" i="29" s="1"/>
  <c r="Z97" i="29"/>
  <c r="P97" i="29"/>
  <c r="Q97" i="29" s="1"/>
  <c r="I97" i="29"/>
  <c r="Z96" i="29"/>
  <c r="P96" i="29"/>
  <c r="Q96" i="29" s="1"/>
  <c r="I96" i="29"/>
  <c r="Z95" i="29"/>
  <c r="P95" i="29"/>
  <c r="Q95" i="29" s="1"/>
  <c r="I95" i="29"/>
  <c r="J95" i="29" s="1"/>
  <c r="Z94" i="29"/>
  <c r="P94" i="29"/>
  <c r="Q94" i="29" s="1"/>
  <c r="I94" i="29"/>
  <c r="Z93" i="29"/>
  <c r="P93" i="29"/>
  <c r="Q93" i="29" s="1"/>
  <c r="I93" i="29"/>
  <c r="Z92" i="29"/>
  <c r="P92" i="29"/>
  <c r="Q92" i="29" s="1"/>
  <c r="I92" i="29"/>
  <c r="J92" i="29" s="1"/>
  <c r="Z91" i="29"/>
  <c r="P91" i="29"/>
  <c r="Q91" i="29" s="1"/>
  <c r="I91" i="29"/>
  <c r="J91" i="29" s="1"/>
  <c r="Z90" i="29"/>
  <c r="P90" i="29"/>
  <c r="Q90" i="29" s="1"/>
  <c r="I90" i="29"/>
  <c r="J90" i="29" s="1"/>
  <c r="Z89" i="29"/>
  <c r="Z88" i="29"/>
  <c r="I88" i="29"/>
  <c r="Z87" i="29"/>
  <c r="Z86" i="29"/>
  <c r="P86" i="29"/>
  <c r="Q86" i="29" s="1"/>
  <c r="I86" i="29"/>
  <c r="Z85" i="29"/>
  <c r="P85" i="29"/>
  <c r="Q85" i="29" s="1"/>
  <c r="I85" i="29"/>
  <c r="Z84" i="29"/>
  <c r="Z83" i="29"/>
  <c r="P83" i="29"/>
  <c r="Q83" i="29" s="1"/>
  <c r="I83" i="29"/>
  <c r="J83" i="29" s="1"/>
  <c r="Z82" i="29"/>
  <c r="P82" i="29"/>
  <c r="I82" i="29"/>
  <c r="J82" i="29" s="1"/>
  <c r="Z81" i="29"/>
  <c r="P81" i="29"/>
  <c r="Q81" i="29" s="1"/>
  <c r="I81" i="29"/>
  <c r="Z80" i="29"/>
  <c r="P80" i="29"/>
  <c r="Q80" i="29" s="1"/>
  <c r="I80" i="29"/>
  <c r="Z79" i="29"/>
  <c r="P79" i="29"/>
  <c r="Q79" i="29" s="1"/>
  <c r="I79" i="29"/>
  <c r="J79" i="29" s="1"/>
  <c r="Z78" i="29"/>
  <c r="P78" i="29"/>
  <c r="Q78" i="29" s="1"/>
  <c r="I78" i="29"/>
  <c r="Z77" i="29"/>
  <c r="P77" i="29"/>
  <c r="Q77" i="29" s="1"/>
  <c r="I77" i="29"/>
  <c r="Z76" i="29"/>
  <c r="P76" i="29"/>
  <c r="Q76" i="29" s="1"/>
  <c r="I76" i="29"/>
  <c r="J76" i="29" s="1"/>
  <c r="Z75" i="29"/>
  <c r="P75" i="29"/>
  <c r="Q75" i="29" s="1"/>
  <c r="I75" i="29"/>
  <c r="J75" i="29" s="1"/>
  <c r="Z74" i="29"/>
  <c r="P74" i="29"/>
  <c r="Q74" i="29" s="1"/>
  <c r="I74" i="29"/>
  <c r="J74" i="29" s="1"/>
  <c r="Z73" i="29"/>
  <c r="P73" i="29"/>
  <c r="Q73" i="29" s="1"/>
  <c r="I73" i="29"/>
  <c r="Z72" i="29"/>
  <c r="P72" i="29"/>
  <c r="Q72" i="29" s="1"/>
  <c r="I72" i="29"/>
  <c r="Z71" i="29"/>
  <c r="P71" i="29"/>
  <c r="Q71" i="29" s="1"/>
  <c r="I71" i="29"/>
  <c r="J71" i="29" s="1"/>
  <c r="Z70" i="29"/>
  <c r="P70" i="29"/>
  <c r="Q70" i="29" s="1"/>
  <c r="I70" i="29"/>
  <c r="Z69" i="29"/>
  <c r="P69" i="29"/>
  <c r="Q69" i="29" s="1"/>
  <c r="I69" i="29"/>
  <c r="Z68" i="29"/>
  <c r="P68" i="29"/>
  <c r="Q68" i="29" s="1"/>
  <c r="I68" i="29"/>
  <c r="J68" i="29" s="1"/>
  <c r="Z67" i="29"/>
  <c r="P67" i="29"/>
  <c r="Q67" i="29" s="1"/>
  <c r="I67" i="29"/>
  <c r="J67" i="29" s="1"/>
  <c r="Z66" i="29"/>
  <c r="P66" i="29"/>
  <c r="Q66" i="29" s="1"/>
  <c r="I66" i="29"/>
  <c r="J66" i="29" s="1"/>
  <c r="Z65" i="29"/>
  <c r="P65" i="29"/>
  <c r="Q65" i="29" s="1"/>
  <c r="I65" i="29"/>
  <c r="Z64" i="29"/>
  <c r="P64" i="29"/>
  <c r="Q64" i="29" s="1"/>
  <c r="I64" i="29"/>
  <c r="J64" i="29" s="1"/>
  <c r="Z63" i="29"/>
  <c r="P63" i="29"/>
  <c r="Q63" i="29" s="1"/>
  <c r="I63" i="29"/>
  <c r="Z62" i="29"/>
  <c r="P62" i="29"/>
  <c r="Q62" i="29" s="1"/>
  <c r="I62" i="29"/>
  <c r="J62" i="29" s="1"/>
  <c r="Z61" i="29"/>
  <c r="P61" i="29"/>
  <c r="Q61" i="29" s="1"/>
  <c r="I61" i="29"/>
  <c r="Z60" i="29"/>
  <c r="P60" i="29"/>
  <c r="Q60" i="29" s="1"/>
  <c r="I60" i="29"/>
  <c r="J60" i="29" s="1"/>
  <c r="Z59" i="29"/>
  <c r="P59" i="29"/>
  <c r="Q59" i="29" s="1"/>
  <c r="I59" i="29"/>
  <c r="J59" i="29" s="1"/>
  <c r="Z58" i="29"/>
  <c r="P58" i="29"/>
  <c r="Q58" i="29" s="1"/>
  <c r="I58" i="29"/>
  <c r="J58" i="29" s="1"/>
  <c r="Z57" i="29"/>
  <c r="P57" i="29"/>
  <c r="Q57" i="29" s="1"/>
  <c r="I57" i="29"/>
  <c r="J57" i="29" s="1"/>
  <c r="Z56" i="29"/>
  <c r="P56" i="29"/>
  <c r="Q56" i="29" s="1"/>
  <c r="I56" i="29"/>
  <c r="J56" i="29" s="1"/>
  <c r="Z55" i="29"/>
  <c r="P55" i="29"/>
  <c r="Q55" i="29" s="1"/>
  <c r="I55" i="29"/>
  <c r="Z54" i="29"/>
  <c r="P54" i="29"/>
  <c r="Q54" i="29" s="1"/>
  <c r="I54" i="29"/>
  <c r="J54" i="29" s="1"/>
  <c r="Z53" i="29"/>
  <c r="P53" i="29"/>
  <c r="Q53" i="29" s="1"/>
  <c r="I53" i="29"/>
  <c r="Z52" i="29"/>
  <c r="P52" i="29"/>
  <c r="Q52" i="29" s="1"/>
  <c r="I52" i="29"/>
  <c r="J52" i="29" s="1"/>
  <c r="Z51" i="29"/>
  <c r="P51" i="29"/>
  <c r="Q51" i="29" s="1"/>
  <c r="I51" i="29"/>
  <c r="J51" i="29" s="1"/>
  <c r="Z50" i="29"/>
  <c r="P50" i="29"/>
  <c r="I50" i="29"/>
  <c r="J50" i="29" s="1"/>
  <c r="Z49" i="29"/>
  <c r="P49" i="29"/>
  <c r="Q49" i="29" s="1"/>
  <c r="I49" i="29"/>
  <c r="J49" i="29" s="1"/>
  <c r="Z48" i="29"/>
  <c r="P48" i="29"/>
  <c r="Q48" i="29" s="1"/>
  <c r="I48" i="29"/>
  <c r="Z47" i="29"/>
  <c r="P47" i="29"/>
  <c r="Q47" i="29" s="1"/>
  <c r="I47" i="29"/>
  <c r="Z46" i="29"/>
  <c r="Q46" i="29"/>
  <c r="I46" i="29"/>
  <c r="J46" i="29" s="1"/>
  <c r="Z45" i="29"/>
  <c r="Z44" i="29"/>
  <c r="P44" i="29"/>
  <c r="Q44" i="29" s="1"/>
  <c r="I44" i="29"/>
  <c r="Z43" i="29"/>
  <c r="P43" i="29"/>
  <c r="Q43" i="29" s="1"/>
  <c r="I43" i="29"/>
  <c r="J43" i="29" s="1"/>
  <c r="Z42" i="29"/>
  <c r="P42" i="29"/>
  <c r="I42" i="29"/>
  <c r="J42" i="29" s="1"/>
  <c r="Z41" i="29"/>
  <c r="P41" i="29"/>
  <c r="Q41" i="29" s="1"/>
  <c r="I41" i="29"/>
  <c r="Z40" i="29"/>
  <c r="P40" i="29"/>
  <c r="Q40" i="29" s="1"/>
  <c r="I40" i="29"/>
  <c r="J40" i="29" s="1"/>
  <c r="Z39" i="29"/>
  <c r="P39" i="29"/>
  <c r="Q39" i="29" s="1"/>
  <c r="I39" i="29"/>
  <c r="Z38" i="29"/>
  <c r="P38" i="29"/>
  <c r="Q38" i="29" s="1"/>
  <c r="I38" i="29"/>
  <c r="J38" i="29" s="1"/>
  <c r="Z37" i="29"/>
  <c r="P37" i="29"/>
  <c r="Q37" i="29" s="1"/>
  <c r="I37" i="29"/>
  <c r="J37" i="29" s="1"/>
  <c r="Z36" i="29"/>
  <c r="P36" i="29"/>
  <c r="Q36" i="29" s="1"/>
  <c r="I36" i="29"/>
  <c r="Z35" i="29"/>
  <c r="P35" i="29"/>
  <c r="I35" i="29"/>
  <c r="J35" i="29" s="1"/>
  <c r="Z34" i="29"/>
  <c r="P34" i="29"/>
  <c r="Q34" i="29" s="1"/>
  <c r="I34" i="29"/>
  <c r="Z33" i="29"/>
  <c r="P33" i="29"/>
  <c r="Q33" i="29" s="1"/>
  <c r="I33" i="29"/>
  <c r="J33" i="29" s="1"/>
  <c r="Z32" i="29"/>
  <c r="P32" i="29"/>
  <c r="Q32" i="29" s="1"/>
  <c r="I32" i="29"/>
  <c r="Z31" i="29"/>
  <c r="P31" i="29"/>
  <c r="Q31" i="29" s="1"/>
  <c r="I31" i="29"/>
  <c r="Z30" i="29"/>
  <c r="W30" i="29"/>
  <c r="X30" i="29" s="1"/>
  <c r="Z29" i="29"/>
  <c r="P29" i="29"/>
  <c r="Q29" i="29" s="1"/>
  <c r="I29" i="29"/>
  <c r="J29" i="29" s="1"/>
  <c r="Z28" i="29"/>
  <c r="P28" i="29"/>
  <c r="Q28" i="29" s="1"/>
  <c r="I28" i="29"/>
  <c r="Z27" i="29"/>
  <c r="P27" i="29"/>
  <c r="Q27" i="29" s="1"/>
  <c r="I27" i="29"/>
  <c r="Z26" i="29"/>
  <c r="P26" i="29"/>
  <c r="Q26" i="29" s="1"/>
  <c r="I26" i="29"/>
  <c r="Z25" i="29"/>
  <c r="P25" i="29"/>
  <c r="Q25" i="29" s="1"/>
  <c r="I25" i="29"/>
  <c r="Z24" i="29"/>
  <c r="P24" i="29"/>
  <c r="Q24" i="29" s="1"/>
  <c r="I24" i="29"/>
  <c r="Z23" i="29"/>
  <c r="P23" i="29"/>
  <c r="Q23" i="29" s="1"/>
  <c r="I23" i="29"/>
  <c r="J23" i="29" s="1"/>
  <c r="Z22" i="29"/>
  <c r="P22" i="29"/>
  <c r="Q22" i="29" s="1"/>
  <c r="I22" i="29"/>
  <c r="J22" i="29" s="1"/>
  <c r="Z21" i="29"/>
  <c r="P21" i="29"/>
  <c r="I21" i="29"/>
  <c r="J21" i="29" s="1"/>
  <c r="Z20" i="29"/>
  <c r="P20" i="29"/>
  <c r="Q20" i="29" s="1"/>
  <c r="I20" i="29"/>
  <c r="J20" i="29" s="1"/>
  <c r="Z19" i="29"/>
  <c r="P19" i="29"/>
  <c r="Q19" i="29" s="1"/>
  <c r="I19" i="29"/>
  <c r="Z18" i="29"/>
  <c r="P18" i="29"/>
  <c r="Q18" i="29" s="1"/>
  <c r="I18" i="29"/>
  <c r="Z17" i="29"/>
  <c r="P17" i="29"/>
  <c r="Q17" i="29" s="1"/>
  <c r="I17" i="29"/>
  <c r="Z16" i="29"/>
  <c r="Q16" i="29"/>
  <c r="I16" i="29"/>
  <c r="Z15" i="29"/>
  <c r="P15" i="29"/>
  <c r="Q15" i="29" s="1"/>
  <c r="I15" i="29"/>
  <c r="Z14" i="29"/>
  <c r="P14" i="29"/>
  <c r="Q14" i="29" s="1"/>
  <c r="I14" i="29"/>
  <c r="J14" i="29" s="1"/>
  <c r="Z13" i="29"/>
  <c r="P13" i="29"/>
  <c r="I13" i="29"/>
  <c r="J13" i="29" s="1"/>
  <c r="Z12" i="29"/>
  <c r="P12" i="29"/>
  <c r="Q12" i="29" s="1"/>
  <c r="I12" i="29"/>
  <c r="Z11" i="29"/>
  <c r="P11" i="29"/>
  <c r="Q11" i="29" s="1"/>
  <c r="I11" i="29"/>
  <c r="J11" i="29" s="1"/>
  <c r="Z10" i="29"/>
  <c r="P10" i="29"/>
  <c r="Q10" i="29" s="1"/>
  <c r="I10" i="29"/>
  <c r="Z9" i="29"/>
  <c r="P9" i="29"/>
  <c r="Q9" i="29" s="1"/>
  <c r="I9" i="29"/>
  <c r="J9" i="29" s="1"/>
  <c r="Z8" i="29"/>
  <c r="P8" i="29"/>
  <c r="Q8" i="29" s="1"/>
  <c r="I8" i="29"/>
  <c r="Z7" i="29"/>
  <c r="P7" i="29"/>
  <c r="I7" i="29"/>
  <c r="J7" i="29" s="1"/>
  <c r="Y196" i="28"/>
  <c r="Y197" i="28" s="1"/>
  <c r="Y198" i="28" s="1"/>
  <c r="V196" i="28"/>
  <c r="V197" i="28" s="1"/>
  <c r="U196" i="28"/>
  <c r="U197" i="28" s="1"/>
  <c r="T196" i="28"/>
  <c r="T197" i="28" s="1"/>
  <c r="S196" i="28"/>
  <c r="S197" i="28" s="1"/>
  <c r="R196" i="28"/>
  <c r="R197" i="28" s="1"/>
  <c r="O196" i="28"/>
  <c r="N196" i="28"/>
  <c r="N197" i="28" s="1"/>
  <c r="M196" i="28"/>
  <c r="M197" i="28" s="1"/>
  <c r="L196" i="28"/>
  <c r="L197" i="28" s="1"/>
  <c r="K196" i="28"/>
  <c r="K197" i="28" s="1"/>
  <c r="H196" i="28"/>
  <c r="H197" i="28" s="1"/>
  <c r="G196" i="28"/>
  <c r="F196" i="28"/>
  <c r="F197" i="28" s="1"/>
  <c r="E196" i="28"/>
  <c r="E197" i="28" s="1"/>
  <c r="D196" i="28"/>
  <c r="D197" i="28" s="1"/>
  <c r="Y195" i="28"/>
  <c r="W195" i="28"/>
  <c r="O195" i="28"/>
  <c r="N195" i="28"/>
  <c r="M195" i="28"/>
  <c r="L195" i="28"/>
  <c r="K195" i="28"/>
  <c r="H195" i="28"/>
  <c r="G195" i="28"/>
  <c r="F195" i="28"/>
  <c r="E195" i="28"/>
  <c r="D195" i="28"/>
  <c r="Z194" i="28"/>
  <c r="Z195" i="28" s="1"/>
  <c r="X194" i="28"/>
  <c r="X195" i="28" s="1"/>
  <c r="V194" i="28"/>
  <c r="V195" i="28" s="1"/>
  <c r="U194" i="28"/>
  <c r="U195" i="28" s="1"/>
  <c r="T194" i="28"/>
  <c r="T195" i="28" s="1"/>
  <c r="S194" i="28"/>
  <c r="S195" i="28" s="1"/>
  <c r="R194" i="28"/>
  <c r="R195" i="28" s="1"/>
  <c r="P194" i="28"/>
  <c r="Q194" i="28" s="1"/>
  <c r="Q195" i="28" s="1"/>
  <c r="I194" i="28"/>
  <c r="J194" i="28" s="1"/>
  <c r="J195" i="28" s="1"/>
  <c r="Y193" i="28"/>
  <c r="V193" i="28"/>
  <c r="U193" i="28"/>
  <c r="T193" i="28"/>
  <c r="S193" i="28"/>
  <c r="R193" i="28"/>
  <c r="O193" i="28"/>
  <c r="N193" i="28"/>
  <c r="M193" i="28"/>
  <c r="L193" i="28"/>
  <c r="K193" i="28"/>
  <c r="H193" i="28"/>
  <c r="G193" i="28"/>
  <c r="F193" i="28"/>
  <c r="E193" i="28"/>
  <c r="D193" i="28"/>
  <c r="Q155" i="28"/>
  <c r="Q154" i="28"/>
  <c r="Z153" i="28"/>
  <c r="P153" i="28"/>
  <c r="Q153" i="28" s="1"/>
  <c r="I153" i="28"/>
  <c r="Z152" i="28"/>
  <c r="Q152" i="28"/>
  <c r="P152" i="28"/>
  <c r="I152" i="28"/>
  <c r="Z151" i="28"/>
  <c r="P151" i="28"/>
  <c r="Z150" i="28"/>
  <c r="P150" i="28"/>
  <c r="Q150" i="28" s="1"/>
  <c r="I150" i="28"/>
  <c r="Z149" i="28"/>
  <c r="P149" i="28"/>
  <c r="Q149" i="28" s="1"/>
  <c r="I149" i="28"/>
  <c r="Z148" i="28"/>
  <c r="P148" i="28"/>
  <c r="Q148" i="28" s="1"/>
  <c r="I148" i="28"/>
  <c r="Z147" i="28"/>
  <c r="P147" i="28"/>
  <c r="Q147" i="28" s="1"/>
  <c r="I147" i="28"/>
  <c r="Z146" i="28"/>
  <c r="P146" i="28"/>
  <c r="Q146" i="28" s="1"/>
  <c r="I146" i="28"/>
  <c r="Z145" i="28"/>
  <c r="P145" i="28"/>
  <c r="Q145" i="28" s="1"/>
  <c r="I145" i="28"/>
  <c r="Z144" i="28"/>
  <c r="P144" i="28"/>
  <c r="Q144" i="28" s="1"/>
  <c r="I144" i="28"/>
  <c r="Z143" i="28"/>
  <c r="P143" i="28"/>
  <c r="J143" i="28"/>
  <c r="Z142" i="28"/>
  <c r="P142" i="28"/>
  <c r="Q142" i="28" s="1"/>
  <c r="I142" i="28"/>
  <c r="W142" i="28" s="1"/>
  <c r="Z141" i="28"/>
  <c r="P141" i="28"/>
  <c r="Z140" i="28"/>
  <c r="P140" i="28"/>
  <c r="Z139" i="28"/>
  <c r="P139" i="28"/>
  <c r="J139" i="28"/>
  <c r="Z138" i="28"/>
  <c r="P138" i="28"/>
  <c r="J138" i="28"/>
  <c r="Z137" i="28"/>
  <c r="P137" i="28"/>
  <c r="J137" i="28"/>
  <c r="Z136" i="28"/>
  <c r="P136" i="28"/>
  <c r="Z135" i="28"/>
  <c r="P135" i="28"/>
  <c r="Q135" i="28" s="1"/>
  <c r="I135" i="28"/>
  <c r="Z134" i="28"/>
  <c r="P134" i="28"/>
  <c r="Z133" i="28"/>
  <c r="P133" i="28"/>
  <c r="Q133" i="28" s="1"/>
  <c r="I133" i="28"/>
  <c r="W133" i="28" s="1"/>
  <c r="Z132" i="28"/>
  <c r="P132" i="28"/>
  <c r="Z131" i="28"/>
  <c r="P131" i="28"/>
  <c r="J131" i="28"/>
  <c r="Z130" i="28"/>
  <c r="P130" i="28"/>
  <c r="J130" i="28"/>
  <c r="Z129" i="28"/>
  <c r="P129" i="28"/>
  <c r="J129" i="28"/>
  <c r="Z128" i="28"/>
  <c r="P128" i="28"/>
  <c r="J128" i="28"/>
  <c r="Z127" i="28"/>
  <c r="P127" i="28"/>
  <c r="J127" i="28"/>
  <c r="Z126" i="28"/>
  <c r="P126" i="28"/>
  <c r="J126" i="28"/>
  <c r="Z125" i="28"/>
  <c r="P125" i="28"/>
  <c r="J125" i="28"/>
  <c r="Z124" i="28"/>
  <c r="P124" i="28"/>
  <c r="Z123" i="28"/>
  <c r="P123" i="28"/>
  <c r="J123" i="28"/>
  <c r="Z122" i="28"/>
  <c r="P122" i="28"/>
  <c r="Q122" i="28" s="1"/>
  <c r="I122" i="28"/>
  <c r="Z121" i="28"/>
  <c r="P121" i="28"/>
  <c r="Q121" i="28" s="1"/>
  <c r="I121" i="28"/>
  <c r="Z120" i="28"/>
  <c r="P120" i="28"/>
  <c r="J120" i="28"/>
  <c r="Z119" i="28"/>
  <c r="P119" i="28"/>
  <c r="J119" i="28"/>
  <c r="Z118" i="28"/>
  <c r="P118" i="28"/>
  <c r="J118" i="28"/>
  <c r="Z117" i="28"/>
  <c r="P117" i="28"/>
  <c r="Z116" i="28"/>
  <c r="P116" i="28"/>
  <c r="Q116" i="28" s="1"/>
  <c r="I116" i="28"/>
  <c r="W116" i="28" s="1"/>
  <c r="Z115" i="28"/>
  <c r="Q115" i="28"/>
  <c r="P115" i="28"/>
  <c r="I115" i="28"/>
  <c r="Z114" i="28"/>
  <c r="P114" i="28"/>
  <c r="Q114" i="28" s="1"/>
  <c r="I114" i="28"/>
  <c r="Z113" i="28"/>
  <c r="P113" i="28"/>
  <c r="Q113" i="28" s="1"/>
  <c r="I113" i="28"/>
  <c r="Z112" i="28"/>
  <c r="P112" i="28"/>
  <c r="Q112" i="28" s="1"/>
  <c r="I112" i="28"/>
  <c r="Z111" i="28"/>
  <c r="P111" i="28"/>
  <c r="Q111" i="28" s="1"/>
  <c r="J111" i="28"/>
  <c r="Z110" i="28"/>
  <c r="P110" i="28"/>
  <c r="Q110" i="28" s="1"/>
  <c r="I110" i="28"/>
  <c r="Z109" i="28"/>
  <c r="P109" i="28"/>
  <c r="Q109" i="28" s="1"/>
  <c r="I109" i="28"/>
  <c r="Z108" i="28"/>
  <c r="P108" i="28"/>
  <c r="Q108" i="28" s="1"/>
  <c r="I108" i="28"/>
  <c r="Z107" i="28"/>
  <c r="P107" i="28"/>
  <c r="Q107" i="28" s="1"/>
  <c r="I107" i="28"/>
  <c r="J107" i="28" s="1"/>
  <c r="Z106" i="28"/>
  <c r="P106" i="28"/>
  <c r="Q106" i="28" s="1"/>
  <c r="I106" i="28"/>
  <c r="Z105" i="28"/>
  <c r="P105" i="28"/>
  <c r="Q105" i="28" s="1"/>
  <c r="I105" i="28"/>
  <c r="J105" i="28" s="1"/>
  <c r="Z104" i="28"/>
  <c r="P104" i="28"/>
  <c r="Q104" i="28" s="1"/>
  <c r="I104" i="28"/>
  <c r="J104" i="28" s="1"/>
  <c r="Z103" i="28"/>
  <c r="P103" i="28"/>
  <c r="Q103" i="28" s="1"/>
  <c r="I103" i="28"/>
  <c r="J103" i="28" s="1"/>
  <c r="Z102" i="28"/>
  <c r="P102" i="28"/>
  <c r="Q102" i="28" s="1"/>
  <c r="I102" i="28"/>
  <c r="J102" i="28" s="1"/>
  <c r="Z101" i="28"/>
  <c r="P101" i="28"/>
  <c r="Q101" i="28" s="1"/>
  <c r="I101" i="28"/>
  <c r="Z100" i="28"/>
  <c r="P100" i="28"/>
  <c r="Q100" i="28" s="1"/>
  <c r="I100" i="28"/>
  <c r="Z99" i="28"/>
  <c r="P99" i="28"/>
  <c r="Q99" i="28" s="1"/>
  <c r="I99" i="28"/>
  <c r="J99" i="28" s="1"/>
  <c r="Z98" i="28"/>
  <c r="P98" i="28"/>
  <c r="Q98" i="28" s="1"/>
  <c r="I98" i="28"/>
  <c r="Z97" i="28"/>
  <c r="P97" i="28"/>
  <c r="Q97" i="28" s="1"/>
  <c r="I97" i="28"/>
  <c r="J97" i="28" s="1"/>
  <c r="Z96" i="28"/>
  <c r="P96" i="28"/>
  <c r="Q96" i="28" s="1"/>
  <c r="I96" i="28"/>
  <c r="Z95" i="28"/>
  <c r="P95" i="28"/>
  <c r="Q95" i="28" s="1"/>
  <c r="I95" i="28"/>
  <c r="J95" i="28" s="1"/>
  <c r="Z94" i="28"/>
  <c r="P94" i="28"/>
  <c r="I94" i="28"/>
  <c r="J94" i="28" s="1"/>
  <c r="Z93" i="28"/>
  <c r="P93" i="28"/>
  <c r="Q93" i="28" s="1"/>
  <c r="I93" i="28"/>
  <c r="Z92" i="28"/>
  <c r="P92" i="28"/>
  <c r="Q92" i="28" s="1"/>
  <c r="I92" i="28"/>
  <c r="Z91" i="28"/>
  <c r="P91" i="28"/>
  <c r="W91" i="28" s="1"/>
  <c r="X91" i="28" s="1"/>
  <c r="J91" i="28"/>
  <c r="Z90" i="28"/>
  <c r="P90" i="28"/>
  <c r="Q90" i="28" s="1"/>
  <c r="I90" i="28"/>
  <c r="Z89" i="28"/>
  <c r="P89" i="28"/>
  <c r="Q89" i="28" s="1"/>
  <c r="I89" i="28"/>
  <c r="J89" i="28" s="1"/>
  <c r="Z88" i="28"/>
  <c r="P88" i="28"/>
  <c r="Q88" i="28" s="1"/>
  <c r="I88" i="28"/>
  <c r="J88" i="28" s="1"/>
  <c r="Z87" i="28"/>
  <c r="P87" i="28"/>
  <c r="Q87" i="28" s="1"/>
  <c r="I87" i="28"/>
  <c r="J87" i="28" s="1"/>
  <c r="Z86" i="28"/>
  <c r="P86" i="28"/>
  <c r="I86" i="28"/>
  <c r="J86" i="28" s="1"/>
  <c r="Z85" i="28"/>
  <c r="P85" i="28"/>
  <c r="Q85" i="28" s="1"/>
  <c r="I85" i="28"/>
  <c r="Z84" i="28"/>
  <c r="P84" i="28"/>
  <c r="Q84" i="28" s="1"/>
  <c r="I84" i="28"/>
  <c r="Z83" i="28"/>
  <c r="P83" i="28"/>
  <c r="Q83" i="28" s="1"/>
  <c r="I83" i="28"/>
  <c r="J83" i="28" s="1"/>
  <c r="Z82" i="28"/>
  <c r="P82" i="28"/>
  <c r="Q82" i="28" s="1"/>
  <c r="I82" i="28"/>
  <c r="Z81" i="28"/>
  <c r="P81" i="28"/>
  <c r="Q81" i="28" s="1"/>
  <c r="I81" i="28"/>
  <c r="J81" i="28" s="1"/>
  <c r="Z80" i="28"/>
  <c r="P80" i="28"/>
  <c r="Q80" i="28" s="1"/>
  <c r="I80" i="28"/>
  <c r="J80" i="28" s="1"/>
  <c r="Z79" i="28"/>
  <c r="P79" i="28"/>
  <c r="Q79" i="28" s="1"/>
  <c r="J79" i="28"/>
  <c r="Z78" i="28"/>
  <c r="P78" i="28"/>
  <c r="I78" i="28"/>
  <c r="J78" i="28" s="1"/>
  <c r="Z77" i="28"/>
  <c r="P77" i="28"/>
  <c r="Q77" i="28" s="1"/>
  <c r="I77" i="28"/>
  <c r="Z76" i="28"/>
  <c r="P76" i="28"/>
  <c r="Q76" i="28" s="1"/>
  <c r="I76" i="28"/>
  <c r="Z75" i="28"/>
  <c r="Q75" i="28"/>
  <c r="P75" i="28"/>
  <c r="I75" i="28"/>
  <c r="J75" i="28" s="1"/>
  <c r="Z74" i="28"/>
  <c r="P74" i="28"/>
  <c r="Q74" i="28" s="1"/>
  <c r="I74" i="28"/>
  <c r="Z73" i="28"/>
  <c r="P73" i="28"/>
  <c r="Q73" i="28" s="1"/>
  <c r="J73" i="28"/>
  <c r="Z72" i="28"/>
  <c r="P72" i="28"/>
  <c r="Q72" i="28" s="1"/>
  <c r="I72" i="28"/>
  <c r="Z71" i="28"/>
  <c r="P71" i="28"/>
  <c r="Q71" i="28" s="1"/>
  <c r="I71" i="28"/>
  <c r="J71" i="28" s="1"/>
  <c r="Z70" i="28"/>
  <c r="P70" i="28"/>
  <c r="I70" i="28"/>
  <c r="J70" i="28" s="1"/>
  <c r="Z69" i="28"/>
  <c r="P69" i="28"/>
  <c r="Q69" i="28" s="1"/>
  <c r="I69" i="28"/>
  <c r="Z68" i="28"/>
  <c r="P68" i="28"/>
  <c r="Q68" i="28" s="1"/>
  <c r="I68" i="28"/>
  <c r="Z67" i="28"/>
  <c r="P67" i="28"/>
  <c r="Q67" i="28" s="1"/>
  <c r="I67" i="28"/>
  <c r="J67" i="28" s="1"/>
  <c r="Z66" i="28"/>
  <c r="P66" i="28"/>
  <c r="Q66" i="28" s="1"/>
  <c r="I66" i="28"/>
  <c r="Z65" i="28"/>
  <c r="P65" i="28"/>
  <c r="Q65" i="28" s="1"/>
  <c r="I65" i="28"/>
  <c r="J65" i="28" s="1"/>
  <c r="Z64" i="28"/>
  <c r="P64" i="28"/>
  <c r="Q64" i="28" s="1"/>
  <c r="I64" i="28"/>
  <c r="Z63" i="28"/>
  <c r="P63" i="28"/>
  <c r="Q63" i="28" s="1"/>
  <c r="I63" i="28"/>
  <c r="Z62" i="28"/>
  <c r="P62" i="28"/>
  <c r="I62" i="28"/>
  <c r="J62" i="28" s="1"/>
  <c r="Z61" i="28"/>
  <c r="P61" i="28"/>
  <c r="Q61" i="28" s="1"/>
  <c r="I61" i="28"/>
  <c r="Z60" i="28"/>
  <c r="P60" i="28"/>
  <c r="Q60" i="28" s="1"/>
  <c r="I60" i="28"/>
  <c r="Z59" i="28"/>
  <c r="Q59" i="28"/>
  <c r="P59" i="28"/>
  <c r="I59" i="28"/>
  <c r="J59" i="28" s="1"/>
  <c r="Z58" i="28"/>
  <c r="P58" i="28"/>
  <c r="Q58" i="28" s="1"/>
  <c r="I58" i="28"/>
  <c r="Z57" i="28"/>
  <c r="P57" i="28"/>
  <c r="Q57" i="28" s="1"/>
  <c r="I57" i="28"/>
  <c r="Z56" i="28"/>
  <c r="P56" i="28"/>
  <c r="Q56" i="28" s="1"/>
  <c r="I56" i="28"/>
  <c r="Z55" i="28"/>
  <c r="P55" i="28"/>
  <c r="Q55" i="28" s="1"/>
  <c r="I55" i="28"/>
  <c r="Z54" i="28"/>
  <c r="P54" i="28"/>
  <c r="I54" i="28"/>
  <c r="J54" i="28" s="1"/>
  <c r="Z53" i="28"/>
  <c r="P53" i="28"/>
  <c r="Q53" i="28" s="1"/>
  <c r="I53" i="28"/>
  <c r="Z52" i="28"/>
  <c r="P52" i="28"/>
  <c r="Q52" i="28" s="1"/>
  <c r="I52" i="28"/>
  <c r="Z51" i="28"/>
  <c r="P51" i="28"/>
  <c r="Q51" i="28" s="1"/>
  <c r="I51" i="28"/>
  <c r="J51" i="28" s="1"/>
  <c r="Z50" i="28"/>
  <c r="P50" i="28"/>
  <c r="Q50" i="28" s="1"/>
  <c r="I50" i="28"/>
  <c r="Z49" i="28"/>
  <c r="P49" i="28"/>
  <c r="Q49" i="28" s="1"/>
  <c r="I49" i="28"/>
  <c r="J49" i="28" s="1"/>
  <c r="Z48" i="28"/>
  <c r="P48" i="28"/>
  <c r="Q48" i="28" s="1"/>
  <c r="I48" i="28"/>
  <c r="Z47" i="28"/>
  <c r="P47" i="28"/>
  <c r="Q47" i="28" s="1"/>
  <c r="I47" i="28"/>
  <c r="Z46" i="28"/>
  <c r="P46" i="28"/>
  <c r="I46" i="28"/>
  <c r="J46" i="28" s="1"/>
  <c r="Z45" i="28"/>
  <c r="P45" i="28"/>
  <c r="Q45" i="28" s="1"/>
  <c r="I45" i="28"/>
  <c r="Z44" i="28"/>
  <c r="P44" i="28"/>
  <c r="Q44" i="28" s="1"/>
  <c r="I44" i="28"/>
  <c r="Z43" i="28"/>
  <c r="P43" i="28"/>
  <c r="I43" i="28"/>
  <c r="J43" i="28" s="1"/>
  <c r="Z42" i="28"/>
  <c r="P42" i="28"/>
  <c r="Q42" i="28" s="1"/>
  <c r="I42" i="28"/>
  <c r="Z41" i="28"/>
  <c r="P41" i="28"/>
  <c r="Q41" i="28" s="1"/>
  <c r="J41" i="28"/>
  <c r="I41" i="28"/>
  <c r="Z40" i="28"/>
  <c r="P40" i="28"/>
  <c r="Q40" i="28" s="1"/>
  <c r="I40" i="28"/>
  <c r="Z39" i="28"/>
  <c r="P39" i="28"/>
  <c r="Q39" i="28" s="1"/>
  <c r="I39" i="28"/>
  <c r="Z38" i="28"/>
  <c r="P38" i="28"/>
  <c r="I38" i="28"/>
  <c r="J38" i="28" s="1"/>
  <c r="Z37" i="28"/>
  <c r="P37" i="28"/>
  <c r="Q37" i="28" s="1"/>
  <c r="I37" i="28"/>
  <c r="Z36" i="28"/>
  <c r="P36" i="28"/>
  <c r="Q36" i="28" s="1"/>
  <c r="I36" i="28"/>
  <c r="Z35" i="28"/>
  <c r="P35" i="28"/>
  <c r="Q35" i="28" s="1"/>
  <c r="I35" i="28"/>
  <c r="J35" i="28" s="1"/>
  <c r="Z34" i="28"/>
  <c r="Q34" i="28"/>
  <c r="P34" i="28"/>
  <c r="I34" i="28"/>
  <c r="Z33" i="28"/>
  <c r="P33" i="28"/>
  <c r="Q33" i="28" s="1"/>
  <c r="I33" i="28"/>
  <c r="J33" i="28" s="1"/>
  <c r="Z32" i="28"/>
  <c r="Q32" i="28"/>
  <c r="P32" i="28"/>
  <c r="I32" i="28"/>
  <c r="Z31" i="28"/>
  <c r="P31" i="28"/>
  <c r="Q31" i="28" s="1"/>
  <c r="I31" i="28"/>
  <c r="J31" i="28" s="1"/>
  <c r="Z30" i="28"/>
  <c r="P30" i="28"/>
  <c r="W30" i="28" s="1"/>
  <c r="X30" i="28" s="1"/>
  <c r="J30" i="28"/>
  <c r="I30" i="28"/>
  <c r="Z29" i="28"/>
  <c r="P29" i="28"/>
  <c r="Q29" i="28" s="1"/>
  <c r="I29" i="28"/>
  <c r="Z28" i="28"/>
  <c r="P28" i="28"/>
  <c r="Q28" i="28" s="1"/>
  <c r="I28" i="28"/>
  <c r="J28" i="28" s="1"/>
  <c r="Z27" i="28"/>
  <c r="P27" i="28"/>
  <c r="Q27" i="28" s="1"/>
  <c r="I27" i="28"/>
  <c r="Z26" i="28"/>
  <c r="P26" i="28"/>
  <c r="Q26" i="28" s="1"/>
  <c r="I26" i="28"/>
  <c r="J26" i="28" s="1"/>
  <c r="Z25" i="28"/>
  <c r="P25" i="28"/>
  <c r="Q25" i="28" s="1"/>
  <c r="I25" i="28"/>
  <c r="Z24" i="28"/>
  <c r="P24" i="28"/>
  <c r="Q24" i="28" s="1"/>
  <c r="I24" i="28"/>
  <c r="Z23" i="28"/>
  <c r="P23" i="28"/>
  <c r="Q23" i="28" s="1"/>
  <c r="I23" i="28"/>
  <c r="Z22" i="28"/>
  <c r="P22" i="28"/>
  <c r="Q22" i="28" s="1"/>
  <c r="I22" i="28"/>
  <c r="Z21" i="28"/>
  <c r="P21" i="28"/>
  <c r="Q21" i="28" s="1"/>
  <c r="I21" i="28"/>
  <c r="J21" i="28" s="1"/>
  <c r="Z20" i="28"/>
  <c r="Q20" i="28"/>
  <c r="P20" i="28"/>
  <c r="I20" i="28"/>
  <c r="Z19" i="28"/>
  <c r="P19" i="28"/>
  <c r="Q19" i="28" s="1"/>
  <c r="I19" i="28"/>
  <c r="J19" i="28" s="1"/>
  <c r="Z18" i="28"/>
  <c r="P18" i="28"/>
  <c r="I18" i="28"/>
  <c r="J18" i="28" s="1"/>
  <c r="Z17" i="28"/>
  <c r="P17" i="28"/>
  <c r="Q17" i="28" s="1"/>
  <c r="I17" i="28"/>
  <c r="Z16" i="28"/>
  <c r="P16" i="28"/>
  <c r="Q16" i="28" s="1"/>
  <c r="I16" i="28"/>
  <c r="Z15" i="28"/>
  <c r="P15" i="28"/>
  <c r="Q15" i="28" s="1"/>
  <c r="I15" i="28"/>
  <c r="Z14" i="28"/>
  <c r="P14" i="28"/>
  <c r="Q14" i="28" s="1"/>
  <c r="I14" i="28"/>
  <c r="Z13" i="28"/>
  <c r="P13" i="28"/>
  <c r="Q13" i="28" s="1"/>
  <c r="I13" i="28"/>
  <c r="Z12" i="28"/>
  <c r="P12" i="28"/>
  <c r="Q12" i="28" s="1"/>
  <c r="I12" i="28"/>
  <c r="Z11" i="28"/>
  <c r="P11" i="28"/>
  <c r="W11" i="28" s="1"/>
  <c r="X11" i="28" s="1"/>
  <c r="J11" i="28"/>
  <c r="Z10" i="28"/>
  <c r="P10" i="28"/>
  <c r="I10" i="28"/>
  <c r="J10" i="28" s="1"/>
  <c r="Z9" i="28"/>
  <c r="P9" i="28"/>
  <c r="Q9" i="28" s="1"/>
  <c r="I9" i="28"/>
  <c r="Z8" i="28"/>
  <c r="P8" i="28"/>
  <c r="Q8" i="28" s="1"/>
  <c r="I8" i="28"/>
  <c r="Z7" i="28"/>
  <c r="P7" i="28"/>
  <c r="Q7" i="28" s="1"/>
  <c r="I7" i="28"/>
  <c r="Y196" i="27"/>
  <c r="Y197" i="27" s="1"/>
  <c r="V196" i="27"/>
  <c r="U196" i="27"/>
  <c r="U197" i="27" s="1"/>
  <c r="T196" i="27"/>
  <c r="T197" i="27" s="1"/>
  <c r="T198" i="27" s="1"/>
  <c r="S196" i="27"/>
  <c r="R196" i="27"/>
  <c r="R197" i="27" s="1"/>
  <c r="R198" i="27" s="1"/>
  <c r="O196" i="27"/>
  <c r="O197" i="27" s="1"/>
  <c r="O198" i="27" s="1"/>
  <c r="N196" i="27"/>
  <c r="M196" i="27"/>
  <c r="M197" i="27" s="1"/>
  <c r="L196" i="27"/>
  <c r="L197" i="27" s="1"/>
  <c r="L198" i="27" s="1"/>
  <c r="K196" i="27"/>
  <c r="K197" i="27" s="1"/>
  <c r="H196" i="27"/>
  <c r="H197" i="27" s="1"/>
  <c r="H198" i="27" s="1"/>
  <c r="G196" i="27"/>
  <c r="G197" i="27" s="1"/>
  <c r="G198" i="27" s="1"/>
  <c r="F196" i="27"/>
  <c r="E196" i="27"/>
  <c r="E197" i="27" s="1"/>
  <c r="D196" i="27"/>
  <c r="D197" i="27" s="1"/>
  <c r="D198" i="27" s="1"/>
  <c r="Y195" i="27"/>
  <c r="W195" i="27"/>
  <c r="O195" i="27"/>
  <c r="N195" i="27"/>
  <c r="M195" i="27"/>
  <c r="L195" i="27"/>
  <c r="K195" i="27"/>
  <c r="H195" i="27"/>
  <c r="G195" i="27"/>
  <c r="F195" i="27"/>
  <c r="E195" i="27"/>
  <c r="D195" i="27"/>
  <c r="Z194" i="27"/>
  <c r="Z195" i="27" s="1"/>
  <c r="X194" i="27"/>
  <c r="X195" i="27" s="1"/>
  <c r="V194" i="27"/>
  <c r="V195" i="27" s="1"/>
  <c r="U194" i="27"/>
  <c r="U195" i="27" s="1"/>
  <c r="T194" i="27"/>
  <c r="T195" i="27" s="1"/>
  <c r="S194" i="27"/>
  <c r="S195" i="27" s="1"/>
  <c r="R194" i="27"/>
  <c r="R195" i="27" s="1"/>
  <c r="P194" i="27"/>
  <c r="P195" i="27" s="1"/>
  <c r="I194" i="27"/>
  <c r="J194" i="27" s="1"/>
  <c r="J195" i="27" s="1"/>
  <c r="Y193" i="27"/>
  <c r="V193" i="27"/>
  <c r="U193" i="27"/>
  <c r="T193" i="27"/>
  <c r="S193" i="27"/>
  <c r="R193" i="27"/>
  <c r="O193" i="27"/>
  <c r="N193" i="27"/>
  <c r="M193" i="27"/>
  <c r="L193" i="27"/>
  <c r="K193" i="27"/>
  <c r="H193" i="27"/>
  <c r="G193" i="27"/>
  <c r="F193" i="27"/>
  <c r="E193" i="27"/>
  <c r="D193" i="27"/>
  <c r="X153" i="27"/>
  <c r="Q153" i="27"/>
  <c r="Q152" i="27"/>
  <c r="Q151" i="27"/>
  <c r="P150" i="27"/>
  <c r="P149" i="27"/>
  <c r="Q149" i="27" s="1"/>
  <c r="I149" i="27"/>
  <c r="W149" i="27" s="1"/>
  <c r="P148" i="27"/>
  <c r="I148" i="27"/>
  <c r="P147" i="27"/>
  <c r="Q147" i="27" s="1"/>
  <c r="I147" i="27"/>
  <c r="P146" i="27"/>
  <c r="I146" i="27"/>
  <c r="P145" i="27"/>
  <c r="I145" i="27"/>
  <c r="P144" i="27"/>
  <c r="Q144" i="27" s="1"/>
  <c r="I144" i="27"/>
  <c r="P143" i="27"/>
  <c r="Q143" i="27" s="1"/>
  <c r="I143" i="27"/>
  <c r="P142" i="27"/>
  <c r="Q142" i="27" s="1"/>
  <c r="I142" i="27"/>
  <c r="P141" i="27"/>
  <c r="Q141" i="27" s="1"/>
  <c r="I141" i="27"/>
  <c r="P140" i="27"/>
  <c r="I140" i="27"/>
  <c r="J140" i="27" s="1"/>
  <c r="P139" i="27"/>
  <c r="Q139" i="27" s="1"/>
  <c r="I139" i="27"/>
  <c r="P138" i="27"/>
  <c r="I138" i="27"/>
  <c r="P137" i="27"/>
  <c r="Q137" i="27" s="1"/>
  <c r="I137" i="27"/>
  <c r="P136" i="27"/>
  <c r="Q136" i="27" s="1"/>
  <c r="I136" i="27"/>
  <c r="P135" i="27"/>
  <c r="Q135" i="27" s="1"/>
  <c r="I135" i="27"/>
  <c r="P134" i="27"/>
  <c r="Q134" i="27" s="1"/>
  <c r="I134" i="27"/>
  <c r="P133" i="27"/>
  <c r="Q133" i="27" s="1"/>
  <c r="I133" i="27"/>
  <c r="P132" i="27"/>
  <c r="Q132" i="27" s="1"/>
  <c r="I132" i="27"/>
  <c r="P131" i="27"/>
  <c r="Q131" i="27" s="1"/>
  <c r="I131" i="27"/>
  <c r="P130" i="27"/>
  <c r="Q130" i="27" s="1"/>
  <c r="I130" i="27"/>
  <c r="P129" i="27"/>
  <c r="I129" i="27"/>
  <c r="P128" i="27"/>
  <c r="Q128" i="27" s="1"/>
  <c r="I128" i="27"/>
  <c r="Z127" i="27"/>
  <c r="P127" i="27"/>
  <c r="Q127" i="27" s="1"/>
  <c r="I127" i="27"/>
  <c r="Z126" i="27"/>
  <c r="P126" i="27"/>
  <c r="Q126" i="27" s="1"/>
  <c r="I126" i="27"/>
  <c r="Z125" i="27"/>
  <c r="P125" i="27"/>
  <c r="Q125" i="27" s="1"/>
  <c r="I125" i="27"/>
  <c r="Z124" i="27"/>
  <c r="P124" i="27"/>
  <c r="Q124" i="27" s="1"/>
  <c r="I124" i="27"/>
  <c r="Z123" i="27"/>
  <c r="P123" i="27"/>
  <c r="Q123" i="27" s="1"/>
  <c r="I123" i="27"/>
  <c r="Z122" i="27"/>
  <c r="P122" i="27"/>
  <c r="I122" i="27"/>
  <c r="Z121" i="27"/>
  <c r="P121" i="27"/>
  <c r="I121" i="27"/>
  <c r="Z120" i="27"/>
  <c r="P120" i="27"/>
  <c r="Q120" i="27" s="1"/>
  <c r="I120" i="27"/>
  <c r="Z119" i="27"/>
  <c r="P119" i="27"/>
  <c r="Q119" i="27" s="1"/>
  <c r="I119" i="27"/>
  <c r="Z118" i="27"/>
  <c r="P118" i="27"/>
  <c r="Q118" i="27" s="1"/>
  <c r="I118" i="27"/>
  <c r="J118" i="27" s="1"/>
  <c r="Z117" i="27"/>
  <c r="P117" i="27"/>
  <c r="Q117" i="27" s="1"/>
  <c r="I117" i="27"/>
  <c r="Z116" i="27"/>
  <c r="P116" i="27"/>
  <c r="I116" i="27"/>
  <c r="J116" i="27" s="1"/>
  <c r="Z115" i="27"/>
  <c r="P115" i="27"/>
  <c r="Q115" i="27" s="1"/>
  <c r="I115" i="27"/>
  <c r="Z114" i="27"/>
  <c r="P114" i="27"/>
  <c r="I114" i="27"/>
  <c r="J114" i="27" s="1"/>
  <c r="Z113" i="27"/>
  <c r="P113" i="27"/>
  <c r="Q113" i="27" s="1"/>
  <c r="I113" i="27"/>
  <c r="J113" i="27" s="1"/>
  <c r="Z112" i="27"/>
  <c r="P112" i="27"/>
  <c r="Q112" i="27" s="1"/>
  <c r="I112" i="27"/>
  <c r="Z111" i="27"/>
  <c r="P111" i="27"/>
  <c r="Q111" i="27" s="1"/>
  <c r="I111" i="27"/>
  <c r="J111" i="27" s="1"/>
  <c r="Z110" i="27"/>
  <c r="P110" i="27"/>
  <c r="Q110" i="27" s="1"/>
  <c r="I110" i="27"/>
  <c r="J110" i="27" s="1"/>
  <c r="Z109" i="27"/>
  <c r="P109" i="27"/>
  <c r="Q109" i="27" s="1"/>
  <c r="I109" i="27"/>
  <c r="Z108" i="27"/>
  <c r="P108" i="27"/>
  <c r="Q108" i="27" s="1"/>
  <c r="I108" i="27"/>
  <c r="J108" i="27" s="1"/>
  <c r="Z107" i="27"/>
  <c r="P107" i="27"/>
  <c r="Q107" i="27" s="1"/>
  <c r="I107" i="27"/>
  <c r="Z106" i="27"/>
  <c r="P106" i="27"/>
  <c r="I106" i="27"/>
  <c r="J106" i="27" s="1"/>
  <c r="Z105" i="27"/>
  <c r="P105" i="27"/>
  <c r="Q105" i="27" s="1"/>
  <c r="I105" i="27"/>
  <c r="J105" i="27" s="1"/>
  <c r="Z104" i="27"/>
  <c r="P104" i="27"/>
  <c r="Q104" i="27" s="1"/>
  <c r="I104" i="27"/>
  <c r="J104" i="27" s="1"/>
  <c r="Z103" i="27"/>
  <c r="P103" i="27"/>
  <c r="Q103" i="27" s="1"/>
  <c r="I103" i="27"/>
  <c r="J103" i="27" s="1"/>
  <c r="Z102" i="27"/>
  <c r="P102" i="27"/>
  <c r="Q102" i="27" s="1"/>
  <c r="I102" i="27"/>
  <c r="J102" i="27" s="1"/>
  <c r="Z101" i="27"/>
  <c r="P101" i="27"/>
  <c r="Q101" i="27" s="1"/>
  <c r="I101" i="27"/>
  <c r="Z100" i="27"/>
  <c r="P100" i="27"/>
  <c r="Q100" i="27" s="1"/>
  <c r="I100" i="27"/>
  <c r="J100" i="27" s="1"/>
  <c r="Z99" i="27"/>
  <c r="P99" i="27"/>
  <c r="Q99" i="27" s="1"/>
  <c r="I99" i="27"/>
  <c r="Z98" i="27"/>
  <c r="P98" i="27"/>
  <c r="I98" i="27"/>
  <c r="J98" i="27" s="1"/>
  <c r="Z97" i="27"/>
  <c r="P97" i="27"/>
  <c r="I97" i="27"/>
  <c r="J97" i="27" s="1"/>
  <c r="Z96" i="27"/>
  <c r="P96" i="27"/>
  <c r="Q96" i="27" s="1"/>
  <c r="I96" i="27"/>
  <c r="J96" i="27" s="1"/>
  <c r="Z95" i="27"/>
  <c r="P95" i="27"/>
  <c r="Q95" i="27" s="1"/>
  <c r="I95" i="27"/>
  <c r="J95" i="27" s="1"/>
  <c r="Z94" i="27"/>
  <c r="P94" i="27"/>
  <c r="Q94" i="27" s="1"/>
  <c r="I94" i="27"/>
  <c r="Z93" i="27"/>
  <c r="P93" i="27"/>
  <c r="Q93" i="27" s="1"/>
  <c r="I93" i="27"/>
  <c r="Z92" i="27"/>
  <c r="P92" i="27"/>
  <c r="Q92" i="27" s="1"/>
  <c r="J92" i="27"/>
  <c r="I92" i="27"/>
  <c r="Z91" i="27"/>
  <c r="P91" i="27"/>
  <c r="Q91" i="27" s="1"/>
  <c r="I91" i="27"/>
  <c r="Z90" i="27"/>
  <c r="P90" i="27"/>
  <c r="Q90" i="27" s="1"/>
  <c r="I90" i="27"/>
  <c r="W90" i="27" s="1"/>
  <c r="X90" i="27" s="1"/>
  <c r="Z89" i="27"/>
  <c r="P89" i="27"/>
  <c r="Q89" i="27" s="1"/>
  <c r="I89" i="27"/>
  <c r="J89" i="27" s="1"/>
  <c r="Z88" i="27"/>
  <c r="P88" i="27"/>
  <c r="Q88" i="27" s="1"/>
  <c r="I88" i="27"/>
  <c r="J88" i="27" s="1"/>
  <c r="Z87" i="27"/>
  <c r="P87" i="27"/>
  <c r="Q87" i="27" s="1"/>
  <c r="I87" i="27"/>
  <c r="J87" i="27" s="1"/>
  <c r="Z86" i="27"/>
  <c r="P86" i="27"/>
  <c r="Q86" i="27" s="1"/>
  <c r="I86" i="27"/>
  <c r="Z85" i="27"/>
  <c r="P85" i="27"/>
  <c r="Q85" i="27" s="1"/>
  <c r="I85" i="27"/>
  <c r="J85" i="27" s="1"/>
  <c r="Z84" i="27"/>
  <c r="W84" i="27"/>
  <c r="X84" i="27" s="1"/>
  <c r="P84" i="27"/>
  <c r="Q84" i="27" s="1"/>
  <c r="I84" i="27"/>
  <c r="J84" i="27" s="1"/>
  <c r="Z83" i="27"/>
  <c r="P83" i="27"/>
  <c r="Q83" i="27" s="1"/>
  <c r="I83" i="27"/>
  <c r="Z82" i="27"/>
  <c r="P82" i="27"/>
  <c r="I82" i="27"/>
  <c r="J82" i="27" s="1"/>
  <c r="Z81" i="27"/>
  <c r="P81" i="27"/>
  <c r="Q81" i="27" s="1"/>
  <c r="I81" i="27"/>
  <c r="J81" i="27" s="1"/>
  <c r="Z80" i="27"/>
  <c r="P80" i="27"/>
  <c r="Q80" i="27" s="1"/>
  <c r="I80" i="27"/>
  <c r="J80" i="27" s="1"/>
  <c r="Z79" i="27"/>
  <c r="P79" i="27"/>
  <c r="Q79" i="27" s="1"/>
  <c r="I79" i="27"/>
  <c r="J79" i="27" s="1"/>
  <c r="Z78" i="27"/>
  <c r="P78" i="27"/>
  <c r="Q78" i="27" s="1"/>
  <c r="I78" i="27"/>
  <c r="Z77" i="27"/>
  <c r="P77" i="27"/>
  <c r="Q77" i="27" s="1"/>
  <c r="I77" i="27"/>
  <c r="J77" i="27" s="1"/>
  <c r="Z76" i="27"/>
  <c r="P76" i="27"/>
  <c r="Q76" i="27" s="1"/>
  <c r="I76" i="27"/>
  <c r="Z75" i="27"/>
  <c r="P75" i="27"/>
  <c r="Q75" i="27" s="1"/>
  <c r="I75" i="27"/>
  <c r="Z74" i="27"/>
  <c r="P74" i="27"/>
  <c r="Q74" i="27" s="1"/>
  <c r="I74" i="27"/>
  <c r="J74" i="27" s="1"/>
  <c r="Z73" i="27"/>
  <c r="P73" i="27"/>
  <c r="I73" i="27"/>
  <c r="J73" i="27" s="1"/>
  <c r="Z72" i="27"/>
  <c r="P72" i="27"/>
  <c r="Q72" i="27" s="1"/>
  <c r="I72" i="27"/>
  <c r="J72" i="27" s="1"/>
  <c r="Z71" i="27"/>
  <c r="P71" i="27"/>
  <c r="Q71" i="27" s="1"/>
  <c r="I71" i="27"/>
  <c r="J71" i="27" s="1"/>
  <c r="Z70" i="27"/>
  <c r="P70" i="27"/>
  <c r="Q70" i="27" s="1"/>
  <c r="I70" i="27"/>
  <c r="Z69" i="27"/>
  <c r="P69" i="27"/>
  <c r="Q69" i="27" s="1"/>
  <c r="I69" i="27"/>
  <c r="J69" i="27" s="1"/>
  <c r="Z68" i="27"/>
  <c r="P68" i="27"/>
  <c r="I68" i="27"/>
  <c r="J68" i="27" s="1"/>
  <c r="Z67" i="27"/>
  <c r="P67" i="27"/>
  <c r="Q67" i="27" s="1"/>
  <c r="I67" i="27"/>
  <c r="Z66" i="27"/>
  <c r="P66" i="27"/>
  <c r="Q66" i="27" s="1"/>
  <c r="I66" i="27"/>
  <c r="Z65" i="27"/>
  <c r="P65" i="27"/>
  <c r="Q65" i="27" s="1"/>
  <c r="I65" i="27"/>
  <c r="J65" i="27" s="1"/>
  <c r="Z64" i="27"/>
  <c r="P64" i="27"/>
  <c r="Q64" i="27" s="1"/>
  <c r="I64" i="27"/>
  <c r="J64" i="27" s="1"/>
  <c r="Z63" i="27"/>
  <c r="P63" i="27"/>
  <c r="Q63" i="27" s="1"/>
  <c r="I63" i="27"/>
  <c r="J63" i="27" s="1"/>
  <c r="Z62" i="27"/>
  <c r="P62" i="27"/>
  <c r="Q62" i="27" s="1"/>
  <c r="I62" i="27"/>
  <c r="Z61" i="27"/>
  <c r="P61" i="27"/>
  <c r="Q61" i="27" s="1"/>
  <c r="I61" i="27"/>
  <c r="J61" i="27" s="1"/>
  <c r="Z60" i="27"/>
  <c r="P60" i="27"/>
  <c r="Q60" i="27" s="1"/>
  <c r="I60" i="27"/>
  <c r="J60" i="27" s="1"/>
  <c r="Z59" i="27"/>
  <c r="P59" i="27"/>
  <c r="Q59" i="27" s="1"/>
  <c r="I59" i="27"/>
  <c r="J59" i="27" s="1"/>
  <c r="Z58" i="27"/>
  <c r="P58" i="27"/>
  <c r="I58" i="27"/>
  <c r="J58" i="27" s="1"/>
  <c r="Z57" i="27"/>
  <c r="P57" i="27"/>
  <c r="Q57" i="27" s="1"/>
  <c r="I57" i="27"/>
  <c r="J57" i="27" s="1"/>
  <c r="Z56" i="27"/>
  <c r="P56" i="27"/>
  <c r="Q56" i="27" s="1"/>
  <c r="I56" i="27"/>
  <c r="J56" i="27" s="1"/>
  <c r="Z55" i="27"/>
  <c r="P55" i="27"/>
  <c r="Q55" i="27" s="1"/>
  <c r="I55" i="27"/>
  <c r="J55" i="27" s="1"/>
  <c r="Z54" i="27"/>
  <c r="P54" i="27"/>
  <c r="Q54" i="27" s="1"/>
  <c r="I54" i="27"/>
  <c r="Z53" i="27"/>
  <c r="P53" i="27"/>
  <c r="Q53" i="27" s="1"/>
  <c r="I53" i="27"/>
  <c r="J53" i="27" s="1"/>
  <c r="Z52" i="27"/>
  <c r="P52" i="27"/>
  <c r="I52" i="27"/>
  <c r="J52" i="27" s="1"/>
  <c r="Z51" i="27"/>
  <c r="P51" i="27"/>
  <c r="Q51" i="27" s="1"/>
  <c r="I51" i="27"/>
  <c r="J51" i="27" s="1"/>
  <c r="Z50" i="27"/>
  <c r="Q50" i="27"/>
  <c r="P50" i="27"/>
  <c r="I50" i="27"/>
  <c r="J50" i="27" s="1"/>
  <c r="Z49" i="27"/>
  <c r="P49" i="27"/>
  <c r="Q49" i="27" s="1"/>
  <c r="I49" i="27"/>
  <c r="J49" i="27" s="1"/>
  <c r="Z48" i="27"/>
  <c r="P48" i="27"/>
  <c r="Q48" i="27" s="1"/>
  <c r="I48" i="27"/>
  <c r="Z47" i="27"/>
  <c r="P47" i="27"/>
  <c r="Q47" i="27" s="1"/>
  <c r="I47" i="27"/>
  <c r="Z46" i="27"/>
  <c r="P46" i="27"/>
  <c r="Q46" i="27" s="1"/>
  <c r="I46" i="27"/>
  <c r="Z45" i="27"/>
  <c r="P45" i="27"/>
  <c r="Q45" i="27" s="1"/>
  <c r="I45" i="27"/>
  <c r="J45" i="27" s="1"/>
  <c r="Z44" i="27"/>
  <c r="P44" i="27"/>
  <c r="I44" i="27"/>
  <c r="J44" i="27" s="1"/>
  <c r="Z43" i="27"/>
  <c r="P43" i="27"/>
  <c r="Q43" i="27" s="1"/>
  <c r="I43" i="27"/>
  <c r="J43" i="27" s="1"/>
  <c r="Z42" i="27"/>
  <c r="P42" i="27"/>
  <c r="I42" i="27"/>
  <c r="J42" i="27" s="1"/>
  <c r="Z41" i="27"/>
  <c r="P41" i="27"/>
  <c r="Q41" i="27" s="1"/>
  <c r="I41" i="27"/>
  <c r="J41" i="27" s="1"/>
  <c r="Z40" i="27"/>
  <c r="P40" i="27"/>
  <c r="Q40" i="27" s="1"/>
  <c r="I40" i="27"/>
  <c r="Z39" i="27"/>
  <c r="P39" i="27"/>
  <c r="Q39" i="27" s="1"/>
  <c r="I39" i="27"/>
  <c r="J39" i="27" s="1"/>
  <c r="Z38" i="27"/>
  <c r="P38" i="27"/>
  <c r="Q38" i="27" s="1"/>
  <c r="I38" i="27"/>
  <c r="W38" i="27" s="1"/>
  <c r="X38" i="27" s="1"/>
  <c r="Z37" i="27"/>
  <c r="P37" i="27"/>
  <c r="Q37" i="27" s="1"/>
  <c r="I37" i="27"/>
  <c r="J37" i="27" s="1"/>
  <c r="Z36" i="27"/>
  <c r="P36" i="27"/>
  <c r="Q36" i="27" s="1"/>
  <c r="I36" i="27"/>
  <c r="J36" i="27" s="1"/>
  <c r="Z35" i="27"/>
  <c r="P35" i="27"/>
  <c r="Q35" i="27" s="1"/>
  <c r="I35" i="27"/>
  <c r="J35" i="27" s="1"/>
  <c r="Z34" i="27"/>
  <c r="P34" i="27"/>
  <c r="I34" i="27"/>
  <c r="J34" i="27" s="1"/>
  <c r="Z33" i="27"/>
  <c r="P33" i="27"/>
  <c r="Q33" i="27" s="1"/>
  <c r="I33" i="27"/>
  <c r="Z32" i="27"/>
  <c r="P32" i="27"/>
  <c r="Q32" i="27" s="1"/>
  <c r="I32" i="27"/>
  <c r="Z31" i="27"/>
  <c r="P31" i="27"/>
  <c r="Q31" i="27" s="1"/>
  <c r="I31" i="27"/>
  <c r="J31" i="27" s="1"/>
  <c r="Z30" i="27"/>
  <c r="P30" i="27"/>
  <c r="Q30" i="27" s="1"/>
  <c r="I30" i="27"/>
  <c r="W30" i="27" s="1"/>
  <c r="X30" i="27" s="1"/>
  <c r="Z29" i="27"/>
  <c r="P29" i="27"/>
  <c r="Q29" i="27" s="1"/>
  <c r="I29" i="27"/>
  <c r="J29" i="27" s="1"/>
  <c r="Z28" i="27"/>
  <c r="P28" i="27"/>
  <c r="Q28" i="27" s="1"/>
  <c r="I28" i="27"/>
  <c r="J28" i="27" s="1"/>
  <c r="Z27" i="27"/>
  <c r="P27" i="27"/>
  <c r="W27" i="27" s="1"/>
  <c r="X27" i="27" s="1"/>
  <c r="J27" i="27"/>
  <c r="I27" i="27"/>
  <c r="Z26" i="27"/>
  <c r="P26" i="27"/>
  <c r="Q26" i="27" s="1"/>
  <c r="I26" i="27"/>
  <c r="J26" i="27" s="1"/>
  <c r="P25" i="27"/>
  <c r="I25" i="27"/>
  <c r="J25" i="27" s="1"/>
  <c r="Z24" i="27"/>
  <c r="P24" i="27"/>
  <c r="Q24" i="27" s="1"/>
  <c r="I24" i="27"/>
  <c r="Z23" i="27"/>
  <c r="P23" i="27"/>
  <c r="Q23" i="27" s="1"/>
  <c r="I23" i="27"/>
  <c r="J23" i="27" s="1"/>
  <c r="Z22" i="27"/>
  <c r="Q22" i="27"/>
  <c r="I22" i="27"/>
  <c r="W22" i="27" s="1"/>
  <c r="X22" i="27" s="1"/>
  <c r="Z21" i="27"/>
  <c r="P21" i="27"/>
  <c r="Q21" i="27" s="1"/>
  <c r="I21" i="27"/>
  <c r="Z20" i="27"/>
  <c r="P20" i="27"/>
  <c r="Q20" i="27" s="1"/>
  <c r="I20" i="27"/>
  <c r="J20" i="27" s="1"/>
  <c r="Z19" i="27"/>
  <c r="P19" i="27"/>
  <c r="Q19" i="27" s="1"/>
  <c r="I19" i="27"/>
  <c r="J19" i="27" s="1"/>
  <c r="Z18" i="27"/>
  <c r="P18" i="27"/>
  <c r="Q18" i="27" s="1"/>
  <c r="I18" i="27"/>
  <c r="J18" i="27" s="1"/>
  <c r="Z17" i="27"/>
  <c r="P17" i="27"/>
  <c r="I17" i="27"/>
  <c r="J17" i="27" s="1"/>
  <c r="Z16" i="27"/>
  <c r="P16" i="27"/>
  <c r="Q16" i="27" s="1"/>
  <c r="I16" i="27"/>
  <c r="Z15" i="27"/>
  <c r="P15" i="27"/>
  <c r="Q15" i="27" s="1"/>
  <c r="I15" i="27"/>
  <c r="J15" i="27" s="1"/>
  <c r="Z14" i="27"/>
  <c r="P14" i="27"/>
  <c r="Q14" i="27" s="1"/>
  <c r="I14" i="27"/>
  <c r="Z13" i="27"/>
  <c r="P13" i="27"/>
  <c r="Q13" i="27" s="1"/>
  <c r="I13" i="27"/>
  <c r="Z12" i="27"/>
  <c r="P12" i="27"/>
  <c r="Q12" i="27" s="1"/>
  <c r="I12" i="27"/>
  <c r="J12" i="27" s="1"/>
  <c r="Z11" i="27"/>
  <c r="P11" i="27"/>
  <c r="I11" i="27"/>
  <c r="J11" i="27" s="1"/>
  <c r="Z10" i="27"/>
  <c r="P10" i="27"/>
  <c r="Q10" i="27" s="1"/>
  <c r="I10" i="27"/>
  <c r="J10" i="27" s="1"/>
  <c r="Z9" i="27"/>
  <c r="P9" i="27"/>
  <c r="I9" i="27"/>
  <c r="J9" i="27" s="1"/>
  <c r="Z8" i="27"/>
  <c r="P8" i="27"/>
  <c r="Q8" i="27" s="1"/>
  <c r="I8" i="27"/>
  <c r="Z7" i="27"/>
  <c r="P7" i="27"/>
  <c r="I7" i="27"/>
  <c r="J7" i="27" s="1"/>
  <c r="Y196" i="26"/>
  <c r="V196" i="26"/>
  <c r="U196" i="26"/>
  <c r="U197" i="26" s="1"/>
  <c r="T196" i="26"/>
  <c r="T197" i="26" s="1"/>
  <c r="T198" i="26" s="1"/>
  <c r="S196" i="26"/>
  <c r="S197" i="26" s="1"/>
  <c r="R196" i="26"/>
  <c r="R197" i="26" s="1"/>
  <c r="O196" i="26"/>
  <c r="O197" i="26" s="1"/>
  <c r="O198" i="26" s="1"/>
  <c r="N196" i="26"/>
  <c r="M196" i="26"/>
  <c r="M197" i="26" s="1"/>
  <c r="L196" i="26"/>
  <c r="L197" i="26" s="1"/>
  <c r="L198" i="26" s="1"/>
  <c r="K196" i="26"/>
  <c r="H196" i="26"/>
  <c r="H197" i="26" s="1"/>
  <c r="H198" i="26" s="1"/>
  <c r="G196" i="26"/>
  <c r="G197" i="26" s="1"/>
  <c r="G198" i="26" s="1"/>
  <c r="F196" i="26"/>
  <c r="E196" i="26"/>
  <c r="E197" i="26" s="1"/>
  <c r="D196" i="26"/>
  <c r="D197" i="26" s="1"/>
  <c r="D198" i="26" s="1"/>
  <c r="Y195" i="26"/>
  <c r="W195" i="26"/>
  <c r="O195" i="26"/>
  <c r="N195" i="26"/>
  <c r="M195" i="26"/>
  <c r="L195" i="26"/>
  <c r="K195" i="26"/>
  <c r="H195" i="26"/>
  <c r="G195" i="26"/>
  <c r="F195" i="26"/>
  <c r="E195" i="26"/>
  <c r="D195" i="26"/>
  <c r="Z194" i="26"/>
  <c r="Z195" i="26" s="1"/>
  <c r="X194" i="26"/>
  <c r="X195" i="26" s="1"/>
  <c r="V194" i="26"/>
  <c r="V195" i="26" s="1"/>
  <c r="U194" i="26"/>
  <c r="U195" i="26" s="1"/>
  <c r="T194" i="26"/>
  <c r="T195" i="26" s="1"/>
  <c r="S194" i="26"/>
  <c r="S195" i="26" s="1"/>
  <c r="R194" i="26"/>
  <c r="R195" i="26" s="1"/>
  <c r="P194" i="26"/>
  <c r="P195" i="26" s="1"/>
  <c r="I194" i="26"/>
  <c r="J194" i="26" s="1"/>
  <c r="J195" i="26" s="1"/>
  <c r="Y193" i="26"/>
  <c r="V193" i="26"/>
  <c r="U193" i="26"/>
  <c r="T193" i="26"/>
  <c r="S193" i="26"/>
  <c r="R193" i="26"/>
  <c r="O193" i="26"/>
  <c r="N193" i="26"/>
  <c r="M193" i="26"/>
  <c r="L193" i="26"/>
  <c r="K193" i="26"/>
  <c r="H193" i="26"/>
  <c r="G193" i="26"/>
  <c r="F193" i="26"/>
  <c r="E193" i="26"/>
  <c r="D193" i="26"/>
  <c r="W158" i="26"/>
  <c r="X158" i="26" s="1"/>
  <c r="W156" i="26"/>
  <c r="X156" i="26" s="1"/>
  <c r="W155" i="26"/>
  <c r="Z154" i="26"/>
  <c r="W154" i="26"/>
  <c r="X154" i="26" s="1"/>
  <c r="Q154" i="26"/>
  <c r="Z153" i="26"/>
  <c r="W153" i="26"/>
  <c r="X153" i="26" s="1"/>
  <c r="Q153" i="26"/>
  <c r="Z152" i="26"/>
  <c r="P152" i="26"/>
  <c r="Q152" i="26" s="1"/>
  <c r="J152" i="26"/>
  <c r="Z151" i="26"/>
  <c r="P151" i="26"/>
  <c r="I151" i="26"/>
  <c r="J151" i="26" s="1"/>
  <c r="Z150" i="26"/>
  <c r="P150" i="26"/>
  <c r="Q150" i="26" s="1"/>
  <c r="I150" i="26"/>
  <c r="Z149" i="26"/>
  <c r="P149" i="26"/>
  <c r="Q149" i="26" s="1"/>
  <c r="I149" i="26"/>
  <c r="Z148" i="26"/>
  <c r="Q148" i="26"/>
  <c r="P148" i="26"/>
  <c r="I148" i="26"/>
  <c r="J148" i="26" s="1"/>
  <c r="Z147" i="26"/>
  <c r="P147" i="26"/>
  <c r="Q147" i="26" s="1"/>
  <c r="I147" i="26"/>
  <c r="Z146" i="26"/>
  <c r="P146" i="26"/>
  <c r="Q146" i="26" s="1"/>
  <c r="I146" i="26"/>
  <c r="J146" i="26" s="1"/>
  <c r="Z145" i="26"/>
  <c r="P145" i="26"/>
  <c r="Q145" i="26" s="1"/>
  <c r="I145" i="26"/>
  <c r="J145" i="26" s="1"/>
  <c r="Z144" i="26"/>
  <c r="P144" i="26"/>
  <c r="Q144" i="26" s="1"/>
  <c r="I144" i="26"/>
  <c r="J144" i="26" s="1"/>
  <c r="Z143" i="26"/>
  <c r="P143" i="26"/>
  <c r="I143" i="26"/>
  <c r="J143" i="26" s="1"/>
  <c r="Z142" i="26"/>
  <c r="P142" i="26"/>
  <c r="Q142" i="26" s="1"/>
  <c r="I142" i="26"/>
  <c r="Z141" i="26"/>
  <c r="Q141" i="26"/>
  <c r="I141" i="26"/>
  <c r="Z140" i="26"/>
  <c r="P140" i="26"/>
  <c r="Q140" i="26" s="1"/>
  <c r="I140" i="26"/>
  <c r="J140" i="26" s="1"/>
  <c r="Z139" i="26"/>
  <c r="P139" i="26"/>
  <c r="Q139" i="26" s="1"/>
  <c r="I139" i="26"/>
  <c r="W139" i="26" s="1"/>
  <c r="X139" i="26" s="1"/>
  <c r="Z138" i="26"/>
  <c r="P138" i="26"/>
  <c r="Q138" i="26" s="1"/>
  <c r="I138" i="26"/>
  <c r="J138" i="26" s="1"/>
  <c r="Z137" i="26"/>
  <c r="P137" i="26"/>
  <c r="W137" i="26" s="1"/>
  <c r="X137" i="26" s="1"/>
  <c r="I137" i="26"/>
  <c r="J137" i="26" s="1"/>
  <c r="Z136" i="26"/>
  <c r="P136" i="26"/>
  <c r="Q136" i="26" s="1"/>
  <c r="I136" i="26"/>
  <c r="J136" i="26" s="1"/>
  <c r="Z135" i="26"/>
  <c r="P135" i="26"/>
  <c r="I135" i="26"/>
  <c r="J135" i="26" s="1"/>
  <c r="Z134" i="26"/>
  <c r="P134" i="26"/>
  <c r="Q134" i="26" s="1"/>
  <c r="I134" i="26"/>
  <c r="Z133" i="26"/>
  <c r="P133" i="26"/>
  <c r="Q133" i="26" s="1"/>
  <c r="I133" i="26"/>
  <c r="Z132" i="26"/>
  <c r="P132" i="26"/>
  <c r="Q132" i="26" s="1"/>
  <c r="I132" i="26"/>
  <c r="J132" i="26" s="1"/>
  <c r="Z131" i="26"/>
  <c r="P131" i="26"/>
  <c r="Q131" i="26" s="1"/>
  <c r="I131" i="26"/>
  <c r="Z130" i="26"/>
  <c r="P130" i="26"/>
  <c r="Q130" i="26" s="1"/>
  <c r="I130" i="26"/>
  <c r="J130" i="26" s="1"/>
  <c r="Z129" i="26"/>
  <c r="P129" i="26"/>
  <c r="Q129" i="26" s="1"/>
  <c r="I129" i="26"/>
  <c r="J129" i="26" s="1"/>
  <c r="Z128" i="26"/>
  <c r="P128" i="26"/>
  <c r="Q128" i="26" s="1"/>
  <c r="I128" i="26"/>
  <c r="J128" i="26" s="1"/>
  <c r="Z127" i="26"/>
  <c r="P127" i="26"/>
  <c r="I127" i="26"/>
  <c r="J127" i="26" s="1"/>
  <c r="Z126" i="26"/>
  <c r="P126" i="26"/>
  <c r="Q126" i="26" s="1"/>
  <c r="I126" i="26"/>
  <c r="Z125" i="26"/>
  <c r="Z124" i="26"/>
  <c r="P124" i="26"/>
  <c r="Q124" i="26" s="1"/>
  <c r="J124" i="26"/>
  <c r="I124" i="26"/>
  <c r="Z123" i="26"/>
  <c r="P123" i="26"/>
  <c r="Q123" i="26" s="1"/>
  <c r="I123" i="26"/>
  <c r="Z122" i="26"/>
  <c r="P122" i="26"/>
  <c r="Q122" i="26" s="1"/>
  <c r="I122" i="26"/>
  <c r="J122" i="26" s="1"/>
  <c r="Z121" i="26"/>
  <c r="P121" i="26"/>
  <c r="I121" i="26"/>
  <c r="J121" i="26" s="1"/>
  <c r="Z120" i="26"/>
  <c r="P120" i="26"/>
  <c r="Q120" i="26" s="1"/>
  <c r="I120" i="26"/>
  <c r="J120" i="26" s="1"/>
  <c r="Z119" i="26"/>
  <c r="P119" i="26"/>
  <c r="I119" i="26"/>
  <c r="J119" i="26" s="1"/>
  <c r="Z118" i="26"/>
  <c r="P118" i="26"/>
  <c r="Q118" i="26" s="1"/>
  <c r="I118" i="26"/>
  <c r="Z117" i="26"/>
  <c r="P117" i="26"/>
  <c r="Q117" i="26" s="1"/>
  <c r="I117" i="26"/>
  <c r="Z116" i="26"/>
  <c r="W116" i="26"/>
  <c r="X116" i="26" s="1"/>
  <c r="P116" i="26"/>
  <c r="Q116" i="26" s="1"/>
  <c r="J116" i="26"/>
  <c r="I116" i="26"/>
  <c r="Z115" i="26"/>
  <c r="P115" i="26"/>
  <c r="Q115" i="26" s="1"/>
  <c r="I115" i="26"/>
  <c r="Z114" i="26"/>
  <c r="P114" i="26"/>
  <c r="Q114" i="26" s="1"/>
  <c r="I114" i="26"/>
  <c r="J114" i="26" s="1"/>
  <c r="Z113" i="26"/>
  <c r="Q113" i="26"/>
  <c r="P113" i="26"/>
  <c r="I113" i="26"/>
  <c r="J113" i="26" s="1"/>
  <c r="Z112" i="26"/>
  <c r="P112" i="26"/>
  <c r="Q112" i="26" s="1"/>
  <c r="I112" i="26"/>
  <c r="J112" i="26" s="1"/>
  <c r="Z111" i="26"/>
  <c r="P111" i="26"/>
  <c r="I111" i="26"/>
  <c r="J111" i="26" s="1"/>
  <c r="Z110" i="26"/>
  <c r="P110" i="26"/>
  <c r="Q110" i="26" s="1"/>
  <c r="I110" i="26"/>
  <c r="Z109" i="26"/>
  <c r="P109" i="26"/>
  <c r="Q109" i="26" s="1"/>
  <c r="I109" i="26"/>
  <c r="Z108" i="26"/>
  <c r="P108" i="26"/>
  <c r="W108" i="26" s="1"/>
  <c r="X108" i="26" s="1"/>
  <c r="I108" i="26"/>
  <c r="J108" i="26" s="1"/>
  <c r="Z107" i="26"/>
  <c r="P107" i="26"/>
  <c r="Q107" i="26" s="1"/>
  <c r="I107" i="26"/>
  <c r="Z106" i="26"/>
  <c r="P106" i="26"/>
  <c r="Q106" i="26" s="1"/>
  <c r="I106" i="26"/>
  <c r="J106" i="26" s="1"/>
  <c r="Z105" i="26"/>
  <c r="P105" i="26"/>
  <c r="Q105" i="26" s="1"/>
  <c r="I105" i="26"/>
  <c r="J105" i="26" s="1"/>
  <c r="Z104" i="26"/>
  <c r="P104" i="26"/>
  <c r="Q104" i="26" s="1"/>
  <c r="I104" i="26"/>
  <c r="J104" i="26" s="1"/>
  <c r="Z103" i="26"/>
  <c r="P103" i="26"/>
  <c r="I103" i="26"/>
  <c r="J103" i="26" s="1"/>
  <c r="Z102" i="26"/>
  <c r="P102" i="26"/>
  <c r="Q102" i="26" s="1"/>
  <c r="I102" i="26"/>
  <c r="Z101" i="26"/>
  <c r="P101" i="26"/>
  <c r="Q101" i="26" s="1"/>
  <c r="I101" i="26"/>
  <c r="Z100" i="26"/>
  <c r="P100" i="26"/>
  <c r="Q100" i="26" s="1"/>
  <c r="I100" i="26"/>
  <c r="J100" i="26" s="1"/>
  <c r="Z99" i="26"/>
  <c r="P99" i="26"/>
  <c r="Q99" i="26" s="1"/>
  <c r="I99" i="26"/>
  <c r="Z98" i="26"/>
  <c r="P98" i="26"/>
  <c r="Q98" i="26" s="1"/>
  <c r="I98" i="26"/>
  <c r="J98" i="26" s="1"/>
  <c r="Z97" i="26"/>
  <c r="P97" i="26"/>
  <c r="Q97" i="26" s="1"/>
  <c r="I97" i="26"/>
  <c r="J97" i="26" s="1"/>
  <c r="Z96" i="26"/>
  <c r="P96" i="26"/>
  <c r="Q96" i="26" s="1"/>
  <c r="I96" i="26"/>
  <c r="J96" i="26" s="1"/>
  <c r="Z95" i="26"/>
  <c r="P95" i="26"/>
  <c r="I95" i="26"/>
  <c r="J95" i="26" s="1"/>
  <c r="Z94" i="26"/>
  <c r="P94" i="26"/>
  <c r="Q94" i="26" s="1"/>
  <c r="I94" i="26"/>
  <c r="Z93" i="26"/>
  <c r="P93" i="26"/>
  <c r="Q93" i="26" s="1"/>
  <c r="I93" i="26"/>
  <c r="Z92" i="26"/>
  <c r="P92" i="26"/>
  <c r="Q92" i="26" s="1"/>
  <c r="I92" i="26"/>
  <c r="J92" i="26" s="1"/>
  <c r="Z91" i="26"/>
  <c r="P91" i="26"/>
  <c r="Q91" i="26" s="1"/>
  <c r="I91" i="26"/>
  <c r="Z90" i="26"/>
  <c r="P90" i="26"/>
  <c r="Q90" i="26" s="1"/>
  <c r="I90" i="26"/>
  <c r="Z89" i="26"/>
  <c r="W89" i="26"/>
  <c r="X89" i="26" s="1"/>
  <c r="Z88" i="26"/>
  <c r="Q88" i="26"/>
  <c r="P88" i="26"/>
  <c r="I88" i="26"/>
  <c r="J88" i="26" s="1"/>
  <c r="Z87" i="26"/>
  <c r="P87" i="26"/>
  <c r="Z86" i="26"/>
  <c r="P86" i="26"/>
  <c r="Q86" i="26" s="1"/>
  <c r="I86" i="26"/>
  <c r="Z85" i="26"/>
  <c r="P85" i="26"/>
  <c r="Q85" i="26" s="1"/>
  <c r="I85" i="26"/>
  <c r="Z84" i="26"/>
  <c r="W84" i="26"/>
  <c r="X84" i="26" s="1"/>
  <c r="Z83" i="26"/>
  <c r="P83" i="26"/>
  <c r="Q83" i="26" s="1"/>
  <c r="I83" i="26"/>
  <c r="Z82" i="26"/>
  <c r="P82" i="26"/>
  <c r="Q82" i="26" s="1"/>
  <c r="I82" i="26"/>
  <c r="J82" i="26" s="1"/>
  <c r="Z81" i="26"/>
  <c r="Q81" i="26"/>
  <c r="P81" i="26"/>
  <c r="I81" i="26"/>
  <c r="J81" i="26" s="1"/>
  <c r="Z80" i="26"/>
  <c r="P80" i="26"/>
  <c r="Q80" i="26" s="1"/>
  <c r="I80" i="26"/>
  <c r="J80" i="26" s="1"/>
  <c r="Z79" i="26"/>
  <c r="P79" i="26"/>
  <c r="I79" i="26"/>
  <c r="J79" i="26" s="1"/>
  <c r="Z78" i="26"/>
  <c r="Q78" i="26"/>
  <c r="P78" i="26"/>
  <c r="W78" i="26"/>
  <c r="X78" i="26" s="1"/>
  <c r="Z77" i="26"/>
  <c r="P77" i="26"/>
  <c r="Q77" i="26" s="1"/>
  <c r="I77" i="26"/>
  <c r="J77" i="26" s="1"/>
  <c r="Z76" i="26"/>
  <c r="P76" i="26"/>
  <c r="I76" i="26"/>
  <c r="J76" i="26" s="1"/>
  <c r="Z75" i="26"/>
  <c r="Z74" i="26"/>
  <c r="P74" i="26"/>
  <c r="Q74" i="26" s="1"/>
  <c r="I74" i="26"/>
  <c r="Z73" i="26"/>
  <c r="P73" i="26"/>
  <c r="Q73" i="26" s="1"/>
  <c r="I73" i="26"/>
  <c r="Z72" i="26"/>
  <c r="P72" i="26"/>
  <c r="Q72" i="26" s="1"/>
  <c r="I72" i="26"/>
  <c r="Z71" i="26"/>
  <c r="P71" i="26"/>
  <c r="Q71" i="26" s="1"/>
  <c r="I71" i="26"/>
  <c r="J71" i="26" s="1"/>
  <c r="Z70" i="26"/>
  <c r="P70" i="26"/>
  <c r="Q70" i="26" s="1"/>
  <c r="I70" i="26"/>
  <c r="Z69" i="26"/>
  <c r="P69" i="26"/>
  <c r="Q69" i="26" s="1"/>
  <c r="I69" i="26"/>
  <c r="J69" i="26" s="1"/>
  <c r="Z68" i="26"/>
  <c r="W68" i="26"/>
  <c r="X68" i="26" s="1"/>
  <c r="Z67" i="26"/>
  <c r="P67" i="26"/>
  <c r="Q67" i="26" s="1"/>
  <c r="I67" i="26"/>
  <c r="Z66" i="26"/>
  <c r="P66" i="26"/>
  <c r="Q66" i="26" s="1"/>
  <c r="I66" i="26"/>
  <c r="Z65" i="26"/>
  <c r="P65" i="26"/>
  <c r="Q65" i="26" s="1"/>
  <c r="I65" i="26"/>
  <c r="J65" i="26" s="1"/>
  <c r="P64" i="26"/>
  <c r="Q64" i="26" s="1"/>
  <c r="I64" i="26"/>
  <c r="Z63" i="26"/>
  <c r="P63" i="26"/>
  <c r="Q63" i="26" s="1"/>
  <c r="I63" i="26"/>
  <c r="J63" i="26" s="1"/>
  <c r="Z62" i="26"/>
  <c r="P62" i="26"/>
  <c r="Q62" i="26" s="1"/>
  <c r="I62" i="26"/>
  <c r="J62" i="26" s="1"/>
  <c r="Z61" i="26"/>
  <c r="P61" i="26"/>
  <c r="Q61" i="26" s="1"/>
  <c r="I61" i="26"/>
  <c r="J61" i="26" s="1"/>
  <c r="Z60" i="26"/>
  <c r="P60" i="26"/>
  <c r="I60" i="26"/>
  <c r="J60" i="26" s="1"/>
  <c r="Z59" i="26"/>
  <c r="P59" i="26"/>
  <c r="Q59" i="26" s="1"/>
  <c r="I59" i="26"/>
  <c r="J59" i="26" s="1"/>
  <c r="Z58" i="26"/>
  <c r="P58" i="26"/>
  <c r="Q58" i="26" s="1"/>
  <c r="I58" i="26"/>
  <c r="Z57" i="26"/>
  <c r="P57" i="26"/>
  <c r="I57" i="26"/>
  <c r="J57" i="26" s="1"/>
  <c r="Z56" i="26"/>
  <c r="P56" i="26"/>
  <c r="Q56" i="26" s="1"/>
  <c r="I56" i="26"/>
  <c r="Z55" i="26"/>
  <c r="P55" i="26"/>
  <c r="Q55" i="26" s="1"/>
  <c r="I55" i="26"/>
  <c r="J55" i="26" s="1"/>
  <c r="Z54" i="26"/>
  <c r="P54" i="26"/>
  <c r="Q54" i="26" s="1"/>
  <c r="I54" i="26"/>
  <c r="Z53" i="26"/>
  <c r="P53" i="26"/>
  <c r="Q53" i="26" s="1"/>
  <c r="I53" i="26"/>
  <c r="J53" i="26" s="1"/>
  <c r="Z52" i="26"/>
  <c r="P52" i="26"/>
  <c r="Q52" i="26" s="1"/>
  <c r="I52" i="26"/>
  <c r="J52" i="26" s="1"/>
  <c r="Z51" i="26"/>
  <c r="P51" i="26"/>
  <c r="Q51" i="26" s="1"/>
  <c r="I51" i="26"/>
  <c r="J51" i="26" s="1"/>
  <c r="Z50" i="26"/>
  <c r="P50" i="26"/>
  <c r="Q50" i="26" s="1"/>
  <c r="I50" i="26"/>
  <c r="J50" i="26" s="1"/>
  <c r="Z49" i="26"/>
  <c r="P49" i="26"/>
  <c r="Q49" i="26" s="1"/>
  <c r="I49" i="26"/>
  <c r="J49" i="26" s="1"/>
  <c r="Z48" i="26"/>
  <c r="P48" i="26"/>
  <c r="Q48" i="26" s="1"/>
  <c r="I48" i="26"/>
  <c r="Z47" i="26"/>
  <c r="P47" i="26"/>
  <c r="Q47" i="26" s="1"/>
  <c r="I47" i="26"/>
  <c r="J47" i="26" s="1"/>
  <c r="Z46" i="26"/>
  <c r="P46" i="26"/>
  <c r="Q46" i="26" s="1"/>
  <c r="I46" i="26"/>
  <c r="Z45" i="26"/>
  <c r="I45" i="26"/>
  <c r="J45" i="26" s="1"/>
  <c r="Z44" i="26"/>
  <c r="P44" i="26"/>
  <c r="Q44" i="26" s="1"/>
  <c r="I44" i="26"/>
  <c r="Z43" i="26"/>
  <c r="P43" i="26"/>
  <c r="Q43" i="26" s="1"/>
  <c r="I43" i="26"/>
  <c r="J43" i="26" s="1"/>
  <c r="Z42" i="26"/>
  <c r="P42" i="26"/>
  <c r="Q42" i="26" s="1"/>
  <c r="I42" i="26"/>
  <c r="J42" i="26" s="1"/>
  <c r="Z41" i="26"/>
  <c r="P41" i="26"/>
  <c r="I41" i="26"/>
  <c r="J41" i="26" s="1"/>
  <c r="Z40" i="26"/>
  <c r="P40" i="26"/>
  <c r="Q40" i="26" s="1"/>
  <c r="I40" i="26"/>
  <c r="Z39" i="26"/>
  <c r="Z38" i="26"/>
  <c r="Q38" i="26"/>
  <c r="P38" i="26"/>
  <c r="I38" i="26"/>
  <c r="W38" i="26" s="1"/>
  <c r="X38" i="26" s="1"/>
  <c r="Z37" i="26"/>
  <c r="P37" i="26"/>
  <c r="Q37" i="26" s="1"/>
  <c r="I37" i="26"/>
  <c r="J37" i="26" s="1"/>
  <c r="Z36" i="26"/>
  <c r="P36" i="26"/>
  <c r="Q36" i="26" s="1"/>
  <c r="J36" i="26"/>
  <c r="I36" i="26"/>
  <c r="Z35" i="26"/>
  <c r="P35" i="26"/>
  <c r="Q35" i="26" s="1"/>
  <c r="I35" i="26"/>
  <c r="J35" i="26" s="1"/>
  <c r="Z34" i="26"/>
  <c r="P34" i="26"/>
  <c r="W34" i="26" s="1"/>
  <c r="X34" i="26" s="1"/>
  <c r="J34" i="26"/>
  <c r="Z33" i="26"/>
  <c r="P33" i="26"/>
  <c r="I33" i="26"/>
  <c r="J33" i="26" s="1"/>
  <c r="Z32" i="26"/>
  <c r="P32" i="26"/>
  <c r="Q32" i="26" s="1"/>
  <c r="I32" i="26"/>
  <c r="Z31" i="26"/>
  <c r="P31" i="26"/>
  <c r="Q31" i="26" s="1"/>
  <c r="I31" i="26"/>
  <c r="J31" i="26" s="1"/>
  <c r="Z30" i="26"/>
  <c r="W30" i="26"/>
  <c r="X30" i="26" s="1"/>
  <c r="Z29" i="26"/>
  <c r="P29" i="26"/>
  <c r="Q29" i="26" s="1"/>
  <c r="I29" i="26"/>
  <c r="J29" i="26" s="1"/>
  <c r="Z28" i="26"/>
  <c r="P28" i="26"/>
  <c r="Q28" i="26" s="1"/>
  <c r="J28" i="26"/>
  <c r="I28" i="26"/>
  <c r="Z27" i="26"/>
  <c r="P27" i="26"/>
  <c r="Q27" i="26" s="1"/>
  <c r="I27" i="26"/>
  <c r="Z26" i="26"/>
  <c r="P26" i="26"/>
  <c r="Q26" i="26" s="1"/>
  <c r="I26" i="26"/>
  <c r="J26" i="26" s="1"/>
  <c r="Z25" i="26"/>
  <c r="P25" i="26"/>
  <c r="Q25" i="26" s="1"/>
  <c r="I25" i="26"/>
  <c r="Z24" i="26"/>
  <c r="P24" i="26"/>
  <c r="Q24" i="26" s="1"/>
  <c r="I24" i="26"/>
  <c r="Z23" i="26"/>
  <c r="P23" i="26"/>
  <c r="Q23" i="26" s="1"/>
  <c r="I23" i="26"/>
  <c r="J23" i="26" s="1"/>
  <c r="Z22" i="26"/>
  <c r="P22" i="26"/>
  <c r="Q22" i="26" s="1"/>
  <c r="I22" i="26"/>
  <c r="J22" i="26" s="1"/>
  <c r="Z21" i="26"/>
  <c r="P21" i="26"/>
  <c r="Q21" i="26" s="1"/>
  <c r="I21" i="26"/>
  <c r="J21" i="26" s="1"/>
  <c r="Z20" i="26"/>
  <c r="P20" i="26"/>
  <c r="Q20" i="26" s="1"/>
  <c r="I20" i="26"/>
  <c r="J20" i="26" s="1"/>
  <c r="Z19" i="26"/>
  <c r="P19" i="26"/>
  <c r="Q19" i="26" s="1"/>
  <c r="I19" i="26"/>
  <c r="Z18" i="26"/>
  <c r="P18" i="26"/>
  <c r="Q18" i="26" s="1"/>
  <c r="I18" i="26"/>
  <c r="Z17" i="26"/>
  <c r="P17" i="26"/>
  <c r="Q17" i="26" s="1"/>
  <c r="I17" i="26"/>
  <c r="Z16" i="26"/>
  <c r="P16" i="26"/>
  <c r="Q16" i="26" s="1"/>
  <c r="I16" i="26"/>
  <c r="Z15" i="26"/>
  <c r="P15" i="26"/>
  <c r="Q15" i="26" s="1"/>
  <c r="I15" i="26"/>
  <c r="J15" i="26" s="1"/>
  <c r="Z14" i="26"/>
  <c r="W14" i="26"/>
  <c r="X14" i="26" s="1"/>
  <c r="Z13" i="26"/>
  <c r="P13" i="26"/>
  <c r="Q13" i="26" s="1"/>
  <c r="I13" i="26"/>
  <c r="J13" i="26" s="1"/>
  <c r="Z12" i="26"/>
  <c r="P12" i="26"/>
  <c r="I12" i="26"/>
  <c r="J12" i="26" s="1"/>
  <c r="Z11" i="26"/>
  <c r="P11" i="26"/>
  <c r="Q11" i="26" s="1"/>
  <c r="I11" i="26"/>
  <c r="Z10" i="26"/>
  <c r="P10" i="26"/>
  <c r="Q10" i="26" s="1"/>
  <c r="I10" i="26"/>
  <c r="Z9" i="26"/>
  <c r="P9" i="26"/>
  <c r="Q9" i="26" s="1"/>
  <c r="I9" i="26"/>
  <c r="Z8" i="26"/>
  <c r="P8" i="26"/>
  <c r="Q8" i="26" s="1"/>
  <c r="I8" i="26"/>
  <c r="Z7" i="26"/>
  <c r="P7" i="26"/>
  <c r="I7" i="26"/>
  <c r="Y196" i="25"/>
  <c r="Y197" i="25" s="1"/>
  <c r="V196" i="25"/>
  <c r="U196" i="25"/>
  <c r="T196" i="25"/>
  <c r="T197" i="25" s="1"/>
  <c r="S196" i="25"/>
  <c r="S197" i="25" s="1"/>
  <c r="S198" i="25" s="1"/>
  <c r="R196" i="25"/>
  <c r="R197" i="25" s="1"/>
  <c r="O196" i="25"/>
  <c r="N196" i="25"/>
  <c r="M196" i="25"/>
  <c r="L196" i="25"/>
  <c r="L197" i="25" s="1"/>
  <c r="K196" i="25"/>
  <c r="K197" i="25" s="1"/>
  <c r="K198" i="25" s="1"/>
  <c r="H196" i="25"/>
  <c r="G196" i="25"/>
  <c r="F196" i="25"/>
  <c r="F197" i="25" s="1"/>
  <c r="E196" i="25"/>
  <c r="D196" i="25"/>
  <c r="D197" i="25" s="1"/>
  <c r="Y195" i="25"/>
  <c r="W195" i="25"/>
  <c r="O195" i="25"/>
  <c r="N195" i="25"/>
  <c r="M195" i="25"/>
  <c r="L195" i="25"/>
  <c r="K195" i="25"/>
  <c r="H195" i="25"/>
  <c r="G195" i="25"/>
  <c r="F195" i="25"/>
  <c r="E195" i="25"/>
  <c r="D195" i="25"/>
  <c r="Z194" i="25"/>
  <c r="Z195" i="25" s="1"/>
  <c r="X194" i="25"/>
  <c r="X195" i="25" s="1"/>
  <c r="V194" i="25"/>
  <c r="V195" i="25" s="1"/>
  <c r="U194" i="25"/>
  <c r="U195" i="25" s="1"/>
  <c r="T194" i="25"/>
  <c r="T195" i="25" s="1"/>
  <c r="S194" i="25"/>
  <c r="S195" i="25" s="1"/>
  <c r="R194" i="25"/>
  <c r="R195" i="25" s="1"/>
  <c r="P194" i="25"/>
  <c r="P195" i="25" s="1"/>
  <c r="I194" i="25"/>
  <c r="J194" i="25" s="1"/>
  <c r="J195" i="25" s="1"/>
  <c r="Y193" i="25"/>
  <c r="V193" i="25"/>
  <c r="U193" i="25"/>
  <c r="T193" i="25"/>
  <c r="S193" i="25"/>
  <c r="R193" i="25"/>
  <c r="O193" i="25"/>
  <c r="N193" i="25"/>
  <c r="M193" i="25"/>
  <c r="L193" i="25"/>
  <c r="K193" i="25"/>
  <c r="H193" i="25"/>
  <c r="G193" i="25"/>
  <c r="F193" i="25"/>
  <c r="E193" i="25"/>
  <c r="D193" i="25"/>
  <c r="Z191" i="25"/>
  <c r="W191" i="25"/>
  <c r="X191" i="25" s="1"/>
  <c r="Z187" i="25"/>
  <c r="Z186" i="25"/>
  <c r="W186" i="25"/>
  <c r="X186" i="25" s="1"/>
  <c r="Z185" i="25"/>
  <c r="W185" i="25"/>
  <c r="X185" i="25" s="1"/>
  <c r="Z184" i="25"/>
  <c r="W184" i="25"/>
  <c r="X184" i="25" s="1"/>
  <c r="Z183" i="25"/>
  <c r="W183" i="25"/>
  <c r="X183" i="25" s="1"/>
  <c r="Z182" i="25"/>
  <c r="W182" i="25"/>
  <c r="X182" i="25" s="1"/>
  <c r="Z181" i="25"/>
  <c r="Z180" i="25"/>
  <c r="W180" i="25"/>
  <c r="X180" i="25" s="1"/>
  <c r="Z179" i="25"/>
  <c r="Z178" i="25"/>
  <c r="W178" i="25"/>
  <c r="X178" i="25" s="1"/>
  <c r="Z177" i="25"/>
  <c r="W177" i="25"/>
  <c r="X177" i="25" s="1"/>
  <c r="Z176" i="25"/>
  <c r="W176" i="25"/>
  <c r="X176" i="25" s="1"/>
  <c r="Z160" i="25"/>
  <c r="Z159" i="25"/>
  <c r="W159" i="25"/>
  <c r="X159" i="25" s="1"/>
  <c r="Z158" i="25"/>
  <c r="Z157" i="25"/>
  <c r="W157" i="25"/>
  <c r="X157" i="25" s="1"/>
  <c r="Z156" i="25"/>
  <c r="Z155" i="25"/>
  <c r="W155" i="25"/>
  <c r="X155" i="25" s="1"/>
  <c r="P196" i="25"/>
  <c r="P197" i="25" s="1"/>
  <c r="Z154" i="25"/>
  <c r="Z153" i="25"/>
  <c r="P153" i="25"/>
  <c r="W153" i="25" s="1"/>
  <c r="X153" i="25" s="1"/>
  <c r="Z152" i="25"/>
  <c r="P152" i="25"/>
  <c r="Q152" i="25" s="1"/>
  <c r="Z151" i="25"/>
  <c r="P151" i="25"/>
  <c r="Q151" i="25" s="1"/>
  <c r="Z150" i="25"/>
  <c r="P150" i="25"/>
  <c r="Q150" i="25" s="1"/>
  <c r="Z149" i="25"/>
  <c r="P149" i="25"/>
  <c r="Q149" i="25" s="1"/>
  <c r="Z148" i="25"/>
  <c r="P148" i="25"/>
  <c r="Q148" i="25" s="1"/>
  <c r="Z147" i="25"/>
  <c r="W147" i="25"/>
  <c r="X147" i="25" s="1"/>
  <c r="P147" i="25"/>
  <c r="Q147" i="25" s="1"/>
  <c r="Z146" i="25"/>
  <c r="P146" i="25"/>
  <c r="Q146" i="25" s="1"/>
  <c r="Z145" i="25"/>
  <c r="P145" i="25"/>
  <c r="W145" i="25" s="1"/>
  <c r="X145" i="25" s="1"/>
  <c r="Z144" i="25"/>
  <c r="P144" i="25"/>
  <c r="Q144" i="25" s="1"/>
  <c r="Z143" i="25"/>
  <c r="P143" i="25"/>
  <c r="Q143" i="25" s="1"/>
  <c r="Z142" i="25"/>
  <c r="P142" i="25"/>
  <c r="Q142" i="25" s="1"/>
  <c r="Z141" i="25"/>
  <c r="P141" i="25"/>
  <c r="Q141" i="25" s="1"/>
  <c r="Z140" i="25"/>
  <c r="P140" i="25"/>
  <c r="Q140" i="25" s="1"/>
  <c r="Z139" i="25"/>
  <c r="P139" i="25"/>
  <c r="Q139" i="25" s="1"/>
  <c r="Z138" i="25"/>
  <c r="P138" i="25"/>
  <c r="Q138" i="25" s="1"/>
  <c r="Z137" i="25"/>
  <c r="P137" i="25"/>
  <c r="W137" i="25" s="1"/>
  <c r="X137" i="25" s="1"/>
  <c r="Z136" i="25"/>
  <c r="P136" i="25"/>
  <c r="Q136" i="25" s="1"/>
  <c r="Z135" i="25"/>
  <c r="P135" i="25"/>
  <c r="Q135" i="25" s="1"/>
  <c r="Z134" i="25"/>
  <c r="P134" i="25"/>
  <c r="Q134" i="25" s="1"/>
  <c r="Z133" i="25"/>
  <c r="P133" i="25"/>
  <c r="Q133" i="25" s="1"/>
  <c r="Z132" i="25"/>
  <c r="P132" i="25"/>
  <c r="Q132" i="25" s="1"/>
  <c r="Z131" i="25"/>
  <c r="P131" i="25"/>
  <c r="W131" i="25" s="1"/>
  <c r="X131" i="25" s="1"/>
  <c r="Z130" i="25"/>
  <c r="P130" i="25"/>
  <c r="Q130" i="25" s="1"/>
  <c r="Z129" i="25"/>
  <c r="P129" i="25"/>
  <c r="W129" i="25" s="1"/>
  <c r="X129" i="25" s="1"/>
  <c r="Z128" i="25"/>
  <c r="P128" i="25"/>
  <c r="Q128" i="25" s="1"/>
  <c r="Z127" i="25"/>
  <c r="P127" i="25"/>
  <c r="Q127" i="25" s="1"/>
  <c r="Z126" i="25"/>
  <c r="P126" i="25"/>
  <c r="Q126" i="25" s="1"/>
  <c r="Z125" i="25"/>
  <c r="P125" i="25"/>
  <c r="Q125" i="25" s="1"/>
  <c r="Z124" i="25"/>
  <c r="P124" i="25"/>
  <c r="Q124" i="25" s="1"/>
  <c r="Z123" i="25"/>
  <c r="P123" i="25"/>
  <c r="W123" i="25" s="1"/>
  <c r="X123" i="25" s="1"/>
  <c r="Z122" i="25"/>
  <c r="P122" i="25"/>
  <c r="Q122" i="25" s="1"/>
  <c r="Z121" i="25"/>
  <c r="P121" i="25"/>
  <c r="W121" i="25" s="1"/>
  <c r="X121" i="25" s="1"/>
  <c r="Z120" i="25"/>
  <c r="P120" i="25"/>
  <c r="Q120" i="25" s="1"/>
  <c r="Z119" i="25"/>
  <c r="P119" i="25"/>
  <c r="Q119" i="25" s="1"/>
  <c r="Z118" i="25"/>
  <c r="P118" i="25"/>
  <c r="Q118" i="25" s="1"/>
  <c r="Z117" i="25"/>
  <c r="P117" i="25"/>
  <c r="Q117" i="25" s="1"/>
  <c r="Z116" i="25"/>
  <c r="P116" i="25"/>
  <c r="Q116" i="25" s="1"/>
  <c r="Z115" i="25"/>
  <c r="P115" i="25"/>
  <c r="W115" i="25" s="1"/>
  <c r="X115" i="25" s="1"/>
  <c r="Z114" i="25"/>
  <c r="P114" i="25"/>
  <c r="W114" i="25" s="1"/>
  <c r="X114" i="25" s="1"/>
  <c r="Z113" i="25"/>
  <c r="P113" i="25"/>
  <c r="W113" i="25" s="1"/>
  <c r="X113" i="25" s="1"/>
  <c r="Z112" i="25"/>
  <c r="P112" i="25"/>
  <c r="Q112" i="25" s="1"/>
  <c r="Z111" i="25"/>
  <c r="P111" i="25"/>
  <c r="W111" i="25" s="1"/>
  <c r="X111" i="25" s="1"/>
  <c r="Z110" i="25"/>
  <c r="P110" i="25"/>
  <c r="Q110" i="25" s="1"/>
  <c r="Z109" i="25"/>
  <c r="W109" i="25"/>
  <c r="X109" i="25" s="1"/>
  <c r="Z108" i="25"/>
  <c r="Z107" i="25"/>
  <c r="P107" i="25"/>
  <c r="W107" i="25" s="1"/>
  <c r="X107" i="25" s="1"/>
  <c r="Z106" i="25"/>
  <c r="P106" i="25"/>
  <c r="Q106" i="25" s="1"/>
  <c r="Z105" i="25"/>
  <c r="P105" i="25"/>
  <c r="W105" i="25" s="1"/>
  <c r="X105" i="25" s="1"/>
  <c r="Z104" i="25"/>
  <c r="P104" i="25"/>
  <c r="Q104" i="25" s="1"/>
  <c r="Z103" i="25"/>
  <c r="P103" i="25"/>
  <c r="Q103" i="25" s="1"/>
  <c r="Z102" i="25"/>
  <c r="P102" i="25"/>
  <c r="Q102" i="25" s="1"/>
  <c r="Z101" i="25"/>
  <c r="P101" i="25"/>
  <c r="Q101" i="25" s="1"/>
  <c r="Z100" i="25"/>
  <c r="P100" i="25"/>
  <c r="Q100" i="25" s="1"/>
  <c r="Z99" i="25"/>
  <c r="P99" i="25"/>
  <c r="Q99" i="25" s="1"/>
  <c r="Z98" i="25"/>
  <c r="Q98" i="25"/>
  <c r="Z97" i="25"/>
  <c r="P97" i="25"/>
  <c r="W97" i="25" s="1"/>
  <c r="X97" i="25" s="1"/>
  <c r="Z96" i="25"/>
  <c r="P96" i="25"/>
  <c r="Q96" i="25" s="1"/>
  <c r="Z95" i="25"/>
  <c r="P95" i="25"/>
  <c r="Q95" i="25" s="1"/>
  <c r="Z94" i="25"/>
  <c r="P94" i="25"/>
  <c r="Q94" i="25" s="1"/>
  <c r="Z93" i="25"/>
  <c r="P93" i="25"/>
  <c r="Q93" i="25" s="1"/>
  <c r="Z92" i="25"/>
  <c r="P92" i="25"/>
  <c r="Q92" i="25" s="1"/>
  <c r="Z91" i="25"/>
  <c r="P91" i="25"/>
  <c r="W91" i="25" s="1"/>
  <c r="X91" i="25" s="1"/>
  <c r="Z90" i="25"/>
  <c r="P90" i="25"/>
  <c r="Q90" i="25" s="1"/>
  <c r="Z89" i="25"/>
  <c r="W89" i="25"/>
  <c r="X89" i="25" s="1"/>
  <c r="Z88" i="25"/>
  <c r="P88" i="25"/>
  <c r="Q88" i="25" s="1"/>
  <c r="Z87" i="25"/>
  <c r="P87" i="25"/>
  <c r="Q87" i="25" s="1"/>
  <c r="W87" i="25"/>
  <c r="X87" i="25" s="1"/>
  <c r="Z86" i="25"/>
  <c r="P86" i="25"/>
  <c r="Q86" i="25" s="1"/>
  <c r="Z85" i="25"/>
  <c r="P85" i="25"/>
  <c r="Q85" i="25" s="1"/>
  <c r="Z84" i="25"/>
  <c r="P84" i="25"/>
  <c r="Q84" i="25" s="1"/>
  <c r="Z83" i="25"/>
  <c r="P83" i="25"/>
  <c r="W83" i="25" s="1"/>
  <c r="X83" i="25" s="1"/>
  <c r="Z82" i="25"/>
  <c r="P82" i="25"/>
  <c r="Q82" i="25" s="1"/>
  <c r="Z81" i="25"/>
  <c r="P81" i="25"/>
  <c r="W81" i="25" s="1"/>
  <c r="X81" i="25" s="1"/>
  <c r="Z80" i="25"/>
  <c r="Z79" i="25"/>
  <c r="P79" i="25"/>
  <c r="Q79" i="25" s="1"/>
  <c r="Z78" i="25"/>
  <c r="P78" i="25"/>
  <c r="Q78" i="25" s="1"/>
  <c r="Z77" i="25"/>
  <c r="P77" i="25"/>
  <c r="Q77" i="25" s="1"/>
  <c r="Z76" i="25"/>
  <c r="P76" i="25"/>
  <c r="Q76" i="25" s="1"/>
  <c r="Z75" i="25"/>
  <c r="W75" i="25"/>
  <c r="X75" i="25" s="1"/>
  <c r="Z74" i="25"/>
  <c r="P74" i="25"/>
  <c r="W74" i="25" s="1"/>
  <c r="X74" i="25" s="1"/>
  <c r="Z73" i="25"/>
  <c r="P73" i="25"/>
  <c r="Q73" i="25" s="1"/>
  <c r="Z72" i="25"/>
  <c r="P72" i="25"/>
  <c r="Q72" i="25" s="1"/>
  <c r="Z71" i="25"/>
  <c r="P71" i="25"/>
  <c r="Q71" i="25" s="1"/>
  <c r="Z70" i="25"/>
  <c r="P70" i="25"/>
  <c r="Q70" i="25" s="1"/>
  <c r="Z69" i="25"/>
  <c r="P69" i="25"/>
  <c r="W69" i="25" s="1"/>
  <c r="X69" i="25" s="1"/>
  <c r="Z68" i="25"/>
  <c r="P68" i="25"/>
  <c r="Q68" i="25" s="1"/>
  <c r="Z67" i="25"/>
  <c r="P67" i="25"/>
  <c r="W67" i="25" s="1"/>
  <c r="X67" i="25" s="1"/>
  <c r="Z66" i="25"/>
  <c r="P66" i="25"/>
  <c r="W66" i="25" s="1"/>
  <c r="X66" i="25" s="1"/>
  <c r="Z65" i="25"/>
  <c r="P65" i="25"/>
  <c r="W65" i="25" s="1"/>
  <c r="X65" i="25" s="1"/>
  <c r="Z64" i="25"/>
  <c r="P64" i="25"/>
  <c r="Q64" i="25" s="1"/>
  <c r="Z63" i="25"/>
  <c r="P63" i="25"/>
  <c r="W63" i="25" s="1"/>
  <c r="X63" i="25" s="1"/>
  <c r="Z62" i="25"/>
  <c r="P62" i="25"/>
  <c r="Q62" i="25" s="1"/>
  <c r="Z61" i="25"/>
  <c r="P61" i="25"/>
  <c r="W61" i="25" s="1"/>
  <c r="X61" i="25" s="1"/>
  <c r="Z60" i="25"/>
  <c r="P60" i="25"/>
  <c r="Q60" i="25" s="1"/>
  <c r="Z59" i="25"/>
  <c r="P59" i="25"/>
  <c r="W59" i="25" s="1"/>
  <c r="X59" i="25" s="1"/>
  <c r="Z58" i="25"/>
  <c r="P58" i="25"/>
  <c r="W58" i="25" s="1"/>
  <c r="X58" i="25" s="1"/>
  <c r="Z57" i="25"/>
  <c r="P57" i="25"/>
  <c r="W57" i="25" s="1"/>
  <c r="X57" i="25" s="1"/>
  <c r="Z56" i="25"/>
  <c r="P56" i="25"/>
  <c r="Q56" i="25" s="1"/>
  <c r="Z55" i="25"/>
  <c r="P55" i="25"/>
  <c r="Q55" i="25" s="1"/>
  <c r="Z54" i="25"/>
  <c r="P54" i="25"/>
  <c r="Q54" i="25" s="1"/>
  <c r="Z53" i="25"/>
  <c r="P53" i="25"/>
  <c r="Q53" i="25" s="1"/>
  <c r="Z52" i="25"/>
  <c r="P52" i="25"/>
  <c r="Q52" i="25" s="1"/>
  <c r="Z51" i="25"/>
  <c r="P51" i="25"/>
  <c r="W51" i="25" s="1"/>
  <c r="X51" i="25" s="1"/>
  <c r="Z50" i="25"/>
  <c r="P50" i="25"/>
  <c r="Q50" i="25" s="1"/>
  <c r="Z49" i="25"/>
  <c r="P49" i="25"/>
  <c r="W49" i="25" s="1"/>
  <c r="X49" i="25" s="1"/>
  <c r="Z48" i="25"/>
  <c r="P48" i="25"/>
  <c r="Q48" i="25" s="1"/>
  <c r="Z47" i="25"/>
  <c r="P47" i="25"/>
  <c r="Q47" i="25" s="1"/>
  <c r="Z46" i="25"/>
  <c r="P46" i="25"/>
  <c r="Q46" i="25" s="1"/>
  <c r="Z45" i="25"/>
  <c r="P45" i="25"/>
  <c r="Q45" i="25" s="1"/>
  <c r="Z44" i="25"/>
  <c r="P44" i="25"/>
  <c r="Q44" i="25" s="1"/>
  <c r="Z43" i="25"/>
  <c r="P43" i="25"/>
  <c r="Q43" i="25" s="1"/>
  <c r="Z42" i="25"/>
  <c r="P42" i="25"/>
  <c r="W42" i="25" s="1"/>
  <c r="X42" i="25" s="1"/>
  <c r="Z41" i="25"/>
  <c r="P41" i="25"/>
  <c r="Q41" i="25" s="1"/>
  <c r="Z40" i="25"/>
  <c r="P40" i="25"/>
  <c r="Q40" i="25" s="1"/>
  <c r="Z39" i="25"/>
  <c r="P39" i="25"/>
  <c r="Q39" i="25" s="1"/>
  <c r="Z38" i="25"/>
  <c r="P38" i="25"/>
  <c r="W38" i="25" s="1"/>
  <c r="X38" i="25" s="1"/>
  <c r="Z37" i="25"/>
  <c r="P37" i="25"/>
  <c r="Q37" i="25" s="1"/>
  <c r="Z36" i="25"/>
  <c r="P36" i="25"/>
  <c r="Q36" i="25" s="1"/>
  <c r="Z35" i="25"/>
  <c r="P35" i="25"/>
  <c r="Q35" i="25" s="1"/>
  <c r="Z34" i="25"/>
  <c r="P34" i="25"/>
  <c r="W34" i="25" s="1"/>
  <c r="X34" i="25" s="1"/>
  <c r="Z33" i="25"/>
  <c r="P33" i="25"/>
  <c r="Q33" i="25" s="1"/>
  <c r="Z32" i="25"/>
  <c r="P32" i="25"/>
  <c r="Q32" i="25" s="1"/>
  <c r="Z31" i="25"/>
  <c r="P31" i="25"/>
  <c r="Q31" i="25" s="1"/>
  <c r="Z30" i="25"/>
  <c r="Q30" i="25"/>
  <c r="P30" i="25"/>
  <c r="W30" i="25" s="1"/>
  <c r="X30" i="25" s="1"/>
  <c r="Z29" i="25"/>
  <c r="P29" i="25"/>
  <c r="Q29" i="25" s="1"/>
  <c r="Z28" i="25"/>
  <c r="P28" i="25"/>
  <c r="Q28" i="25" s="1"/>
  <c r="Z27" i="25"/>
  <c r="P27" i="25"/>
  <c r="Q27" i="25" s="1"/>
  <c r="Z26" i="25"/>
  <c r="P26" i="25"/>
  <c r="W26" i="25" s="1"/>
  <c r="X26" i="25" s="1"/>
  <c r="Z25" i="25"/>
  <c r="P25" i="25"/>
  <c r="W25" i="25" s="1"/>
  <c r="X25" i="25" s="1"/>
  <c r="Z24" i="25"/>
  <c r="P24" i="25"/>
  <c r="Q24" i="25" s="1"/>
  <c r="Z23" i="25"/>
  <c r="P23" i="25"/>
  <c r="Q23" i="25" s="1"/>
  <c r="Z22" i="25"/>
  <c r="P22" i="25"/>
  <c r="Q22" i="25" s="1"/>
  <c r="Z21" i="25"/>
  <c r="P21" i="25"/>
  <c r="Q21" i="25" s="1"/>
  <c r="Z20" i="25"/>
  <c r="P20" i="25"/>
  <c r="Q20" i="25" s="1"/>
  <c r="Z19" i="25"/>
  <c r="P19" i="25"/>
  <c r="Q19" i="25" s="1"/>
  <c r="Z18" i="25"/>
  <c r="P18" i="25"/>
  <c r="Q18" i="25" s="1"/>
  <c r="Z17" i="25"/>
  <c r="P17" i="25"/>
  <c r="W17" i="25" s="1"/>
  <c r="X17" i="25" s="1"/>
  <c r="Z16" i="25"/>
  <c r="P16" i="25"/>
  <c r="Q16" i="25" s="1"/>
  <c r="Z15" i="25"/>
  <c r="P15" i="25"/>
  <c r="W15" i="25" s="1"/>
  <c r="X15" i="25" s="1"/>
  <c r="Z14" i="25"/>
  <c r="P14" i="25"/>
  <c r="Q14" i="25" s="1"/>
  <c r="W14" i="25"/>
  <c r="X14" i="25" s="1"/>
  <c r="Z13" i="25"/>
  <c r="P13" i="25"/>
  <c r="Q13" i="25" s="1"/>
  <c r="Z12" i="25"/>
  <c r="P12" i="25"/>
  <c r="Q12" i="25" s="1"/>
  <c r="Z11" i="25"/>
  <c r="P11" i="25"/>
  <c r="Q11" i="25" s="1"/>
  <c r="Z10" i="25"/>
  <c r="P10" i="25"/>
  <c r="W10" i="25" s="1"/>
  <c r="X10" i="25" s="1"/>
  <c r="Z9" i="25"/>
  <c r="P9" i="25"/>
  <c r="W9" i="25" s="1"/>
  <c r="X9" i="25" s="1"/>
  <c r="Z8" i="25"/>
  <c r="P8" i="25"/>
  <c r="Q8" i="25" s="1"/>
  <c r="Z7" i="25"/>
  <c r="P7" i="25"/>
  <c r="Q7" i="25" s="1"/>
  <c r="W43" i="28" l="1"/>
  <c r="X43" i="28" s="1"/>
  <c r="W59" i="28"/>
  <c r="X59" i="28" s="1"/>
  <c r="W114" i="28"/>
  <c r="W75" i="28"/>
  <c r="X75" i="28" s="1"/>
  <c r="W45" i="28"/>
  <c r="X45" i="28" s="1"/>
  <c r="J30" i="27"/>
  <c r="Q194" i="27"/>
  <c r="Q195" i="27" s="1"/>
  <c r="W147" i="27"/>
  <c r="W52" i="27"/>
  <c r="X52" i="27" s="1"/>
  <c r="W126" i="27"/>
  <c r="X126" i="27" s="1"/>
  <c r="W133" i="27"/>
  <c r="W126" i="26"/>
  <c r="X126" i="26" s="1"/>
  <c r="W76" i="26"/>
  <c r="X76" i="26" s="1"/>
  <c r="W11" i="26"/>
  <c r="X11" i="26" s="1"/>
  <c r="W150" i="26"/>
  <c r="X150" i="26" s="1"/>
  <c r="W124" i="26"/>
  <c r="X124" i="26" s="1"/>
  <c r="W125" i="25"/>
  <c r="X125" i="25" s="1"/>
  <c r="W151" i="25"/>
  <c r="X151" i="25" s="1"/>
  <c r="Q194" i="25"/>
  <c r="Q195" i="25" s="1"/>
  <c r="Q38" i="25"/>
  <c r="W44" i="25"/>
  <c r="X44" i="25" s="1"/>
  <c r="W136" i="29"/>
  <c r="W141" i="29"/>
  <c r="W149" i="29"/>
  <c r="W154" i="29"/>
  <c r="X154" i="29" s="1"/>
  <c r="Q81" i="25"/>
  <c r="W121" i="26"/>
  <c r="X121" i="26" s="1"/>
  <c r="J121" i="27"/>
  <c r="W121" i="27"/>
  <c r="X121" i="27" s="1"/>
  <c r="J126" i="27"/>
  <c r="J129" i="27"/>
  <c r="W129" i="27"/>
  <c r="J137" i="27"/>
  <c r="W137" i="27"/>
  <c r="X137" i="27" s="1"/>
  <c r="W144" i="27"/>
  <c r="W37" i="28"/>
  <c r="X37" i="28" s="1"/>
  <c r="Q119" i="28"/>
  <c r="W119" i="28"/>
  <c r="J122" i="28"/>
  <c r="W122" i="28"/>
  <c r="X122" i="28" s="1"/>
  <c r="Q127" i="28"/>
  <c r="W127" i="28"/>
  <c r="Q136" i="28"/>
  <c r="W136" i="28"/>
  <c r="W145" i="28"/>
  <c r="J145" i="28"/>
  <c r="W150" i="28"/>
  <c r="J150" i="28"/>
  <c r="J144" i="29"/>
  <c r="W144" i="29"/>
  <c r="W54" i="25"/>
  <c r="X54" i="25" s="1"/>
  <c r="W85" i="25"/>
  <c r="X85" i="25" s="1"/>
  <c r="W103" i="25"/>
  <c r="X103" i="25" s="1"/>
  <c r="Q194" i="26"/>
  <c r="Q195" i="26" s="1"/>
  <c r="W124" i="27"/>
  <c r="X124" i="27" s="1"/>
  <c r="W141" i="27"/>
  <c r="X141" i="27" s="1"/>
  <c r="J144" i="27"/>
  <c r="J148" i="27"/>
  <c r="W148" i="27"/>
  <c r="X148" i="27" s="1"/>
  <c r="J37" i="28"/>
  <c r="W50" i="28"/>
  <c r="X50" i="28" s="1"/>
  <c r="Q130" i="28"/>
  <c r="W130" i="28"/>
  <c r="X139" i="28"/>
  <c r="W139" i="28"/>
  <c r="W148" i="28"/>
  <c r="J148" i="28"/>
  <c r="W153" i="28"/>
  <c r="J153" i="28"/>
  <c r="J139" i="29"/>
  <c r="W139" i="29"/>
  <c r="J147" i="29"/>
  <c r="W147" i="29"/>
  <c r="J152" i="29"/>
  <c r="W152" i="29"/>
  <c r="X152" i="29" s="1"/>
  <c r="J159" i="29"/>
  <c r="W159" i="29"/>
  <c r="X159" i="29" s="1"/>
  <c r="V197" i="25"/>
  <c r="V198" i="25" s="1"/>
  <c r="J119" i="27"/>
  <c r="W119" i="27"/>
  <c r="X119" i="27" s="1"/>
  <c r="W130" i="27"/>
  <c r="X130" i="27" s="1"/>
  <c r="J134" i="27"/>
  <c r="W134" i="27"/>
  <c r="J138" i="27"/>
  <c r="W138" i="27"/>
  <c r="Q117" i="28"/>
  <c r="W117" i="28"/>
  <c r="Q125" i="28"/>
  <c r="W125" i="28"/>
  <c r="X125" i="28" s="1"/>
  <c r="J142" i="29"/>
  <c r="W142" i="29"/>
  <c r="J150" i="29"/>
  <c r="W150" i="29"/>
  <c r="R198" i="25"/>
  <c r="W60" i="26"/>
  <c r="X60" i="26" s="1"/>
  <c r="W44" i="27"/>
  <c r="X44" i="27" s="1"/>
  <c r="J122" i="27"/>
  <c r="W122" i="27"/>
  <c r="J127" i="27"/>
  <c r="W127" i="27"/>
  <c r="W142" i="27"/>
  <c r="J145" i="27"/>
  <c r="W145" i="27"/>
  <c r="W14" i="28"/>
  <c r="X14" i="28" s="1"/>
  <c r="W31" i="28"/>
  <c r="X31" i="28" s="1"/>
  <c r="J115" i="28"/>
  <c r="W115" i="28"/>
  <c r="W120" i="28"/>
  <c r="X120" i="28" s="1"/>
  <c r="Q128" i="28"/>
  <c r="W128" i="28"/>
  <c r="Q134" i="28"/>
  <c r="W134" i="28"/>
  <c r="X134" i="28" s="1"/>
  <c r="Q137" i="28"/>
  <c r="W137" i="28"/>
  <c r="Q140" i="28"/>
  <c r="W140" i="28"/>
  <c r="Q143" i="28"/>
  <c r="W143" i="28"/>
  <c r="W146" i="28"/>
  <c r="J146" i="28"/>
  <c r="Q151" i="28"/>
  <c r="W151" i="28"/>
  <c r="W145" i="29"/>
  <c r="X145" i="29" s="1"/>
  <c r="Q107" i="25"/>
  <c r="W149" i="25"/>
  <c r="X149" i="25" s="1"/>
  <c r="W14" i="27"/>
  <c r="X14" i="27" s="1"/>
  <c r="W94" i="27"/>
  <c r="X94" i="27" s="1"/>
  <c r="W125" i="27"/>
  <c r="X125" i="27" s="1"/>
  <c r="W131" i="27"/>
  <c r="J135" i="27"/>
  <c r="W135" i="27"/>
  <c r="X135" i="27" s="1"/>
  <c r="W139" i="27"/>
  <c r="J142" i="27"/>
  <c r="Q123" i="28"/>
  <c r="W123" i="28"/>
  <c r="Q131" i="28"/>
  <c r="W131" i="28"/>
  <c r="W140" i="29"/>
  <c r="W148" i="29"/>
  <c r="W153" i="29"/>
  <c r="X153" i="29" s="1"/>
  <c r="J156" i="29"/>
  <c r="W156" i="29"/>
  <c r="X156" i="29" s="1"/>
  <c r="W89" i="27"/>
  <c r="X89" i="27" s="1"/>
  <c r="W112" i="27"/>
  <c r="X112" i="27" s="1"/>
  <c r="J120" i="27"/>
  <c r="W120" i="27"/>
  <c r="J146" i="27"/>
  <c r="W146" i="27"/>
  <c r="Q150" i="27"/>
  <c r="W150" i="27"/>
  <c r="S197" i="27"/>
  <c r="S198" i="27" s="1"/>
  <c r="J113" i="28"/>
  <c r="W113" i="28"/>
  <c r="Q118" i="28"/>
  <c r="W118" i="28"/>
  <c r="J121" i="28"/>
  <c r="W121" i="28"/>
  <c r="Q126" i="28"/>
  <c r="W126" i="28"/>
  <c r="X126" i="28" s="1"/>
  <c r="J135" i="28"/>
  <c r="W135" i="28"/>
  <c r="Q141" i="28"/>
  <c r="W141" i="28"/>
  <c r="J144" i="28"/>
  <c r="W144" i="28"/>
  <c r="W149" i="28"/>
  <c r="J149" i="28"/>
  <c r="W152" i="28"/>
  <c r="X152" i="28" s="1"/>
  <c r="J152" i="28"/>
  <c r="J143" i="29"/>
  <c r="W143" i="29"/>
  <c r="W191" i="29"/>
  <c r="X191" i="29" s="1"/>
  <c r="W19" i="25"/>
  <c r="X19" i="25" s="1"/>
  <c r="W64" i="25"/>
  <c r="X64" i="25" s="1"/>
  <c r="W90" i="26"/>
  <c r="X90" i="26" s="1"/>
  <c r="W48" i="27"/>
  <c r="X48" i="27" s="1"/>
  <c r="W66" i="27"/>
  <c r="X66" i="27" s="1"/>
  <c r="W76" i="27"/>
  <c r="X76" i="27" s="1"/>
  <c r="W123" i="27"/>
  <c r="X123" i="27" s="1"/>
  <c r="J128" i="27"/>
  <c r="W128" i="27"/>
  <c r="J132" i="27"/>
  <c r="W132" i="27"/>
  <c r="X132" i="27" s="1"/>
  <c r="J136" i="27"/>
  <c r="W136" i="27"/>
  <c r="W140" i="27"/>
  <c r="X140" i="27" s="1"/>
  <c r="J143" i="27"/>
  <c r="W143" i="27"/>
  <c r="X146" i="27"/>
  <c r="W106" i="28"/>
  <c r="X106" i="28" s="1"/>
  <c r="Q124" i="28"/>
  <c r="W124" i="28"/>
  <c r="Q129" i="28"/>
  <c r="W129" i="28"/>
  <c r="Q132" i="28"/>
  <c r="W132" i="28"/>
  <c r="Q138" i="28"/>
  <c r="W138" i="28"/>
  <c r="W147" i="28"/>
  <c r="J147" i="28"/>
  <c r="J138" i="29"/>
  <c r="W138" i="29"/>
  <c r="J146" i="29"/>
  <c r="W146" i="29"/>
  <c r="J151" i="29"/>
  <c r="W151" i="29"/>
  <c r="S198" i="26"/>
  <c r="W73" i="25"/>
  <c r="X73" i="25" s="1"/>
  <c r="Q61" i="25"/>
  <c r="W40" i="25"/>
  <c r="X40" i="25" s="1"/>
  <c r="W127" i="25"/>
  <c r="X127" i="25" s="1"/>
  <c r="Q113" i="25"/>
  <c r="Q91" i="25"/>
  <c r="Q66" i="25"/>
  <c r="Q63" i="25"/>
  <c r="W28" i="25"/>
  <c r="X28" i="25" s="1"/>
  <c r="Q26" i="25"/>
  <c r="Q25" i="25"/>
  <c r="W36" i="25"/>
  <c r="X36" i="25" s="1"/>
  <c r="Q57" i="25"/>
  <c r="W71" i="25"/>
  <c r="X71" i="25" s="1"/>
  <c r="W82" i="25"/>
  <c r="X82" i="25" s="1"/>
  <c r="Q121" i="25"/>
  <c r="W133" i="25"/>
  <c r="X133" i="25" s="1"/>
  <c r="Q153" i="25"/>
  <c r="W152" i="25"/>
  <c r="X152" i="25" s="1"/>
  <c r="W143" i="25"/>
  <c r="X143" i="25" s="1"/>
  <c r="W141" i="25"/>
  <c r="X141" i="25" s="1"/>
  <c r="Q131" i="25"/>
  <c r="W72" i="25"/>
  <c r="X72" i="25" s="1"/>
  <c r="W55" i="25"/>
  <c r="X55" i="25" s="1"/>
  <c r="W21" i="25"/>
  <c r="X21" i="25" s="1"/>
  <c r="W47" i="25"/>
  <c r="X47" i="25" s="1"/>
  <c r="W46" i="25"/>
  <c r="X46" i="25" s="1"/>
  <c r="W43" i="25"/>
  <c r="X43" i="25" s="1"/>
  <c r="Q34" i="25"/>
  <c r="W22" i="25"/>
  <c r="X22" i="25" s="1"/>
  <c r="W11" i="25"/>
  <c r="X11" i="25" s="1"/>
  <c r="W150" i="25"/>
  <c r="X150" i="25" s="1"/>
  <c r="W122" i="25"/>
  <c r="X122" i="25" s="1"/>
  <c r="W95" i="25"/>
  <c r="X95" i="25" s="1"/>
  <c r="W94" i="25"/>
  <c r="X94" i="25" s="1"/>
  <c r="W24" i="25"/>
  <c r="X24" i="25" s="1"/>
  <c r="Q10" i="25"/>
  <c r="Q15" i="25"/>
  <c r="W86" i="25"/>
  <c r="X86" i="25" s="1"/>
  <c r="W77" i="25"/>
  <c r="X77" i="25" s="1"/>
  <c r="W20" i="25"/>
  <c r="X20" i="25" s="1"/>
  <c r="W13" i="25"/>
  <c r="X13" i="25" s="1"/>
  <c r="W130" i="25"/>
  <c r="X130" i="25" s="1"/>
  <c r="W117" i="25"/>
  <c r="X117" i="25" s="1"/>
  <c r="W119" i="25"/>
  <c r="X119" i="25" s="1"/>
  <c r="Q49" i="25"/>
  <c r="W101" i="25"/>
  <c r="X101" i="25" s="1"/>
  <c r="W110" i="25"/>
  <c r="X110" i="25" s="1"/>
  <c r="Q137" i="25"/>
  <c r="Q105" i="25"/>
  <c r="Q129" i="25"/>
  <c r="W93" i="25"/>
  <c r="X93" i="25" s="1"/>
  <c r="Q51" i="25"/>
  <c r="W23" i="25"/>
  <c r="X23" i="25" s="1"/>
  <c r="W139" i="25"/>
  <c r="X139" i="25" s="1"/>
  <c r="Q114" i="25"/>
  <c r="Q42" i="25"/>
  <c r="W134" i="25"/>
  <c r="X134" i="25" s="1"/>
  <c r="W135" i="25"/>
  <c r="X135" i="25" s="1"/>
  <c r="Q123" i="25"/>
  <c r="W39" i="25"/>
  <c r="X39" i="25" s="1"/>
  <c r="Q83" i="25"/>
  <c r="W99" i="25"/>
  <c r="X99" i="25" s="1"/>
  <c r="Q196" i="25"/>
  <c r="Q197" i="25" s="1"/>
  <c r="Q198" i="25" s="1"/>
  <c r="N197" i="25"/>
  <c r="N198" i="25" s="1"/>
  <c r="W88" i="25"/>
  <c r="X88" i="25" s="1"/>
  <c r="W18" i="25"/>
  <c r="X18" i="25" s="1"/>
  <c r="Q17" i="25"/>
  <c r="Q69" i="25"/>
  <c r="Q9" i="25"/>
  <c r="Q145" i="25"/>
  <c r="Q58" i="25"/>
  <c r="W35" i="25"/>
  <c r="X35" i="25" s="1"/>
  <c r="W8" i="25"/>
  <c r="X8" i="25" s="1"/>
  <c r="W16" i="25"/>
  <c r="X16" i="25" s="1"/>
  <c r="Q111" i="25"/>
  <c r="Q115" i="25"/>
  <c r="Q97" i="25"/>
  <c r="Q74" i="25"/>
  <c r="Q59" i="25"/>
  <c r="W27" i="25"/>
  <c r="X27" i="25" s="1"/>
  <c r="W31" i="25"/>
  <c r="X31" i="25" s="1"/>
  <c r="W79" i="25"/>
  <c r="X79" i="25" s="1"/>
  <c r="Q67" i="25"/>
  <c r="Q65" i="25"/>
  <c r="W53" i="25"/>
  <c r="X53" i="25" s="1"/>
  <c r="W7" i="25"/>
  <c r="P193" i="25"/>
  <c r="H197" i="25"/>
  <c r="H198" i="25" s="1"/>
  <c r="F198" i="25"/>
  <c r="W134" i="26"/>
  <c r="X134" i="26" s="1"/>
  <c r="W70" i="26"/>
  <c r="X70" i="26" s="1"/>
  <c r="W40" i="26"/>
  <c r="X40" i="26" s="1"/>
  <c r="W131" i="26"/>
  <c r="X131" i="26" s="1"/>
  <c r="W102" i="26"/>
  <c r="X102" i="26" s="1"/>
  <c r="J102" i="26"/>
  <c r="W98" i="26"/>
  <c r="X98" i="26" s="1"/>
  <c r="W74" i="26"/>
  <c r="X74" i="26" s="1"/>
  <c r="J74" i="26"/>
  <c r="W9" i="26"/>
  <c r="X9" i="26" s="1"/>
  <c r="W147" i="26"/>
  <c r="X147" i="26" s="1"/>
  <c r="W148" i="26"/>
  <c r="X148" i="26" s="1"/>
  <c r="W69" i="26"/>
  <c r="X69" i="26" s="1"/>
  <c r="W27" i="26"/>
  <c r="X27" i="26" s="1"/>
  <c r="J27" i="26"/>
  <c r="W73" i="26"/>
  <c r="X73" i="26" s="1"/>
  <c r="W29" i="26"/>
  <c r="X29" i="26" s="1"/>
  <c r="W22" i="26"/>
  <c r="X22" i="26" s="1"/>
  <c r="W16" i="26"/>
  <c r="X16" i="26" s="1"/>
  <c r="W10" i="26"/>
  <c r="X10" i="26" s="1"/>
  <c r="W7" i="26"/>
  <c r="X7" i="26" s="1"/>
  <c r="W118" i="26"/>
  <c r="X118" i="26" s="1"/>
  <c r="J118" i="26"/>
  <c r="Q34" i="26"/>
  <c r="W17" i="26"/>
  <c r="X17" i="26" s="1"/>
  <c r="W24" i="26"/>
  <c r="X24" i="26" s="1"/>
  <c r="J134" i="26"/>
  <c r="W42" i="26"/>
  <c r="X42" i="26" s="1"/>
  <c r="W142" i="26"/>
  <c r="X142" i="26" s="1"/>
  <c r="J142" i="26"/>
  <c r="W99" i="26"/>
  <c r="X99" i="26" s="1"/>
  <c r="W123" i="26"/>
  <c r="X123" i="26" s="1"/>
  <c r="W19" i="26"/>
  <c r="X19" i="26" s="1"/>
  <c r="J19" i="26"/>
  <c r="W63" i="26"/>
  <c r="X63" i="26" s="1"/>
  <c r="W13" i="26"/>
  <c r="X13" i="26" s="1"/>
  <c r="J150" i="26"/>
  <c r="W82" i="26"/>
  <c r="X82" i="26" s="1"/>
  <c r="W36" i="26"/>
  <c r="X36" i="26" s="1"/>
  <c r="W146" i="26"/>
  <c r="X146" i="26" s="1"/>
  <c r="W106" i="26"/>
  <c r="X106" i="26" s="1"/>
  <c r="W51" i="26"/>
  <c r="X51" i="26" s="1"/>
  <c r="W33" i="26"/>
  <c r="X33" i="26" s="1"/>
  <c r="W110" i="26"/>
  <c r="X110" i="26" s="1"/>
  <c r="J110" i="26"/>
  <c r="W115" i="26"/>
  <c r="X115" i="26" s="1"/>
  <c r="W114" i="26"/>
  <c r="X114" i="26" s="1"/>
  <c r="W140" i="26"/>
  <c r="X140" i="26" s="1"/>
  <c r="W138" i="26"/>
  <c r="X138" i="26" s="1"/>
  <c r="W35" i="26"/>
  <c r="X35" i="26" s="1"/>
  <c r="W15" i="26"/>
  <c r="X15" i="26" s="1"/>
  <c r="W145" i="26"/>
  <c r="X145" i="26" s="1"/>
  <c r="W129" i="26"/>
  <c r="X129" i="26" s="1"/>
  <c r="J126" i="26"/>
  <c r="W113" i="26"/>
  <c r="X113" i="26" s="1"/>
  <c r="W58" i="26"/>
  <c r="X58" i="26" s="1"/>
  <c r="J58" i="26"/>
  <c r="W62" i="26"/>
  <c r="X62" i="26" s="1"/>
  <c r="W83" i="26"/>
  <c r="X83" i="26" s="1"/>
  <c r="Q137" i="26"/>
  <c r="W122" i="26"/>
  <c r="X122" i="26" s="1"/>
  <c r="W77" i="26"/>
  <c r="X77" i="26" s="1"/>
  <c r="W91" i="26"/>
  <c r="X91" i="26" s="1"/>
  <c r="Q108" i="26"/>
  <c r="W86" i="26"/>
  <c r="X86" i="26" s="1"/>
  <c r="W57" i="26"/>
  <c r="X57" i="26" s="1"/>
  <c r="W56" i="26"/>
  <c r="X56" i="26" s="1"/>
  <c r="W32" i="26"/>
  <c r="X32" i="26" s="1"/>
  <c r="W46" i="26"/>
  <c r="X46" i="26" s="1"/>
  <c r="Q60" i="26"/>
  <c r="W52" i="26"/>
  <c r="X52" i="26" s="1"/>
  <c r="W130" i="26"/>
  <c r="X130" i="26" s="1"/>
  <c r="W105" i="26"/>
  <c r="X105" i="26" s="1"/>
  <c r="W50" i="26"/>
  <c r="X50" i="26" s="1"/>
  <c r="W97" i="26"/>
  <c r="X97" i="26" s="1"/>
  <c r="W43" i="26"/>
  <c r="X43" i="26" s="1"/>
  <c r="W23" i="26"/>
  <c r="X23" i="26" s="1"/>
  <c r="W12" i="26"/>
  <c r="X12" i="26" s="1"/>
  <c r="J11" i="26"/>
  <c r="W21" i="26"/>
  <c r="X21" i="26" s="1"/>
  <c r="W18" i="26"/>
  <c r="X18" i="26" s="1"/>
  <c r="W107" i="26"/>
  <c r="X107" i="26" s="1"/>
  <c r="W66" i="26"/>
  <c r="X66" i="26" s="1"/>
  <c r="J66" i="26"/>
  <c r="K197" i="26"/>
  <c r="K198" i="26" s="1"/>
  <c r="W65" i="26"/>
  <c r="X65" i="26" s="1"/>
  <c r="W48" i="26"/>
  <c r="X48" i="26" s="1"/>
  <c r="W41" i="26"/>
  <c r="X41" i="26" s="1"/>
  <c r="W94" i="26"/>
  <c r="X94" i="26" s="1"/>
  <c r="J94" i="26"/>
  <c r="W92" i="26"/>
  <c r="X92" i="26" s="1"/>
  <c r="Q76" i="26"/>
  <c r="W54" i="26"/>
  <c r="X54" i="26" s="1"/>
  <c r="W100" i="26"/>
  <c r="X100" i="26" s="1"/>
  <c r="W59" i="26"/>
  <c r="X59" i="26" s="1"/>
  <c r="W8" i="26"/>
  <c r="X8" i="26" s="1"/>
  <c r="J90" i="26"/>
  <c r="Q121" i="26"/>
  <c r="W132" i="26"/>
  <c r="X132" i="26" s="1"/>
  <c r="W25" i="26"/>
  <c r="X25" i="26" s="1"/>
  <c r="W44" i="26"/>
  <c r="X44" i="26" s="1"/>
  <c r="J44" i="26"/>
  <c r="X136" i="28"/>
  <c r="W72" i="28"/>
  <c r="X72" i="28" s="1"/>
  <c r="W25" i="28"/>
  <c r="X25" i="28" s="1"/>
  <c r="W22" i="28"/>
  <c r="X22" i="28" s="1"/>
  <c r="W107" i="28"/>
  <c r="X107" i="28" s="1"/>
  <c r="Q120" i="28"/>
  <c r="W112" i="28"/>
  <c r="X112" i="28" s="1"/>
  <c r="J112" i="28"/>
  <c r="W101" i="28"/>
  <c r="X101" i="28" s="1"/>
  <c r="J101" i="28"/>
  <c r="W74" i="28"/>
  <c r="X74" i="28" s="1"/>
  <c r="W17" i="28"/>
  <c r="X17" i="28" s="1"/>
  <c r="J17" i="28"/>
  <c r="W85" i="28"/>
  <c r="X85" i="28" s="1"/>
  <c r="J85" i="28"/>
  <c r="W19" i="28"/>
  <c r="X19" i="28" s="1"/>
  <c r="Q139" i="28"/>
  <c r="W27" i="28"/>
  <c r="X27" i="28" s="1"/>
  <c r="J27" i="28"/>
  <c r="X114" i="28"/>
  <c r="X146" i="28"/>
  <c r="J136" i="28"/>
  <c r="W15" i="28"/>
  <c r="X15" i="28" s="1"/>
  <c r="W82" i="28"/>
  <c r="X82" i="28" s="1"/>
  <c r="W24" i="28"/>
  <c r="X24" i="28" s="1"/>
  <c r="W110" i="28"/>
  <c r="X110" i="28" s="1"/>
  <c r="J110" i="28"/>
  <c r="W83" i="28"/>
  <c r="X83" i="28" s="1"/>
  <c r="W80" i="28"/>
  <c r="X80" i="28" s="1"/>
  <c r="W58" i="28"/>
  <c r="X58" i="28" s="1"/>
  <c r="W69" i="28"/>
  <c r="X69" i="28" s="1"/>
  <c r="J69" i="28"/>
  <c r="W61" i="28"/>
  <c r="X61" i="28" s="1"/>
  <c r="W42" i="28"/>
  <c r="X42" i="28" s="1"/>
  <c r="W56" i="28"/>
  <c r="X56" i="28" s="1"/>
  <c r="J56" i="28"/>
  <c r="W16" i="28"/>
  <c r="X16" i="28" s="1"/>
  <c r="W40" i="28"/>
  <c r="X40" i="28" s="1"/>
  <c r="J40" i="28"/>
  <c r="W32" i="28"/>
  <c r="X32" i="28" s="1"/>
  <c r="W29" i="28"/>
  <c r="X29" i="28" s="1"/>
  <c r="W10" i="28"/>
  <c r="X10" i="28" s="1"/>
  <c r="X131" i="28"/>
  <c r="X130" i="28"/>
  <c r="W51" i="28"/>
  <c r="X51" i="28" s="1"/>
  <c r="W98" i="28"/>
  <c r="X98" i="28" s="1"/>
  <c r="W90" i="28"/>
  <c r="X90" i="28" s="1"/>
  <c r="W99" i="28"/>
  <c r="X99" i="28" s="1"/>
  <c r="W12" i="28"/>
  <c r="X12" i="28" s="1"/>
  <c r="J12" i="28"/>
  <c r="X144" i="28"/>
  <c r="X141" i="28"/>
  <c r="J141" i="28"/>
  <c r="J25" i="28"/>
  <c r="Q11" i="28"/>
  <c r="X149" i="28"/>
  <c r="Q91" i="28"/>
  <c r="X133" i="28"/>
  <c r="J133" i="28"/>
  <c r="X138" i="28"/>
  <c r="W57" i="28"/>
  <c r="X57" i="28" s="1"/>
  <c r="J57" i="28"/>
  <c r="W36" i="28"/>
  <c r="X36" i="28" s="1"/>
  <c r="X117" i="28"/>
  <c r="J117" i="28"/>
  <c r="W104" i="28"/>
  <c r="X104" i="28" s="1"/>
  <c r="W13" i="28"/>
  <c r="X13" i="28" s="1"/>
  <c r="J13" i="28"/>
  <c r="W18" i="28"/>
  <c r="X18" i="28" s="1"/>
  <c r="W88" i="28"/>
  <c r="X88" i="28" s="1"/>
  <c r="W96" i="28"/>
  <c r="X96" i="28" s="1"/>
  <c r="J96" i="28"/>
  <c r="W66" i="28"/>
  <c r="X66" i="28" s="1"/>
  <c r="W67" i="28"/>
  <c r="X67" i="28" s="1"/>
  <c r="W77" i="28"/>
  <c r="X77" i="28" s="1"/>
  <c r="J77" i="28"/>
  <c r="W48" i="28"/>
  <c r="X48" i="28" s="1"/>
  <c r="J48" i="28"/>
  <c r="W53" i="28"/>
  <c r="X53" i="28" s="1"/>
  <c r="J53" i="28"/>
  <c r="W41" i="28"/>
  <c r="X41" i="28" s="1"/>
  <c r="X142" i="28"/>
  <c r="J142" i="28"/>
  <c r="X128" i="28"/>
  <c r="X115" i="28"/>
  <c r="X147" i="28"/>
  <c r="X123" i="28"/>
  <c r="W8" i="28"/>
  <c r="X8" i="28" s="1"/>
  <c r="W109" i="28"/>
  <c r="X109" i="28" s="1"/>
  <c r="J109" i="28"/>
  <c r="W23" i="28"/>
  <c r="X23" i="28" s="1"/>
  <c r="W21" i="28"/>
  <c r="X21" i="28" s="1"/>
  <c r="W93" i="28"/>
  <c r="X93" i="28" s="1"/>
  <c r="J93" i="28"/>
  <c r="W64" i="28"/>
  <c r="X64" i="28" s="1"/>
  <c r="J64" i="28"/>
  <c r="J72" i="28"/>
  <c r="W20" i="28"/>
  <c r="X20" i="28" s="1"/>
  <c r="J20" i="28"/>
  <c r="Q43" i="28"/>
  <c r="W9" i="28"/>
  <c r="X9" i="28" s="1"/>
  <c r="J9" i="28"/>
  <c r="W28" i="28"/>
  <c r="X28" i="28" s="1"/>
  <c r="W106" i="27"/>
  <c r="X106" i="27" s="1"/>
  <c r="W98" i="27"/>
  <c r="X98" i="27" s="1"/>
  <c r="W82" i="27"/>
  <c r="X82" i="27" s="1"/>
  <c r="W73" i="27"/>
  <c r="X73" i="27" s="1"/>
  <c r="W36" i="27"/>
  <c r="X36" i="27" s="1"/>
  <c r="X138" i="27"/>
  <c r="W116" i="27"/>
  <c r="X116" i="27" s="1"/>
  <c r="X129" i="27"/>
  <c r="J112" i="27"/>
  <c r="J90" i="27"/>
  <c r="W68" i="27"/>
  <c r="X68" i="27" s="1"/>
  <c r="W50" i="27"/>
  <c r="X50" i="27" s="1"/>
  <c r="W11" i="27"/>
  <c r="X11" i="27" s="1"/>
  <c r="W25" i="27"/>
  <c r="X25" i="27" s="1"/>
  <c r="W34" i="27"/>
  <c r="X34" i="27" s="1"/>
  <c r="J124" i="27"/>
  <c r="W9" i="27"/>
  <c r="X9" i="27" s="1"/>
  <c r="J76" i="27"/>
  <c r="W58" i="27"/>
  <c r="X58" i="27" s="1"/>
  <c r="X145" i="27"/>
  <c r="J66" i="27"/>
  <c r="W100" i="27"/>
  <c r="X100" i="27" s="1"/>
  <c r="W114" i="27"/>
  <c r="X114" i="27" s="1"/>
  <c r="J130" i="27"/>
  <c r="W97" i="27"/>
  <c r="X97" i="27" s="1"/>
  <c r="J94" i="27"/>
  <c r="W42" i="27"/>
  <c r="X42" i="27" s="1"/>
  <c r="W17" i="27"/>
  <c r="X17" i="27" s="1"/>
  <c r="X122" i="27"/>
  <c r="J48" i="27"/>
  <c r="J38" i="27"/>
  <c r="W113" i="27"/>
  <c r="X113" i="27" s="1"/>
  <c r="W95" i="27"/>
  <c r="X95" i="27" s="1"/>
  <c r="X120" i="27"/>
  <c r="W64" i="27"/>
  <c r="X64" i="27" s="1"/>
  <c r="W55" i="27"/>
  <c r="X55" i="27" s="1"/>
  <c r="W47" i="27"/>
  <c r="X47" i="27" s="1"/>
  <c r="W54" i="27"/>
  <c r="X54" i="27" s="1"/>
  <c r="W39" i="27"/>
  <c r="X39" i="27" s="1"/>
  <c r="W28" i="27"/>
  <c r="X28" i="27" s="1"/>
  <c r="X144" i="27"/>
  <c r="Q138" i="27"/>
  <c r="W92" i="27"/>
  <c r="X92" i="27" s="1"/>
  <c r="W74" i="27"/>
  <c r="X74" i="27" s="1"/>
  <c r="W70" i="27"/>
  <c r="X70" i="27" s="1"/>
  <c r="W59" i="27"/>
  <c r="X59" i="27" s="1"/>
  <c r="W31" i="27"/>
  <c r="X31" i="27" s="1"/>
  <c r="X152" i="27"/>
  <c r="X143" i="27"/>
  <c r="X142" i="27"/>
  <c r="Q129" i="27"/>
  <c r="W108" i="27"/>
  <c r="X108" i="27" s="1"/>
  <c r="Q98" i="27"/>
  <c r="Q68" i="27"/>
  <c r="W60" i="27"/>
  <c r="X60" i="27" s="1"/>
  <c r="W23" i="27"/>
  <c r="X23" i="27" s="1"/>
  <c r="Q25" i="27"/>
  <c r="W26" i="27"/>
  <c r="X26" i="27" s="1"/>
  <c r="W21" i="27"/>
  <c r="X21" i="27" s="1"/>
  <c r="Q11" i="27"/>
  <c r="Q116" i="27"/>
  <c r="W8" i="27"/>
  <c r="X8" i="27" s="1"/>
  <c r="Q9" i="27"/>
  <c r="X136" i="27"/>
  <c r="Q121" i="27"/>
  <c r="W111" i="27"/>
  <c r="X111" i="27" s="1"/>
  <c r="W80" i="27"/>
  <c r="X80" i="27" s="1"/>
  <c r="W62" i="27"/>
  <c r="X62" i="27" s="1"/>
  <c r="W46" i="27"/>
  <c r="X46" i="27" s="1"/>
  <c r="W19" i="27"/>
  <c r="X19" i="27" s="1"/>
  <c r="W20" i="27"/>
  <c r="X20" i="27" s="1"/>
  <c r="W16" i="27"/>
  <c r="X16" i="27" s="1"/>
  <c r="W18" i="27"/>
  <c r="X18" i="27" s="1"/>
  <c r="X127" i="27"/>
  <c r="W49" i="27"/>
  <c r="X49" i="27" s="1"/>
  <c r="Q146" i="27"/>
  <c r="W85" i="27"/>
  <c r="X85" i="27" s="1"/>
  <c r="Q106" i="27"/>
  <c r="Q82" i="27"/>
  <c r="Q73" i="27"/>
  <c r="W105" i="27"/>
  <c r="X105" i="27" s="1"/>
  <c r="W88" i="27"/>
  <c r="X88" i="27" s="1"/>
  <c r="W96" i="27"/>
  <c r="X96" i="27" s="1"/>
  <c r="W104" i="27"/>
  <c r="X104" i="27" s="1"/>
  <c r="Q44" i="27"/>
  <c r="Q140" i="27"/>
  <c r="Q145" i="27"/>
  <c r="Q58" i="27"/>
  <c r="W10" i="27"/>
  <c r="X10" i="27" s="1"/>
  <c r="W24" i="27"/>
  <c r="X24" i="27" s="1"/>
  <c r="W13" i="27"/>
  <c r="X13" i="27" s="1"/>
  <c r="X150" i="27"/>
  <c r="X134" i="27"/>
  <c r="Q97" i="27"/>
  <c r="K198" i="27"/>
  <c r="W32" i="27"/>
  <c r="X32" i="27" s="1"/>
  <c r="X128" i="27"/>
  <c r="W35" i="27"/>
  <c r="X35" i="27" s="1"/>
  <c r="W102" i="27"/>
  <c r="X102" i="27" s="1"/>
  <c r="W33" i="27"/>
  <c r="X33" i="27" s="1"/>
  <c r="Q114" i="27"/>
  <c r="W118" i="27"/>
  <c r="X118" i="27" s="1"/>
  <c r="W15" i="27"/>
  <c r="X15" i="27" s="1"/>
  <c r="Q52" i="27"/>
  <c r="W86" i="27"/>
  <c r="X86" i="27" s="1"/>
  <c r="W78" i="27"/>
  <c r="X78" i="27" s="1"/>
  <c r="W40" i="27"/>
  <c r="X40" i="27" s="1"/>
  <c r="W43" i="27"/>
  <c r="X43" i="27" s="1"/>
  <c r="Q42" i="27"/>
  <c r="Q27" i="27"/>
  <c r="Q148" i="27"/>
  <c r="W110" i="27"/>
  <c r="X110" i="27" s="1"/>
  <c r="Q122" i="27"/>
  <c r="W69" i="27"/>
  <c r="X69" i="27" s="1"/>
  <c r="Q17" i="27"/>
  <c r="W12" i="27"/>
  <c r="X12" i="27" s="1"/>
  <c r="W134" i="29"/>
  <c r="X134" i="29" s="1"/>
  <c r="W121" i="29"/>
  <c r="X121" i="29" s="1"/>
  <c r="X140" i="29"/>
  <c r="W129" i="29"/>
  <c r="X129" i="29" s="1"/>
  <c r="X137" i="29"/>
  <c r="W25" i="29"/>
  <c r="X25" i="29" s="1"/>
  <c r="W73" i="29"/>
  <c r="X73" i="29" s="1"/>
  <c r="W105" i="29"/>
  <c r="X105" i="29" s="1"/>
  <c r="W110" i="29"/>
  <c r="X110" i="29" s="1"/>
  <c r="X148" i="29"/>
  <c r="W10" i="29"/>
  <c r="X10" i="29" s="1"/>
  <c r="X136" i="29"/>
  <c r="W126" i="29"/>
  <c r="X126" i="29" s="1"/>
  <c r="W99" i="29"/>
  <c r="X99" i="29" s="1"/>
  <c r="W97" i="29"/>
  <c r="X97" i="29" s="1"/>
  <c r="W96" i="29"/>
  <c r="X96" i="29" s="1"/>
  <c r="W86" i="29"/>
  <c r="X86" i="29" s="1"/>
  <c r="W81" i="29"/>
  <c r="X81" i="29" s="1"/>
  <c r="W80" i="29"/>
  <c r="X80" i="29" s="1"/>
  <c r="W72" i="29"/>
  <c r="X72" i="29" s="1"/>
  <c r="W70" i="29"/>
  <c r="X70" i="29" s="1"/>
  <c r="W65" i="29"/>
  <c r="X65" i="29" s="1"/>
  <c r="W44" i="29"/>
  <c r="X44" i="29" s="1"/>
  <c r="W41" i="29"/>
  <c r="X41" i="29" s="1"/>
  <c r="W39" i="29"/>
  <c r="X39" i="29" s="1"/>
  <c r="W36" i="29"/>
  <c r="X36" i="29" s="1"/>
  <c r="W34" i="29"/>
  <c r="X34" i="29" s="1"/>
  <c r="W32" i="29"/>
  <c r="X32" i="29" s="1"/>
  <c r="W31" i="29"/>
  <c r="X31" i="29" s="1"/>
  <c r="W28" i="29"/>
  <c r="X28" i="29" s="1"/>
  <c r="W27" i="29"/>
  <c r="X27" i="29" s="1"/>
  <c r="W19" i="29"/>
  <c r="X19" i="29" s="1"/>
  <c r="W17" i="29"/>
  <c r="X17" i="29" s="1"/>
  <c r="W15" i="29"/>
  <c r="X15" i="29" s="1"/>
  <c r="W12" i="29"/>
  <c r="X12" i="29" s="1"/>
  <c r="W8" i="29"/>
  <c r="X8" i="29" s="1"/>
  <c r="J154" i="29"/>
  <c r="J153" i="29"/>
  <c r="X138" i="29"/>
  <c r="J136" i="29"/>
  <c r="J129" i="29"/>
  <c r="W123" i="29"/>
  <c r="X123" i="29" s="1"/>
  <c r="W116" i="29"/>
  <c r="X116" i="29" s="1"/>
  <c r="W115" i="29"/>
  <c r="X115" i="29" s="1"/>
  <c r="W107" i="29"/>
  <c r="X107" i="29" s="1"/>
  <c r="W106" i="29"/>
  <c r="X106" i="29" s="1"/>
  <c r="J105" i="29"/>
  <c r="W98" i="29"/>
  <c r="X98" i="29" s="1"/>
  <c r="J96" i="29"/>
  <c r="W92" i="29"/>
  <c r="X92" i="29" s="1"/>
  <c r="W90" i="29"/>
  <c r="X90" i="29" s="1"/>
  <c r="W83" i="29"/>
  <c r="X83" i="29" s="1"/>
  <c r="W82" i="29"/>
  <c r="X82" i="29" s="1"/>
  <c r="J80" i="29"/>
  <c r="W76" i="29"/>
  <c r="X76" i="29" s="1"/>
  <c r="J73" i="29"/>
  <c r="W67" i="29"/>
  <c r="X67" i="29" s="1"/>
  <c r="W60" i="29"/>
  <c r="X60" i="29" s="1"/>
  <c r="W59" i="29"/>
  <c r="X59" i="29" s="1"/>
  <c r="W52" i="29"/>
  <c r="X52" i="29" s="1"/>
  <c r="W50" i="29"/>
  <c r="X50" i="29" s="1"/>
  <c r="J39" i="29"/>
  <c r="W37" i="29"/>
  <c r="X37" i="29" s="1"/>
  <c r="J36" i="29"/>
  <c r="J34" i="29"/>
  <c r="W33" i="29"/>
  <c r="X33" i="29" s="1"/>
  <c r="J28" i="29"/>
  <c r="W21" i="29"/>
  <c r="X21" i="29" s="1"/>
  <c r="W14" i="29"/>
  <c r="X14" i="29" s="1"/>
  <c r="W13" i="29"/>
  <c r="X13" i="29" s="1"/>
  <c r="W7" i="29"/>
  <c r="X7" i="29" s="1"/>
  <c r="Z193" i="25"/>
  <c r="Y198" i="25"/>
  <c r="Y197" i="26"/>
  <c r="Y198" i="26" s="1"/>
  <c r="Z196" i="27"/>
  <c r="Y198" i="27"/>
  <c r="Q13" i="29"/>
  <c r="J15" i="29"/>
  <c r="J25" i="29"/>
  <c r="J27" i="29"/>
  <c r="J65" i="29"/>
  <c r="J72" i="29"/>
  <c r="W89" i="29"/>
  <c r="X89" i="29" s="1"/>
  <c r="J110" i="29"/>
  <c r="J121" i="29"/>
  <c r="J126" i="29"/>
  <c r="Q138" i="29"/>
  <c r="J145" i="29"/>
  <c r="J148" i="29"/>
  <c r="J12" i="29"/>
  <c r="W20" i="29"/>
  <c r="X20" i="29" s="1"/>
  <c r="W23" i="29"/>
  <c r="X23" i="29" s="1"/>
  <c r="J32" i="29"/>
  <c r="W35" i="29"/>
  <c r="X35" i="29" s="1"/>
  <c r="J44" i="29"/>
  <c r="J70" i="29"/>
  <c r="Q82" i="29"/>
  <c r="J88" i="29"/>
  <c r="Q98" i="29"/>
  <c r="W104" i="29"/>
  <c r="X104" i="29" s="1"/>
  <c r="W108" i="29"/>
  <c r="X108" i="29" s="1"/>
  <c r="W124" i="29"/>
  <c r="X124" i="29" s="1"/>
  <c r="W131" i="29"/>
  <c r="X131" i="29" s="1"/>
  <c r="J137" i="29"/>
  <c r="J140" i="29"/>
  <c r="X150" i="29"/>
  <c r="J158" i="29"/>
  <c r="J160" i="29"/>
  <c r="J17" i="29"/>
  <c r="J19" i="29"/>
  <c r="W42" i="29"/>
  <c r="X42" i="29" s="1"/>
  <c r="W46" i="29"/>
  <c r="X46" i="29" s="1"/>
  <c r="W48" i="29"/>
  <c r="X48" i="29" s="1"/>
  <c r="W51" i="29"/>
  <c r="X51" i="29" s="1"/>
  <c r="W58" i="29"/>
  <c r="X58" i="29" s="1"/>
  <c r="W64" i="29"/>
  <c r="X64" i="29" s="1"/>
  <c r="W68" i="29"/>
  <c r="X68" i="29" s="1"/>
  <c r="W75" i="29"/>
  <c r="X75" i="29" s="1"/>
  <c r="J81" i="29"/>
  <c r="J86" i="29"/>
  <c r="W91" i="29"/>
  <c r="X91" i="29" s="1"/>
  <c r="J97" i="29"/>
  <c r="W102" i="29"/>
  <c r="X102" i="29" s="1"/>
  <c r="W114" i="29"/>
  <c r="X114" i="29" s="1"/>
  <c r="W120" i="29"/>
  <c r="X120" i="29" s="1"/>
  <c r="W130" i="29"/>
  <c r="X130" i="29" s="1"/>
  <c r="X142" i="29"/>
  <c r="X144" i="29"/>
  <c r="W9" i="29"/>
  <c r="X9" i="29" s="1"/>
  <c r="W11" i="29"/>
  <c r="X11" i="29" s="1"/>
  <c r="W22" i="29"/>
  <c r="X22" i="29" s="1"/>
  <c r="W62" i="29"/>
  <c r="X62" i="29" s="1"/>
  <c r="W74" i="29"/>
  <c r="X74" i="29" s="1"/>
  <c r="W84" i="29"/>
  <c r="X84" i="29" s="1"/>
  <c r="W118" i="29"/>
  <c r="X118" i="29" s="1"/>
  <c r="Q7" i="29"/>
  <c r="W24" i="29"/>
  <c r="X24" i="29" s="1"/>
  <c r="W26" i="29"/>
  <c r="X26" i="29" s="1"/>
  <c r="W29" i="29"/>
  <c r="X29" i="29" s="1"/>
  <c r="W100" i="29"/>
  <c r="X100" i="29" s="1"/>
  <c r="Q196" i="29"/>
  <c r="Q197" i="29" s="1"/>
  <c r="Q198" i="29" s="1"/>
  <c r="W78" i="29"/>
  <c r="X78" i="29" s="1"/>
  <c r="W94" i="29"/>
  <c r="X94" i="29" s="1"/>
  <c r="J134" i="29"/>
  <c r="X147" i="29"/>
  <c r="G197" i="29"/>
  <c r="G198" i="29" s="1"/>
  <c r="W16" i="29"/>
  <c r="X16" i="29" s="1"/>
  <c r="W18" i="29"/>
  <c r="X18" i="29" s="1"/>
  <c r="Q21" i="29"/>
  <c r="W38" i="29"/>
  <c r="X38" i="29" s="1"/>
  <c r="W43" i="29"/>
  <c r="X43" i="29" s="1"/>
  <c r="W54" i="29"/>
  <c r="X54" i="29" s="1"/>
  <c r="W56" i="29"/>
  <c r="X56" i="29" s="1"/>
  <c r="W57" i="29"/>
  <c r="X57" i="29" s="1"/>
  <c r="W66" i="29"/>
  <c r="X66" i="29" s="1"/>
  <c r="J78" i="29"/>
  <c r="J94" i="29"/>
  <c r="Q106" i="29"/>
  <c r="W112" i="29"/>
  <c r="X112" i="29" s="1"/>
  <c r="W113" i="29"/>
  <c r="X113" i="29" s="1"/>
  <c r="W122" i="29"/>
  <c r="X122" i="29" s="1"/>
  <c r="W128" i="29"/>
  <c r="X128" i="29" s="1"/>
  <c r="W132" i="29"/>
  <c r="X132" i="29" s="1"/>
  <c r="X139" i="29"/>
  <c r="X146" i="29"/>
  <c r="O197" i="29"/>
  <c r="O198" i="29" s="1"/>
  <c r="Z196" i="29"/>
  <c r="Z197" i="29" s="1"/>
  <c r="Z198" i="29" s="1"/>
  <c r="Z193" i="29"/>
  <c r="J10" i="29"/>
  <c r="J18" i="29"/>
  <c r="J26" i="29"/>
  <c r="J48" i="29"/>
  <c r="J63" i="29"/>
  <c r="W63" i="29"/>
  <c r="X63" i="29" s="1"/>
  <c r="W85" i="29"/>
  <c r="X85" i="29" s="1"/>
  <c r="J85" i="29"/>
  <c r="P196" i="29"/>
  <c r="V197" i="29"/>
  <c r="V198" i="29" s="1"/>
  <c r="W61" i="29"/>
  <c r="X61" i="29" s="1"/>
  <c r="J61" i="29"/>
  <c r="I193" i="29"/>
  <c r="J8" i="29"/>
  <c r="J16" i="29"/>
  <c r="J24" i="29"/>
  <c r="J31" i="29"/>
  <c r="Q35" i="29"/>
  <c r="J41" i="29"/>
  <c r="Q42" i="29"/>
  <c r="W101" i="29"/>
  <c r="X101" i="29" s="1"/>
  <c r="J157" i="29"/>
  <c r="N197" i="29"/>
  <c r="N198" i="29" s="1"/>
  <c r="W125" i="29"/>
  <c r="X125" i="29" s="1"/>
  <c r="J125" i="29"/>
  <c r="W45" i="29"/>
  <c r="X45" i="29" s="1"/>
  <c r="W53" i="29"/>
  <c r="X53" i="29" s="1"/>
  <c r="J53" i="29"/>
  <c r="J55" i="29"/>
  <c r="W55" i="29"/>
  <c r="X55" i="29" s="1"/>
  <c r="W77" i="29"/>
  <c r="X77" i="29" s="1"/>
  <c r="J77" i="29"/>
  <c r="X149" i="29"/>
  <c r="J149" i="29"/>
  <c r="W40" i="29"/>
  <c r="X40" i="29" s="1"/>
  <c r="J47" i="29"/>
  <c r="W47" i="29"/>
  <c r="X47" i="29" s="1"/>
  <c r="Q50" i="29"/>
  <c r="W117" i="29"/>
  <c r="X117" i="29" s="1"/>
  <c r="J117" i="29"/>
  <c r="X141" i="29"/>
  <c r="J141" i="29"/>
  <c r="F197" i="29"/>
  <c r="F198" i="29" s="1"/>
  <c r="W93" i="29"/>
  <c r="X93" i="29" s="1"/>
  <c r="J93" i="29"/>
  <c r="W69" i="29"/>
  <c r="X69" i="29" s="1"/>
  <c r="J69" i="29"/>
  <c r="W133" i="29"/>
  <c r="X133" i="29" s="1"/>
  <c r="J133" i="29"/>
  <c r="W49" i="29"/>
  <c r="X49" i="29" s="1"/>
  <c r="W109" i="29"/>
  <c r="X109" i="29" s="1"/>
  <c r="J109" i="29"/>
  <c r="I196" i="29"/>
  <c r="Y198" i="29"/>
  <c r="W71" i="29"/>
  <c r="X71" i="29" s="1"/>
  <c r="W79" i="29"/>
  <c r="X79" i="29" s="1"/>
  <c r="W87" i="29"/>
  <c r="X87" i="29" s="1"/>
  <c r="W95" i="29"/>
  <c r="X95" i="29" s="1"/>
  <c r="W103" i="29"/>
  <c r="X103" i="29" s="1"/>
  <c r="W111" i="29"/>
  <c r="X111" i="29" s="1"/>
  <c r="W119" i="29"/>
  <c r="X119" i="29" s="1"/>
  <c r="W127" i="29"/>
  <c r="X127" i="29" s="1"/>
  <c r="W135" i="29"/>
  <c r="X135" i="29" s="1"/>
  <c r="X143" i="29"/>
  <c r="X151" i="29"/>
  <c r="R198" i="29"/>
  <c r="J155" i="29"/>
  <c r="P195" i="29"/>
  <c r="K198" i="29"/>
  <c r="S198" i="29"/>
  <c r="I195" i="29"/>
  <c r="D198" i="29"/>
  <c r="L198" i="29"/>
  <c r="T198" i="29"/>
  <c r="E198" i="29"/>
  <c r="M198" i="29"/>
  <c r="U198" i="29"/>
  <c r="X140" i="28"/>
  <c r="J140" i="28"/>
  <c r="P193" i="28"/>
  <c r="Z193" i="28"/>
  <c r="J39" i="28"/>
  <c r="W39" i="28"/>
  <c r="X39" i="28" s="1"/>
  <c r="W52" i="28"/>
  <c r="X52" i="28" s="1"/>
  <c r="J52" i="28"/>
  <c r="W62" i="28"/>
  <c r="X62" i="28" s="1"/>
  <c r="Q62" i="28"/>
  <c r="W76" i="28"/>
  <c r="X76" i="28" s="1"/>
  <c r="J76" i="28"/>
  <c r="W102" i="28"/>
  <c r="X102" i="28" s="1"/>
  <c r="Q196" i="28"/>
  <c r="I193" i="28"/>
  <c r="J8" i="28"/>
  <c r="Q10" i="28"/>
  <c r="J16" i="28"/>
  <c r="Q18" i="28"/>
  <c r="J24" i="28"/>
  <c r="J29" i="28"/>
  <c r="Q30" i="28"/>
  <c r="J36" i="28"/>
  <c r="W44" i="28"/>
  <c r="X44" i="28" s="1"/>
  <c r="J44" i="28"/>
  <c r="W54" i="28"/>
  <c r="X54" i="28" s="1"/>
  <c r="Q54" i="28"/>
  <c r="J63" i="28"/>
  <c r="W63" i="28"/>
  <c r="X63" i="28" s="1"/>
  <c r="X124" i="28"/>
  <c r="J124" i="28"/>
  <c r="Z196" i="28"/>
  <c r="O197" i="28"/>
  <c r="O198" i="28" s="1"/>
  <c r="J7" i="28"/>
  <c r="J15" i="28"/>
  <c r="J23" i="28"/>
  <c r="J32" i="28"/>
  <c r="W49" i="28"/>
  <c r="X49" i="28" s="1"/>
  <c r="J61" i="28"/>
  <c r="W84" i="28"/>
  <c r="X84" i="28" s="1"/>
  <c r="J84" i="28"/>
  <c r="W100" i="28"/>
  <c r="X100" i="28" s="1"/>
  <c r="J100" i="28"/>
  <c r="J14" i="28"/>
  <c r="J22" i="28"/>
  <c r="W33" i="28"/>
  <c r="X33" i="28" s="1"/>
  <c r="W46" i="28"/>
  <c r="X46" i="28" s="1"/>
  <c r="Q46" i="28"/>
  <c r="J55" i="28"/>
  <c r="W55" i="28"/>
  <c r="X55" i="28" s="1"/>
  <c r="W68" i="28"/>
  <c r="X68" i="28" s="1"/>
  <c r="J68" i="28"/>
  <c r="W86" i="28"/>
  <c r="X86" i="28" s="1"/>
  <c r="Q86" i="28"/>
  <c r="W108" i="28"/>
  <c r="X108" i="28" s="1"/>
  <c r="J108" i="28"/>
  <c r="G197" i="28"/>
  <c r="G198" i="28" s="1"/>
  <c r="W78" i="28"/>
  <c r="X78" i="28" s="1"/>
  <c r="Q78" i="28"/>
  <c r="X132" i="28"/>
  <c r="J132" i="28"/>
  <c r="H198" i="28"/>
  <c r="W7" i="28"/>
  <c r="W38" i="28"/>
  <c r="X38" i="28" s="1"/>
  <c r="Q38" i="28"/>
  <c r="J47" i="28"/>
  <c r="W47" i="28"/>
  <c r="X47" i="28" s="1"/>
  <c r="W60" i="28"/>
  <c r="X60" i="28" s="1"/>
  <c r="J60" i="28"/>
  <c r="W70" i="28"/>
  <c r="X70" i="28" s="1"/>
  <c r="Q70" i="28"/>
  <c r="W92" i="28"/>
  <c r="X92" i="28" s="1"/>
  <c r="J92" i="28"/>
  <c r="X118" i="28"/>
  <c r="X148" i="28"/>
  <c r="X150" i="28"/>
  <c r="I196" i="28"/>
  <c r="W26" i="28"/>
  <c r="X26" i="28" s="1"/>
  <c r="W34" i="28"/>
  <c r="X34" i="28" s="1"/>
  <c r="W35" i="28"/>
  <c r="X35" i="28" s="1"/>
  <c r="J45" i="28"/>
  <c r="W65" i="28"/>
  <c r="X65" i="28" s="1"/>
  <c r="W94" i="28"/>
  <c r="X94" i="28" s="1"/>
  <c r="Q94" i="28"/>
  <c r="X116" i="28"/>
  <c r="J116" i="28"/>
  <c r="P196" i="28"/>
  <c r="W73" i="28"/>
  <c r="X73" i="28" s="1"/>
  <c r="W81" i="28"/>
  <c r="X81" i="28" s="1"/>
  <c r="W89" i="28"/>
  <c r="X89" i="28" s="1"/>
  <c r="W97" i="28"/>
  <c r="X97" i="28" s="1"/>
  <c r="W105" i="28"/>
  <c r="X105" i="28" s="1"/>
  <c r="X113" i="28"/>
  <c r="X121" i="28"/>
  <c r="X129" i="28"/>
  <c r="X137" i="28"/>
  <c r="X145" i="28"/>
  <c r="X153" i="28"/>
  <c r="W71" i="28"/>
  <c r="X71" i="28" s="1"/>
  <c r="W79" i="28"/>
  <c r="X79" i="28" s="1"/>
  <c r="W87" i="28"/>
  <c r="X87" i="28" s="1"/>
  <c r="W95" i="28"/>
  <c r="X95" i="28" s="1"/>
  <c r="W103" i="28"/>
  <c r="X103" i="28" s="1"/>
  <c r="W111" i="28"/>
  <c r="X111" i="28" s="1"/>
  <c r="X119" i="28"/>
  <c r="X127" i="28"/>
  <c r="X135" i="28"/>
  <c r="X143" i="28"/>
  <c r="X151" i="28"/>
  <c r="R198" i="28"/>
  <c r="J196" i="28"/>
  <c r="P195" i="28"/>
  <c r="K198" i="28"/>
  <c r="S198" i="28"/>
  <c r="J34" i="28"/>
  <c r="J42" i="28"/>
  <c r="J50" i="28"/>
  <c r="J58" i="28"/>
  <c r="J66" i="28"/>
  <c r="J74" i="28"/>
  <c r="J82" i="28"/>
  <c r="J90" i="28"/>
  <c r="J98" i="28"/>
  <c r="J106" i="28"/>
  <c r="J114" i="28"/>
  <c r="I195" i="28"/>
  <c r="D198" i="28"/>
  <c r="L198" i="28"/>
  <c r="T198" i="28"/>
  <c r="E198" i="28"/>
  <c r="M198" i="28"/>
  <c r="U198" i="28"/>
  <c r="F198" i="28"/>
  <c r="N198" i="28"/>
  <c r="V198" i="28"/>
  <c r="I193" i="27"/>
  <c r="J8" i="27"/>
  <c r="J16" i="27"/>
  <c r="J24" i="27"/>
  <c r="W53" i="27"/>
  <c r="X53" i="27" s="1"/>
  <c r="J62" i="27"/>
  <c r="W63" i="27"/>
  <c r="X63" i="27" s="1"/>
  <c r="W75" i="27"/>
  <c r="X75" i="27" s="1"/>
  <c r="J75" i="27"/>
  <c r="J78" i="27"/>
  <c r="W79" i="27"/>
  <c r="X79" i="27" s="1"/>
  <c r="W91" i="27"/>
  <c r="X91" i="27" s="1"/>
  <c r="J91" i="27"/>
  <c r="J141" i="27"/>
  <c r="P193" i="27"/>
  <c r="J14" i="27"/>
  <c r="J22" i="27"/>
  <c r="J33" i="27"/>
  <c r="Q34" i="27"/>
  <c r="W93" i="27"/>
  <c r="X93" i="27" s="1"/>
  <c r="J93" i="27"/>
  <c r="W107" i="27"/>
  <c r="X107" i="27" s="1"/>
  <c r="J107" i="27"/>
  <c r="Q196" i="27"/>
  <c r="Q7" i="27"/>
  <c r="J13" i="27"/>
  <c r="J21" i="27"/>
  <c r="W45" i="27"/>
  <c r="X45" i="27" s="1"/>
  <c r="J54" i="27"/>
  <c r="W65" i="27"/>
  <c r="X65" i="27" s="1"/>
  <c r="W81" i="27"/>
  <c r="X81" i="27" s="1"/>
  <c r="W101" i="27"/>
  <c r="X101" i="27" s="1"/>
  <c r="J101" i="27"/>
  <c r="W115" i="27"/>
  <c r="X115" i="27" s="1"/>
  <c r="J115" i="27"/>
  <c r="F197" i="27"/>
  <c r="F198" i="27" s="1"/>
  <c r="W7" i="27"/>
  <c r="J32" i="27"/>
  <c r="J40" i="27"/>
  <c r="W41" i="27"/>
  <c r="X41" i="27" s="1"/>
  <c r="J47" i="27"/>
  <c r="W51" i="27"/>
  <c r="X51" i="27" s="1"/>
  <c r="W67" i="27"/>
  <c r="X67" i="27" s="1"/>
  <c r="J67" i="27"/>
  <c r="J70" i="27"/>
  <c r="W71" i="27"/>
  <c r="X71" i="27" s="1"/>
  <c r="W83" i="27"/>
  <c r="X83" i="27" s="1"/>
  <c r="J83" i="27"/>
  <c r="J86" i="27"/>
  <c r="W87" i="27"/>
  <c r="X87" i="27" s="1"/>
  <c r="W109" i="27"/>
  <c r="X109" i="27" s="1"/>
  <c r="J109" i="27"/>
  <c r="J123" i="27"/>
  <c r="X151" i="27"/>
  <c r="Z197" i="27"/>
  <c r="Z198" i="27" s="1"/>
  <c r="W29" i="27"/>
  <c r="X29" i="27" s="1"/>
  <c r="W37" i="27"/>
  <c r="X37" i="27" s="1"/>
  <c r="W56" i="27"/>
  <c r="X56" i="27" s="1"/>
  <c r="W61" i="27"/>
  <c r="X61" i="27" s="1"/>
  <c r="W77" i="27"/>
  <c r="X77" i="27" s="1"/>
  <c r="W117" i="27"/>
  <c r="X117" i="27" s="1"/>
  <c r="J117" i="27"/>
  <c r="X131" i="27"/>
  <c r="J131" i="27"/>
  <c r="V197" i="27"/>
  <c r="V198" i="27" s="1"/>
  <c r="W99" i="27"/>
  <c r="X99" i="27" s="1"/>
  <c r="J99" i="27"/>
  <c r="X149" i="27"/>
  <c r="J149" i="27"/>
  <c r="Z193" i="27"/>
  <c r="J46" i="27"/>
  <c r="W57" i="27"/>
  <c r="X57" i="27" s="1"/>
  <c r="W72" i="27"/>
  <c r="X72" i="27" s="1"/>
  <c r="W103" i="27"/>
  <c r="X103" i="27" s="1"/>
  <c r="J125" i="27"/>
  <c r="X139" i="27"/>
  <c r="J139" i="27"/>
  <c r="X133" i="27"/>
  <c r="J133" i="27"/>
  <c r="X147" i="27"/>
  <c r="J147" i="27"/>
  <c r="N197" i="27"/>
  <c r="N198" i="27" s="1"/>
  <c r="P196" i="27"/>
  <c r="I196" i="27"/>
  <c r="I195" i="27"/>
  <c r="E198" i="27"/>
  <c r="M198" i="27"/>
  <c r="U198" i="27"/>
  <c r="J64" i="26"/>
  <c r="W64" i="26"/>
  <c r="X64" i="26" s="1"/>
  <c r="W151" i="26"/>
  <c r="X151" i="26" s="1"/>
  <c r="Q151" i="26"/>
  <c r="Q12" i="26"/>
  <c r="J32" i="26"/>
  <c r="Q41" i="26"/>
  <c r="J48" i="26"/>
  <c r="Q57" i="26"/>
  <c r="X155" i="26"/>
  <c r="F197" i="26"/>
  <c r="F198" i="26" s="1"/>
  <c r="W87" i="26"/>
  <c r="X87" i="26" s="1"/>
  <c r="Q87" i="26"/>
  <c r="W103" i="26"/>
  <c r="X103" i="26" s="1"/>
  <c r="Q103" i="26"/>
  <c r="J10" i="26"/>
  <c r="J18" i="26"/>
  <c r="Q33" i="26"/>
  <c r="J9" i="26"/>
  <c r="J17" i="26"/>
  <c r="W20" i="26"/>
  <c r="X20" i="26" s="1"/>
  <c r="J25" i="26"/>
  <c r="W37" i="26"/>
  <c r="X37" i="26" s="1"/>
  <c r="W45" i="26"/>
  <c r="X45" i="26" s="1"/>
  <c r="W49" i="26"/>
  <c r="X49" i="26" s="1"/>
  <c r="W53" i="26"/>
  <c r="X53" i="26" s="1"/>
  <c r="W61" i="26"/>
  <c r="X61" i="26" s="1"/>
  <c r="J70" i="26"/>
  <c r="W71" i="26"/>
  <c r="X71" i="26" s="1"/>
  <c r="J73" i="26"/>
  <c r="J86" i="26"/>
  <c r="W93" i="26"/>
  <c r="X93" i="26" s="1"/>
  <c r="J93" i="26"/>
  <c r="W109" i="26"/>
  <c r="X109" i="26" s="1"/>
  <c r="J109" i="26"/>
  <c r="W125" i="26"/>
  <c r="X125" i="26" s="1"/>
  <c r="W141" i="26"/>
  <c r="X141" i="26" s="1"/>
  <c r="J141" i="26"/>
  <c r="Q196" i="26"/>
  <c r="W157" i="26"/>
  <c r="X157" i="26" s="1"/>
  <c r="W119" i="26"/>
  <c r="X119" i="26" s="1"/>
  <c r="Q119" i="26"/>
  <c r="Z193" i="26"/>
  <c r="J56" i="26"/>
  <c r="I193" i="26"/>
  <c r="J8" i="26"/>
  <c r="J16" i="26"/>
  <c r="J24" i="26"/>
  <c r="W79" i="26"/>
  <c r="X79" i="26" s="1"/>
  <c r="Q79" i="26"/>
  <c r="Z196" i="26"/>
  <c r="J40" i="26"/>
  <c r="W28" i="26"/>
  <c r="X28" i="26" s="1"/>
  <c r="J7" i="26"/>
  <c r="W26" i="26"/>
  <c r="X26" i="26" s="1"/>
  <c r="J72" i="26"/>
  <c r="W72" i="26"/>
  <c r="X72" i="26" s="1"/>
  <c r="W81" i="26"/>
  <c r="X81" i="26" s="1"/>
  <c r="W95" i="26"/>
  <c r="X95" i="26" s="1"/>
  <c r="Q95" i="26"/>
  <c r="W111" i="26"/>
  <c r="X111" i="26" s="1"/>
  <c r="Q111" i="26"/>
  <c r="W127" i="26"/>
  <c r="X127" i="26" s="1"/>
  <c r="Q127" i="26"/>
  <c r="W143" i="26"/>
  <c r="X143" i="26" s="1"/>
  <c r="Q143" i="26"/>
  <c r="W159" i="26"/>
  <c r="X159" i="26" s="1"/>
  <c r="W135" i="26"/>
  <c r="X135" i="26" s="1"/>
  <c r="Q135" i="26"/>
  <c r="P193" i="26"/>
  <c r="W75" i="26"/>
  <c r="X75" i="26" s="1"/>
  <c r="V197" i="26"/>
  <c r="V198" i="26" s="1"/>
  <c r="W67" i="26"/>
  <c r="X67" i="26" s="1"/>
  <c r="J67" i="26"/>
  <c r="Q7" i="26"/>
  <c r="W31" i="26"/>
  <c r="X31" i="26" s="1"/>
  <c r="J38" i="26"/>
  <c r="W39" i="26"/>
  <c r="X39" i="26" s="1"/>
  <c r="J46" i="26"/>
  <c r="W47" i="26"/>
  <c r="X47" i="26" s="1"/>
  <c r="J54" i="26"/>
  <c r="W55" i="26"/>
  <c r="X55" i="26" s="1"/>
  <c r="W85" i="26"/>
  <c r="X85" i="26" s="1"/>
  <c r="J85" i="26"/>
  <c r="W101" i="26"/>
  <c r="X101" i="26" s="1"/>
  <c r="J101" i="26"/>
  <c r="W117" i="26"/>
  <c r="X117" i="26" s="1"/>
  <c r="J117" i="26"/>
  <c r="W133" i="26"/>
  <c r="X133" i="26" s="1"/>
  <c r="J133" i="26"/>
  <c r="W149" i="26"/>
  <c r="X149" i="26" s="1"/>
  <c r="J149" i="26"/>
  <c r="N197" i="26"/>
  <c r="N198" i="26" s="1"/>
  <c r="W80" i="26"/>
  <c r="X80" i="26" s="1"/>
  <c r="W88" i="26"/>
  <c r="X88" i="26" s="1"/>
  <c r="W96" i="26"/>
  <c r="X96" i="26" s="1"/>
  <c r="W104" i="26"/>
  <c r="X104" i="26" s="1"/>
  <c r="W112" i="26"/>
  <c r="X112" i="26" s="1"/>
  <c r="W120" i="26"/>
  <c r="X120" i="26" s="1"/>
  <c r="W128" i="26"/>
  <c r="X128" i="26" s="1"/>
  <c r="W136" i="26"/>
  <c r="X136" i="26" s="1"/>
  <c r="W144" i="26"/>
  <c r="X144" i="26" s="1"/>
  <c r="W152" i="26"/>
  <c r="X152" i="26" s="1"/>
  <c r="W160" i="26"/>
  <c r="X160" i="26" s="1"/>
  <c r="P196" i="26"/>
  <c r="R198" i="26"/>
  <c r="J83" i="26"/>
  <c r="J91" i="26"/>
  <c r="J99" i="26"/>
  <c r="J107" i="26"/>
  <c r="J115" i="26"/>
  <c r="J123" i="26"/>
  <c r="J131" i="26"/>
  <c r="J139" i="26"/>
  <c r="J147" i="26"/>
  <c r="I196" i="26"/>
  <c r="I195" i="26"/>
  <c r="E198" i="26"/>
  <c r="M198" i="26"/>
  <c r="U198" i="26"/>
  <c r="W126" i="25"/>
  <c r="X126" i="25" s="1"/>
  <c r="W33" i="25"/>
  <c r="X33" i="25" s="1"/>
  <c r="W41" i="25"/>
  <c r="X41" i="25" s="1"/>
  <c r="W60" i="25"/>
  <c r="X60" i="25" s="1"/>
  <c r="W80" i="25"/>
  <c r="X80" i="25" s="1"/>
  <c r="W102" i="25"/>
  <c r="X102" i="25" s="1"/>
  <c r="W116" i="25"/>
  <c r="X116" i="25" s="1"/>
  <c r="W124" i="25"/>
  <c r="X124" i="25" s="1"/>
  <c r="W142" i="25"/>
  <c r="X142" i="25" s="1"/>
  <c r="W160" i="25"/>
  <c r="X160" i="25" s="1"/>
  <c r="W96" i="25"/>
  <c r="X96" i="25" s="1"/>
  <c r="W144" i="25"/>
  <c r="X144" i="25" s="1"/>
  <c r="J193" i="25"/>
  <c r="W62" i="25"/>
  <c r="X62" i="25" s="1"/>
  <c r="W76" i="25"/>
  <c r="X76" i="25" s="1"/>
  <c r="W104" i="25"/>
  <c r="X104" i="25" s="1"/>
  <c r="W136" i="25"/>
  <c r="X136" i="25" s="1"/>
  <c r="W154" i="25"/>
  <c r="X154" i="25" s="1"/>
  <c r="Z196" i="25"/>
  <c r="W179" i="25"/>
  <c r="X179" i="25" s="1"/>
  <c r="E197" i="25"/>
  <c r="E198" i="25" s="1"/>
  <c r="U197" i="25"/>
  <c r="U198" i="25" s="1"/>
  <c r="W118" i="25"/>
  <c r="X118" i="25" s="1"/>
  <c r="W187" i="25"/>
  <c r="X187" i="25" s="1"/>
  <c r="X7" i="25"/>
  <c r="W32" i="25"/>
  <c r="X32" i="25" s="1"/>
  <c r="W56" i="25"/>
  <c r="X56" i="25" s="1"/>
  <c r="W70" i="25"/>
  <c r="X70" i="25" s="1"/>
  <c r="W84" i="25"/>
  <c r="X84" i="25" s="1"/>
  <c r="W90" i="25"/>
  <c r="X90" i="25" s="1"/>
  <c r="W112" i="25"/>
  <c r="X112" i="25" s="1"/>
  <c r="W128" i="25"/>
  <c r="X128" i="25" s="1"/>
  <c r="W146" i="25"/>
  <c r="X146" i="25" s="1"/>
  <c r="W156" i="25"/>
  <c r="O197" i="25"/>
  <c r="O198" i="25" s="1"/>
  <c r="W48" i="25"/>
  <c r="X48" i="25" s="1"/>
  <c r="M197" i="25"/>
  <c r="M198" i="25" s="1"/>
  <c r="W12" i="25"/>
  <c r="X12" i="25" s="1"/>
  <c r="W50" i="25"/>
  <c r="X50" i="25" s="1"/>
  <c r="W78" i="25"/>
  <c r="X78" i="25" s="1"/>
  <c r="W92" i="25"/>
  <c r="X92" i="25" s="1"/>
  <c r="W98" i="25"/>
  <c r="X98" i="25" s="1"/>
  <c r="W120" i="25"/>
  <c r="X120" i="25" s="1"/>
  <c r="W138" i="25"/>
  <c r="X138" i="25" s="1"/>
  <c r="W148" i="25"/>
  <c r="X148" i="25" s="1"/>
  <c r="W181" i="25"/>
  <c r="X181" i="25" s="1"/>
  <c r="G197" i="25"/>
  <c r="G198" i="25" s="1"/>
  <c r="I193" i="25"/>
  <c r="W52" i="25"/>
  <c r="X52" i="25" s="1"/>
  <c r="W100" i="25"/>
  <c r="X100" i="25" s="1"/>
  <c r="W106" i="25"/>
  <c r="X106" i="25" s="1"/>
  <c r="W140" i="25"/>
  <c r="X140" i="25" s="1"/>
  <c r="J196" i="25"/>
  <c r="W158" i="25"/>
  <c r="X158" i="25" s="1"/>
  <c r="W68" i="25"/>
  <c r="X68" i="25" s="1"/>
  <c r="W29" i="25"/>
  <c r="X29" i="25" s="1"/>
  <c r="W37" i="25"/>
  <c r="X37" i="25" s="1"/>
  <c r="W45" i="25"/>
  <c r="X45" i="25" s="1"/>
  <c r="W108" i="25"/>
  <c r="X108" i="25" s="1"/>
  <c r="W132" i="25"/>
  <c r="X132" i="25" s="1"/>
  <c r="P198" i="25"/>
  <c r="I196" i="25"/>
  <c r="I195" i="25"/>
  <c r="D198" i="25"/>
  <c r="L198" i="25"/>
  <c r="T198" i="25"/>
  <c r="Y193" i="24"/>
  <c r="Q193" i="25" l="1"/>
  <c r="X193" i="26"/>
  <c r="Q193" i="28"/>
  <c r="J193" i="27"/>
  <c r="Q193" i="27"/>
  <c r="J196" i="29"/>
  <c r="J197" i="29" s="1"/>
  <c r="J198" i="29" s="1"/>
  <c r="J193" i="29"/>
  <c r="X196" i="29"/>
  <c r="X197" i="29" s="1"/>
  <c r="X198" i="29" s="1"/>
  <c r="S201" i="29"/>
  <c r="I197" i="29"/>
  <c r="I198" i="29" s="1"/>
  <c r="R201" i="29"/>
  <c r="P201" i="29"/>
  <c r="P197" i="29"/>
  <c r="P198" i="29" s="1"/>
  <c r="Q201" i="29"/>
  <c r="O201" i="29"/>
  <c r="W196" i="29"/>
  <c r="Z197" i="28"/>
  <c r="Z198" i="28" s="1"/>
  <c r="J197" i="28"/>
  <c r="J198" i="28" s="1"/>
  <c r="Q197" i="28"/>
  <c r="Q198" i="28" s="1"/>
  <c r="W193" i="28"/>
  <c r="X7" i="28"/>
  <c r="I197" i="28"/>
  <c r="I198" i="28" s="1"/>
  <c r="X196" i="28"/>
  <c r="W196" i="28"/>
  <c r="J193" i="28"/>
  <c r="P197" i="28"/>
  <c r="P198" i="28" s="1"/>
  <c r="Q197" i="27"/>
  <c r="Q198" i="27" s="1"/>
  <c r="Q201" i="27"/>
  <c r="G6" i="2" s="1"/>
  <c r="P201" i="27"/>
  <c r="F6" i="2" s="1"/>
  <c r="O201" i="27"/>
  <c r="E6" i="2" s="1"/>
  <c r="J6" i="2" s="1"/>
  <c r="R201" i="27"/>
  <c r="H6" i="2" s="1"/>
  <c r="P197" i="27"/>
  <c r="P198" i="27" s="1"/>
  <c r="S201" i="27"/>
  <c r="I6" i="2" s="1"/>
  <c r="X7" i="27"/>
  <c r="X193" i="27" s="1"/>
  <c r="W193" i="27"/>
  <c r="I197" i="27"/>
  <c r="I198" i="27" s="1"/>
  <c r="W196" i="27"/>
  <c r="X196" i="27"/>
  <c r="J196" i="27"/>
  <c r="P197" i="26"/>
  <c r="P198" i="26" s="1"/>
  <c r="Z197" i="26"/>
  <c r="Z198" i="26" s="1"/>
  <c r="O201" i="26" s="1"/>
  <c r="E7" i="2" s="1"/>
  <c r="Q193" i="26"/>
  <c r="W196" i="26"/>
  <c r="X196" i="26"/>
  <c r="Q197" i="26"/>
  <c r="Q198" i="26" s="1"/>
  <c r="J196" i="26"/>
  <c r="J193" i="26"/>
  <c r="I197" i="26"/>
  <c r="I198" i="26" s="1"/>
  <c r="W193" i="26"/>
  <c r="J197" i="25"/>
  <c r="J198" i="25" s="1"/>
  <c r="X156" i="25"/>
  <c r="X196" i="25" s="1"/>
  <c r="W196" i="25"/>
  <c r="W193" i="25"/>
  <c r="X193" i="25"/>
  <c r="I197" i="25"/>
  <c r="I198" i="25" s="1"/>
  <c r="Z197" i="25"/>
  <c r="Z198" i="25" s="1"/>
  <c r="Y195" i="24"/>
  <c r="W195" i="24"/>
  <c r="O195" i="24"/>
  <c r="N195" i="24"/>
  <c r="M195" i="24"/>
  <c r="L195" i="24"/>
  <c r="K195" i="24"/>
  <c r="H195" i="24"/>
  <c r="G195" i="24"/>
  <c r="F195" i="24"/>
  <c r="E195" i="24"/>
  <c r="D195" i="24"/>
  <c r="Z194" i="24"/>
  <c r="Z195" i="24" s="1"/>
  <c r="X194" i="24"/>
  <c r="X195" i="24" s="1"/>
  <c r="V194" i="24"/>
  <c r="V195" i="24" s="1"/>
  <c r="U194" i="24"/>
  <c r="U195" i="24" s="1"/>
  <c r="T194" i="24"/>
  <c r="T195" i="24" s="1"/>
  <c r="S194" i="24"/>
  <c r="S195" i="24" s="1"/>
  <c r="R194" i="24"/>
  <c r="R195" i="24" s="1"/>
  <c r="P194" i="24"/>
  <c r="Q194" i="24" s="1"/>
  <c r="Q195" i="24" s="1"/>
  <c r="I194" i="24"/>
  <c r="I195" i="24" s="1"/>
  <c r="V193" i="24"/>
  <c r="U193" i="24"/>
  <c r="T193" i="24"/>
  <c r="S193" i="24"/>
  <c r="R193" i="24"/>
  <c r="O193" i="24"/>
  <c r="N193" i="24"/>
  <c r="M193" i="24"/>
  <c r="L193" i="24"/>
  <c r="K193" i="24"/>
  <c r="H193" i="24"/>
  <c r="G193" i="24"/>
  <c r="F193" i="24"/>
  <c r="E193" i="24"/>
  <c r="D193" i="24"/>
  <c r="Z186" i="24"/>
  <c r="P186" i="24"/>
  <c r="Q186" i="24" s="1"/>
  <c r="I186" i="24"/>
  <c r="Z185" i="24"/>
  <c r="Z184" i="24"/>
  <c r="P184" i="24"/>
  <c r="Q184" i="24" s="1"/>
  <c r="I184" i="24"/>
  <c r="Z183" i="24"/>
  <c r="P183" i="24"/>
  <c r="Q183" i="24" s="1"/>
  <c r="I183" i="24"/>
  <c r="Z182" i="24"/>
  <c r="P182" i="24"/>
  <c r="Q182" i="24" s="1"/>
  <c r="I182" i="24"/>
  <c r="Z181" i="24"/>
  <c r="P181" i="24"/>
  <c r="Q181" i="24" s="1"/>
  <c r="I181" i="24"/>
  <c r="Z180" i="24"/>
  <c r="P180" i="24"/>
  <c r="Q180" i="24" s="1"/>
  <c r="I180" i="24"/>
  <c r="Z179" i="24"/>
  <c r="P179" i="24"/>
  <c r="Q179" i="24" s="1"/>
  <c r="I179" i="24"/>
  <c r="Z178" i="24"/>
  <c r="P178" i="24"/>
  <c r="Q178" i="24" s="1"/>
  <c r="I178" i="24"/>
  <c r="Z177" i="24"/>
  <c r="I177" i="24"/>
  <c r="Z160" i="24"/>
  <c r="Q160" i="24"/>
  <c r="I160" i="24"/>
  <c r="J160" i="24" s="1"/>
  <c r="Z159" i="24"/>
  <c r="P159" i="24"/>
  <c r="Q159" i="24" s="1"/>
  <c r="I159" i="24"/>
  <c r="J159" i="24" s="1"/>
  <c r="Z158" i="24"/>
  <c r="P158" i="24"/>
  <c r="Q158" i="24" s="1"/>
  <c r="I158" i="24"/>
  <c r="J158" i="24" s="1"/>
  <c r="Z157" i="24"/>
  <c r="P157" i="24"/>
  <c r="Q157" i="24" s="1"/>
  <c r="I157" i="24"/>
  <c r="J157" i="24" s="1"/>
  <c r="Z156" i="24"/>
  <c r="P156" i="24"/>
  <c r="I156" i="24"/>
  <c r="J156" i="24" s="1"/>
  <c r="Z155" i="24"/>
  <c r="P155" i="24"/>
  <c r="Q155" i="24" s="1"/>
  <c r="J155" i="24"/>
  <c r="Z154" i="24"/>
  <c r="P154" i="24"/>
  <c r="I154" i="24"/>
  <c r="J154" i="24" s="1"/>
  <c r="Z153" i="24"/>
  <c r="P153" i="24"/>
  <c r="Q153" i="24" s="1"/>
  <c r="I153" i="24"/>
  <c r="J153" i="24" s="1"/>
  <c r="Z152" i="24"/>
  <c r="P152" i="24"/>
  <c r="Q152" i="24" s="1"/>
  <c r="I152" i="24"/>
  <c r="J152" i="24" s="1"/>
  <c r="Z151" i="24"/>
  <c r="P151" i="24"/>
  <c r="Q151" i="24" s="1"/>
  <c r="I151" i="24"/>
  <c r="J151" i="24" s="1"/>
  <c r="Z150" i="24"/>
  <c r="P150" i="24"/>
  <c r="Q150" i="24" s="1"/>
  <c r="I150" i="24"/>
  <c r="J150" i="24" s="1"/>
  <c r="Z149" i="24"/>
  <c r="P149" i="24"/>
  <c r="Q149" i="24" s="1"/>
  <c r="I149" i="24"/>
  <c r="Z148" i="24"/>
  <c r="P148" i="24"/>
  <c r="Q148" i="24" s="1"/>
  <c r="I148" i="24"/>
  <c r="J148" i="24" s="1"/>
  <c r="Z147" i="24"/>
  <c r="P147" i="24"/>
  <c r="I147" i="24"/>
  <c r="J147" i="24" s="1"/>
  <c r="Z146" i="24"/>
  <c r="P146" i="24"/>
  <c r="I146" i="24"/>
  <c r="J146" i="24" s="1"/>
  <c r="Z145" i="24"/>
  <c r="P145" i="24"/>
  <c r="Q145" i="24" s="1"/>
  <c r="I145" i="24"/>
  <c r="Z144" i="24"/>
  <c r="P144" i="24"/>
  <c r="Q144" i="24" s="1"/>
  <c r="I144" i="24"/>
  <c r="J144" i="24" s="1"/>
  <c r="Z143" i="24"/>
  <c r="P143" i="24"/>
  <c r="Q143" i="24" s="1"/>
  <c r="I143" i="24"/>
  <c r="Z142" i="24"/>
  <c r="P142" i="24"/>
  <c r="Q142" i="24" s="1"/>
  <c r="I142" i="24"/>
  <c r="J142" i="24" s="1"/>
  <c r="Z141" i="24"/>
  <c r="P141" i="24"/>
  <c r="Q141" i="24" s="1"/>
  <c r="I141" i="24"/>
  <c r="J141" i="24" s="1"/>
  <c r="Z140" i="24"/>
  <c r="P140" i="24"/>
  <c r="Q140" i="24" s="1"/>
  <c r="I140" i="24"/>
  <c r="J140" i="24" s="1"/>
  <c r="Z139" i="24"/>
  <c r="P139" i="24"/>
  <c r="I139" i="24"/>
  <c r="J139" i="24" s="1"/>
  <c r="Z138" i="24"/>
  <c r="P138" i="24"/>
  <c r="I138" i="24"/>
  <c r="J138" i="24" s="1"/>
  <c r="Z137" i="24"/>
  <c r="P137" i="24"/>
  <c r="Q137" i="24" s="1"/>
  <c r="I137" i="24"/>
  <c r="Z136" i="24"/>
  <c r="P136" i="24"/>
  <c r="Q136" i="24" s="1"/>
  <c r="I136" i="24"/>
  <c r="J136" i="24" s="1"/>
  <c r="Z135" i="24"/>
  <c r="P135" i="24"/>
  <c r="Q135" i="24" s="1"/>
  <c r="I135" i="24"/>
  <c r="J135" i="24" s="1"/>
  <c r="Z134" i="24"/>
  <c r="P134" i="24"/>
  <c r="Q134" i="24" s="1"/>
  <c r="I134" i="24"/>
  <c r="Z133" i="24"/>
  <c r="P133" i="24"/>
  <c r="Q133" i="24" s="1"/>
  <c r="I133" i="24"/>
  <c r="Z132" i="24"/>
  <c r="P132" i="24"/>
  <c r="Q132" i="24" s="1"/>
  <c r="I132" i="24"/>
  <c r="J132" i="24" s="1"/>
  <c r="Z131" i="24"/>
  <c r="Z130" i="24"/>
  <c r="P130" i="24"/>
  <c r="I130" i="24"/>
  <c r="J130" i="24" s="1"/>
  <c r="Z129" i="24"/>
  <c r="P129" i="24"/>
  <c r="Q129" i="24" s="1"/>
  <c r="I129" i="24"/>
  <c r="Z128" i="24"/>
  <c r="P128" i="24"/>
  <c r="Q128" i="24" s="1"/>
  <c r="I128" i="24"/>
  <c r="J128" i="24" s="1"/>
  <c r="Z127" i="24"/>
  <c r="P127" i="24"/>
  <c r="Q127" i="24" s="1"/>
  <c r="I127" i="24"/>
  <c r="Z126" i="24"/>
  <c r="P126" i="24"/>
  <c r="Q126" i="24" s="1"/>
  <c r="I126" i="24"/>
  <c r="J126" i="24" s="1"/>
  <c r="Z125" i="24"/>
  <c r="Z124" i="24"/>
  <c r="P124" i="24"/>
  <c r="Q124" i="24" s="1"/>
  <c r="I124" i="24"/>
  <c r="J124" i="24" s="1"/>
  <c r="Z123" i="24"/>
  <c r="P123" i="24"/>
  <c r="I123" i="24"/>
  <c r="J123" i="24" s="1"/>
  <c r="Z122" i="24"/>
  <c r="P122" i="24"/>
  <c r="I122" i="24"/>
  <c r="J122" i="24" s="1"/>
  <c r="Z121" i="24"/>
  <c r="P121" i="24"/>
  <c r="Q121" i="24" s="1"/>
  <c r="I121" i="24"/>
  <c r="J121" i="24" s="1"/>
  <c r="Z120" i="24"/>
  <c r="P120" i="24"/>
  <c r="Q120" i="24" s="1"/>
  <c r="I120" i="24"/>
  <c r="J120" i="24" s="1"/>
  <c r="Z119" i="24"/>
  <c r="Q119" i="24"/>
  <c r="J119" i="24"/>
  <c r="Z118" i="24"/>
  <c r="P118" i="24"/>
  <c r="Q118" i="24" s="1"/>
  <c r="Z117" i="24"/>
  <c r="P117" i="24"/>
  <c r="Q117" i="24" s="1"/>
  <c r="J117" i="24"/>
  <c r="Z116" i="24"/>
  <c r="P116" i="24"/>
  <c r="Q116" i="24" s="1"/>
  <c r="I116" i="24"/>
  <c r="J116" i="24" s="1"/>
  <c r="Z115" i="24"/>
  <c r="P115" i="24"/>
  <c r="Q115" i="24" s="1"/>
  <c r="I115" i="24"/>
  <c r="J115" i="24" s="1"/>
  <c r="Z114" i="24"/>
  <c r="P114" i="24"/>
  <c r="I114" i="24"/>
  <c r="J114" i="24" s="1"/>
  <c r="Z113" i="24"/>
  <c r="P113" i="24"/>
  <c r="Q113" i="24" s="1"/>
  <c r="I113" i="24"/>
  <c r="J113" i="24" s="1"/>
  <c r="Z112" i="24"/>
  <c r="P112" i="24"/>
  <c r="Q112" i="24" s="1"/>
  <c r="I112" i="24"/>
  <c r="J112" i="24" s="1"/>
  <c r="Z111" i="24"/>
  <c r="P111" i="24"/>
  <c r="Q111" i="24" s="1"/>
  <c r="I111" i="24"/>
  <c r="Z110" i="24"/>
  <c r="P110" i="24"/>
  <c r="Q110" i="24" s="1"/>
  <c r="I110" i="24"/>
  <c r="J110" i="24" s="1"/>
  <c r="Z109" i="24"/>
  <c r="P109" i="24"/>
  <c r="Q109" i="24" s="1"/>
  <c r="I109" i="24"/>
  <c r="J109" i="24" s="1"/>
  <c r="Z108" i="24"/>
  <c r="P108" i="24"/>
  <c r="Q108" i="24" s="1"/>
  <c r="I108" i="24"/>
  <c r="J108" i="24" s="1"/>
  <c r="Z107" i="24"/>
  <c r="P107" i="24"/>
  <c r="I107" i="24"/>
  <c r="J107" i="24" s="1"/>
  <c r="Z106" i="24"/>
  <c r="P106" i="24"/>
  <c r="I106" i="24"/>
  <c r="J106" i="24" s="1"/>
  <c r="Z105" i="24"/>
  <c r="P105" i="24"/>
  <c r="Q105" i="24" s="1"/>
  <c r="I105" i="24"/>
  <c r="Z104" i="24"/>
  <c r="P104" i="24"/>
  <c r="Q104" i="24" s="1"/>
  <c r="I104" i="24"/>
  <c r="J104" i="24" s="1"/>
  <c r="Z103" i="24"/>
  <c r="P103" i="24"/>
  <c r="Q103" i="24" s="1"/>
  <c r="I103" i="24"/>
  <c r="J103" i="24" s="1"/>
  <c r="Z102" i="24"/>
  <c r="P102" i="24"/>
  <c r="Q102" i="24" s="1"/>
  <c r="I102" i="24"/>
  <c r="J102" i="24" s="1"/>
  <c r="Z101" i="24"/>
  <c r="P101" i="24"/>
  <c r="Q101" i="24" s="1"/>
  <c r="I101" i="24"/>
  <c r="Z100" i="24"/>
  <c r="P100" i="24"/>
  <c r="Q100" i="24" s="1"/>
  <c r="I100" i="24"/>
  <c r="J100" i="24" s="1"/>
  <c r="Z99" i="24"/>
  <c r="P99" i="24"/>
  <c r="I99" i="24"/>
  <c r="J99" i="24" s="1"/>
  <c r="Z98" i="24"/>
  <c r="P98" i="24"/>
  <c r="I98" i="24"/>
  <c r="J98" i="24" s="1"/>
  <c r="Z97" i="24"/>
  <c r="P97" i="24"/>
  <c r="Q97" i="24" s="1"/>
  <c r="I97" i="24"/>
  <c r="Z96" i="24"/>
  <c r="P96" i="24"/>
  <c r="Q96" i="24" s="1"/>
  <c r="I96" i="24"/>
  <c r="J96" i="24" s="1"/>
  <c r="Z95" i="24"/>
  <c r="P95" i="24"/>
  <c r="Q95" i="24" s="1"/>
  <c r="I95" i="24"/>
  <c r="J95" i="24" s="1"/>
  <c r="Z94" i="24"/>
  <c r="P94" i="24"/>
  <c r="Q94" i="24" s="1"/>
  <c r="I94" i="24"/>
  <c r="J94" i="24" s="1"/>
  <c r="Z93" i="24"/>
  <c r="P93" i="24"/>
  <c r="Q93" i="24" s="1"/>
  <c r="I93" i="24"/>
  <c r="J93" i="24" s="1"/>
  <c r="Z92" i="24"/>
  <c r="P92" i="24"/>
  <c r="Q92" i="24" s="1"/>
  <c r="I92" i="24"/>
  <c r="J92" i="24" s="1"/>
  <c r="Z91" i="24"/>
  <c r="P91" i="24"/>
  <c r="I91" i="24"/>
  <c r="J91" i="24" s="1"/>
  <c r="Z90" i="24"/>
  <c r="P90" i="24"/>
  <c r="I90" i="24"/>
  <c r="J90" i="24" s="1"/>
  <c r="Z89" i="24"/>
  <c r="Z88" i="24"/>
  <c r="P88" i="24"/>
  <c r="Q88" i="24" s="1"/>
  <c r="I88" i="24"/>
  <c r="J88" i="24" s="1"/>
  <c r="Z87" i="24"/>
  <c r="Z86" i="24"/>
  <c r="P86" i="24"/>
  <c r="Q86" i="24" s="1"/>
  <c r="I86" i="24"/>
  <c r="Z85" i="24"/>
  <c r="P85" i="24"/>
  <c r="Q85" i="24" s="1"/>
  <c r="I85" i="24"/>
  <c r="Z84" i="24"/>
  <c r="Z83" i="24"/>
  <c r="P83" i="24"/>
  <c r="I83" i="24"/>
  <c r="J83" i="24" s="1"/>
  <c r="Z82" i="24"/>
  <c r="P82" i="24"/>
  <c r="I82" i="24"/>
  <c r="J82" i="24" s="1"/>
  <c r="Z81" i="24"/>
  <c r="P81" i="24"/>
  <c r="Q81" i="24" s="1"/>
  <c r="I81" i="24"/>
  <c r="Z80" i="24"/>
  <c r="P80" i="24"/>
  <c r="Q80" i="24" s="1"/>
  <c r="I80" i="24"/>
  <c r="J80" i="24" s="1"/>
  <c r="Z79" i="24"/>
  <c r="P79" i="24"/>
  <c r="Q79" i="24" s="1"/>
  <c r="I79" i="24"/>
  <c r="Z78" i="24"/>
  <c r="P78" i="24"/>
  <c r="Q78" i="24" s="1"/>
  <c r="I78" i="24"/>
  <c r="J78" i="24" s="1"/>
  <c r="Z77" i="24"/>
  <c r="P77" i="24"/>
  <c r="Q77" i="24" s="1"/>
  <c r="I77" i="24"/>
  <c r="J77" i="24" s="1"/>
  <c r="Z76" i="24"/>
  <c r="P76" i="24"/>
  <c r="Q76" i="24" s="1"/>
  <c r="I76" i="24"/>
  <c r="J76" i="24" s="1"/>
  <c r="Z75" i="24"/>
  <c r="P75" i="24"/>
  <c r="I75" i="24"/>
  <c r="Z74" i="24"/>
  <c r="P74" i="24"/>
  <c r="J74" i="24"/>
  <c r="Z73" i="24"/>
  <c r="P73" i="24"/>
  <c r="Q73" i="24" s="1"/>
  <c r="J73" i="24"/>
  <c r="Z72" i="24"/>
  <c r="P72" i="24"/>
  <c r="Q72" i="24" s="1"/>
  <c r="J72" i="24"/>
  <c r="Z71" i="24"/>
  <c r="P71" i="24"/>
  <c r="Q71" i="24" s="1"/>
  <c r="Z70" i="24"/>
  <c r="P70" i="24"/>
  <c r="Q70" i="24" s="1"/>
  <c r="Z69" i="24"/>
  <c r="P69" i="24"/>
  <c r="Q69" i="24" s="1"/>
  <c r="Z68" i="24"/>
  <c r="P68" i="24"/>
  <c r="Q68" i="24" s="1"/>
  <c r="J68" i="24"/>
  <c r="Z67" i="24"/>
  <c r="P67" i="24"/>
  <c r="J67" i="24"/>
  <c r="Z66" i="24"/>
  <c r="P66" i="24"/>
  <c r="J66" i="24"/>
  <c r="Z65" i="24"/>
  <c r="P65" i="24"/>
  <c r="Q65" i="24" s="1"/>
  <c r="Z64" i="24"/>
  <c r="P64" i="24"/>
  <c r="Q64" i="24" s="1"/>
  <c r="J64" i="24"/>
  <c r="Z63" i="24"/>
  <c r="P63" i="24"/>
  <c r="Q63" i="24" s="1"/>
  <c r="Z62" i="24"/>
  <c r="P62" i="24"/>
  <c r="Q62" i="24" s="1"/>
  <c r="Z61" i="24"/>
  <c r="P61" i="24"/>
  <c r="W61" i="24" s="1"/>
  <c r="X61" i="24" s="1"/>
  <c r="J61" i="24"/>
  <c r="Z60" i="24"/>
  <c r="P60" i="24"/>
  <c r="Q60" i="24" s="1"/>
  <c r="J60" i="24"/>
  <c r="Z59" i="24"/>
  <c r="P59" i="24"/>
  <c r="J59" i="24"/>
  <c r="Z58" i="24"/>
  <c r="P58" i="24"/>
  <c r="J58" i="24"/>
  <c r="Z57" i="24"/>
  <c r="P57" i="24"/>
  <c r="Q57" i="24" s="1"/>
  <c r="Z56" i="24"/>
  <c r="P56" i="24"/>
  <c r="Q56" i="24" s="1"/>
  <c r="J56" i="24"/>
  <c r="Z55" i="24"/>
  <c r="P55" i="24"/>
  <c r="Q55" i="24" s="1"/>
  <c r="Z54" i="24"/>
  <c r="P54" i="24"/>
  <c r="Q54" i="24" s="1"/>
  <c r="Z53" i="24"/>
  <c r="P53" i="24"/>
  <c r="Q53" i="24" s="1"/>
  <c r="Z52" i="24"/>
  <c r="P52" i="24"/>
  <c r="Q52" i="24" s="1"/>
  <c r="J52" i="24"/>
  <c r="Z51" i="24"/>
  <c r="P51" i="24"/>
  <c r="J51" i="24"/>
  <c r="Z50" i="24"/>
  <c r="P50" i="24"/>
  <c r="Q50" i="24" s="1"/>
  <c r="J50" i="24"/>
  <c r="Z49" i="24"/>
  <c r="P49" i="24"/>
  <c r="Q49" i="24" s="1"/>
  <c r="Z48" i="24"/>
  <c r="P48" i="24"/>
  <c r="J48" i="24"/>
  <c r="Z47" i="24"/>
  <c r="P47" i="24"/>
  <c r="Q47" i="24" s="1"/>
  <c r="J47" i="24"/>
  <c r="Z46" i="24"/>
  <c r="P46" i="24"/>
  <c r="Q46" i="24" s="1"/>
  <c r="Z45" i="24"/>
  <c r="Z44" i="24"/>
  <c r="Q44" i="24"/>
  <c r="J44" i="24"/>
  <c r="Z43" i="24"/>
  <c r="Q43" i="24"/>
  <c r="J43" i="24"/>
  <c r="Z42" i="24"/>
  <c r="P42" i="24"/>
  <c r="J42" i="24"/>
  <c r="Z41" i="24"/>
  <c r="P41" i="24"/>
  <c r="Q41" i="24" s="1"/>
  <c r="J41" i="24"/>
  <c r="Z40" i="24"/>
  <c r="P40" i="24"/>
  <c r="Q40" i="24" s="1"/>
  <c r="Z39" i="24"/>
  <c r="P39" i="24"/>
  <c r="Q39" i="24" s="1"/>
  <c r="Z38" i="24"/>
  <c r="P38" i="24"/>
  <c r="Q38" i="24" s="1"/>
  <c r="J38" i="24"/>
  <c r="Z37" i="24"/>
  <c r="P37" i="24"/>
  <c r="Q37" i="24" s="1"/>
  <c r="Z36" i="24"/>
  <c r="P36" i="24"/>
  <c r="Q36" i="24" s="1"/>
  <c r="J36" i="24"/>
  <c r="Z35" i="24"/>
  <c r="P35" i="24"/>
  <c r="J35" i="24"/>
  <c r="Z34" i="24"/>
  <c r="P34" i="24"/>
  <c r="Q34" i="24" s="1"/>
  <c r="J34" i="24"/>
  <c r="Z33" i="24"/>
  <c r="P33" i="24"/>
  <c r="Q33" i="24" s="1"/>
  <c r="J33" i="24"/>
  <c r="Z32" i="24"/>
  <c r="P32" i="24"/>
  <c r="Q32" i="24" s="1"/>
  <c r="J32" i="24"/>
  <c r="Z31" i="24"/>
  <c r="P31" i="24"/>
  <c r="Q31" i="24" s="1"/>
  <c r="Z30" i="24"/>
  <c r="Z29" i="24"/>
  <c r="P29" i="24"/>
  <c r="Q29" i="24" s="1"/>
  <c r="J29" i="24"/>
  <c r="Z28" i="24"/>
  <c r="P28" i="24"/>
  <c r="Q28" i="24" s="1"/>
  <c r="J28" i="24"/>
  <c r="Z27" i="24"/>
  <c r="P27" i="24"/>
  <c r="Q27" i="24" s="1"/>
  <c r="Z26" i="24"/>
  <c r="P26" i="24"/>
  <c r="Q26" i="24" s="1"/>
  <c r="Z25" i="24"/>
  <c r="P25" i="24"/>
  <c r="W25" i="24" s="1"/>
  <c r="X25" i="24" s="1"/>
  <c r="Z24" i="24"/>
  <c r="P24" i="24"/>
  <c r="Q24" i="24" s="1"/>
  <c r="Z23" i="24"/>
  <c r="P23" i="24"/>
  <c r="W23" i="24" s="1"/>
  <c r="X23" i="24" s="1"/>
  <c r="J23" i="24"/>
  <c r="Z22" i="24"/>
  <c r="P22" i="24"/>
  <c r="Q22" i="24" s="1"/>
  <c r="J22" i="24"/>
  <c r="Z21" i="24"/>
  <c r="P21" i="24"/>
  <c r="W21" i="24" s="1"/>
  <c r="X21" i="24" s="1"/>
  <c r="J21" i="24"/>
  <c r="Z20" i="24"/>
  <c r="P20" i="24"/>
  <c r="J20" i="24"/>
  <c r="Z19" i="24"/>
  <c r="P19" i="24"/>
  <c r="Q19" i="24" s="1"/>
  <c r="J19" i="24"/>
  <c r="Z18" i="24"/>
  <c r="P18" i="24"/>
  <c r="Q18" i="24" s="1"/>
  <c r="Z17" i="24"/>
  <c r="P17" i="24"/>
  <c r="Q17" i="24" s="1"/>
  <c r="Z16" i="24"/>
  <c r="P16" i="24"/>
  <c r="Q16" i="24" s="1"/>
  <c r="Z15" i="24"/>
  <c r="P15" i="24"/>
  <c r="W15" i="24" s="1"/>
  <c r="X15" i="24" s="1"/>
  <c r="J15" i="24"/>
  <c r="Z14" i="24"/>
  <c r="P14" i="24"/>
  <c r="Q14" i="24" s="1"/>
  <c r="J14" i="24"/>
  <c r="Z13" i="24"/>
  <c r="P13" i="24"/>
  <c r="Q13" i="24" s="1"/>
  <c r="J13" i="24"/>
  <c r="Z12" i="24"/>
  <c r="P12" i="24"/>
  <c r="J12" i="24"/>
  <c r="Z11" i="24"/>
  <c r="P11" i="24"/>
  <c r="Q11" i="24" s="1"/>
  <c r="Z10" i="24"/>
  <c r="P10" i="24"/>
  <c r="Q10" i="24" s="1"/>
  <c r="Z9" i="24"/>
  <c r="P9" i="24"/>
  <c r="Q9" i="24" s="1"/>
  <c r="Z8" i="24"/>
  <c r="P8" i="24"/>
  <c r="Q8" i="24" s="1"/>
  <c r="Z7" i="24"/>
  <c r="P7" i="24"/>
  <c r="J7" i="24"/>
  <c r="Z197" i="24" l="1"/>
  <c r="Z198" i="24" s="1"/>
  <c r="J75" i="24"/>
  <c r="I196" i="24"/>
  <c r="W7" i="24"/>
  <c r="P196" i="24"/>
  <c r="P197" i="24" s="1"/>
  <c r="P198" i="24" s="1"/>
  <c r="W180" i="24"/>
  <c r="X180" i="24" s="1"/>
  <c r="Q25" i="24"/>
  <c r="J178" i="24"/>
  <c r="W178" i="24"/>
  <c r="X178" i="24" s="1"/>
  <c r="J186" i="24"/>
  <c r="W186" i="24"/>
  <c r="X186" i="24" s="1"/>
  <c r="J181" i="24"/>
  <c r="W181" i="24"/>
  <c r="X181" i="24" s="1"/>
  <c r="J177" i="24"/>
  <c r="W177" i="24"/>
  <c r="X177" i="24" s="1"/>
  <c r="J184" i="24"/>
  <c r="W184" i="24"/>
  <c r="X184" i="24" s="1"/>
  <c r="J179" i="24"/>
  <c r="W179" i="24"/>
  <c r="X179" i="24" s="1"/>
  <c r="J182" i="24"/>
  <c r="W182" i="24"/>
  <c r="X182" i="24" s="1"/>
  <c r="J183" i="24"/>
  <c r="W183" i="24"/>
  <c r="X183" i="24" s="1"/>
  <c r="W149" i="24"/>
  <c r="X149" i="24" s="1"/>
  <c r="W134" i="24"/>
  <c r="X134" i="24" s="1"/>
  <c r="W129" i="24"/>
  <c r="X129" i="24" s="1"/>
  <c r="W79" i="24"/>
  <c r="X79" i="24" s="1"/>
  <c r="W43" i="24"/>
  <c r="X43" i="24" s="1"/>
  <c r="W24" i="24"/>
  <c r="X24" i="24" s="1"/>
  <c r="W18" i="24"/>
  <c r="X18" i="24" s="1"/>
  <c r="W11" i="24"/>
  <c r="X11" i="24" s="1"/>
  <c r="W10" i="24"/>
  <c r="X10" i="24" s="1"/>
  <c r="W100" i="24"/>
  <c r="X100" i="24" s="1"/>
  <c r="W62" i="24"/>
  <c r="X62" i="24" s="1"/>
  <c r="W156" i="24"/>
  <c r="X156" i="24" s="1"/>
  <c r="W31" i="24"/>
  <c r="X31" i="24" s="1"/>
  <c r="W65" i="24"/>
  <c r="X65" i="24" s="1"/>
  <c r="W71" i="24"/>
  <c r="X71" i="24" s="1"/>
  <c r="W81" i="24"/>
  <c r="X81" i="24" s="1"/>
  <c r="W111" i="24"/>
  <c r="X111" i="24" s="1"/>
  <c r="W118" i="24"/>
  <c r="X118" i="24" s="1"/>
  <c r="W46" i="24"/>
  <c r="X46" i="24" s="1"/>
  <c r="W55" i="24"/>
  <c r="X55" i="24" s="1"/>
  <c r="W63" i="24"/>
  <c r="X63" i="24" s="1"/>
  <c r="W97" i="24"/>
  <c r="X97" i="24" s="1"/>
  <c r="W99" i="24"/>
  <c r="X99" i="24" s="1"/>
  <c r="X191" i="24"/>
  <c r="J97" i="24"/>
  <c r="W127" i="24"/>
  <c r="X127" i="24" s="1"/>
  <c r="J194" i="24"/>
  <c r="J195" i="24" s="1"/>
  <c r="W197" i="29"/>
  <c r="W198" i="29" s="1"/>
  <c r="P201" i="28"/>
  <c r="F5" i="2" s="1"/>
  <c r="R201" i="28"/>
  <c r="H5" i="2" s="1"/>
  <c r="Q201" i="28"/>
  <c r="G5" i="2" s="1"/>
  <c r="O201" i="28"/>
  <c r="E5" i="2" s="1"/>
  <c r="S201" i="28"/>
  <c r="I5" i="2" s="1"/>
  <c r="X197" i="28"/>
  <c r="X198" i="28" s="1"/>
  <c r="W197" i="28"/>
  <c r="W198" i="28" s="1"/>
  <c r="X193" i="28"/>
  <c r="J197" i="27"/>
  <c r="J198" i="27" s="1"/>
  <c r="W197" i="27"/>
  <c r="W198" i="27" s="1"/>
  <c r="X197" i="27"/>
  <c r="X198" i="27" s="1"/>
  <c r="J197" i="26"/>
  <c r="J198" i="26" s="1"/>
  <c r="P201" i="26"/>
  <c r="F7" i="2" s="1"/>
  <c r="Q201" i="26"/>
  <c r="G7" i="2" s="1"/>
  <c r="R201" i="26"/>
  <c r="H7" i="2" s="1"/>
  <c r="X197" i="26"/>
  <c r="X198" i="26" s="1"/>
  <c r="W197" i="26"/>
  <c r="W198" i="26" s="1"/>
  <c r="S201" i="26"/>
  <c r="I7" i="2" s="1"/>
  <c r="W197" i="25"/>
  <c r="W198" i="25" s="1"/>
  <c r="X197" i="25"/>
  <c r="X198" i="25" s="1"/>
  <c r="S201" i="25"/>
  <c r="I8" i="2" s="1"/>
  <c r="P201" i="25"/>
  <c r="F8" i="2" s="1"/>
  <c r="O201" i="25"/>
  <c r="E8" i="2" s="1"/>
  <c r="Q201" i="25"/>
  <c r="G8" i="2" s="1"/>
  <c r="R201" i="25"/>
  <c r="H8" i="2" s="1"/>
  <c r="W53" i="24"/>
  <c r="X53" i="24" s="1"/>
  <c r="W80" i="24"/>
  <c r="X80" i="24" s="1"/>
  <c r="W85" i="24"/>
  <c r="X85" i="24" s="1"/>
  <c r="W105" i="24"/>
  <c r="X105" i="24" s="1"/>
  <c r="W139" i="24"/>
  <c r="X139" i="24" s="1"/>
  <c r="J65" i="24"/>
  <c r="J11" i="24"/>
  <c r="W13" i="24"/>
  <c r="X13" i="24" s="1"/>
  <c r="J81" i="24"/>
  <c r="W86" i="24"/>
  <c r="X86" i="24" s="1"/>
  <c r="W95" i="24"/>
  <c r="X95" i="24" s="1"/>
  <c r="W101" i="24"/>
  <c r="X101" i="24" s="1"/>
  <c r="W113" i="24"/>
  <c r="X113" i="24" s="1"/>
  <c r="W128" i="24"/>
  <c r="X128" i="24" s="1"/>
  <c r="W16" i="24"/>
  <c r="X16" i="24" s="1"/>
  <c r="W40" i="24"/>
  <c r="X40" i="24" s="1"/>
  <c r="W54" i="24"/>
  <c r="X54" i="24" s="1"/>
  <c r="W157" i="24"/>
  <c r="X157" i="24" s="1"/>
  <c r="W28" i="24"/>
  <c r="X28" i="24" s="1"/>
  <c r="W35" i="24"/>
  <c r="X35" i="24" s="1"/>
  <c r="W59" i="24"/>
  <c r="X59" i="24" s="1"/>
  <c r="J129" i="24"/>
  <c r="W48" i="24"/>
  <c r="X48" i="24" s="1"/>
  <c r="W147" i="24"/>
  <c r="X147" i="24" s="1"/>
  <c r="W12" i="24"/>
  <c r="X12" i="24" s="1"/>
  <c r="J24" i="24"/>
  <c r="W64" i="24"/>
  <c r="X64" i="24" s="1"/>
  <c r="J71" i="24"/>
  <c r="J134" i="24"/>
  <c r="W141" i="24"/>
  <c r="X141" i="24" s="1"/>
  <c r="Z193" i="24"/>
  <c r="J16" i="24"/>
  <c r="W34" i="24"/>
  <c r="X34" i="24" s="1"/>
  <c r="W56" i="24"/>
  <c r="X56" i="24" s="1"/>
  <c r="W83" i="24"/>
  <c r="X83" i="24" s="1"/>
  <c r="Q99" i="24"/>
  <c r="J101" i="24"/>
  <c r="J111" i="24"/>
  <c r="J118" i="24"/>
  <c r="W132" i="24"/>
  <c r="X132" i="24" s="1"/>
  <c r="W153" i="24"/>
  <c r="X153" i="24" s="1"/>
  <c r="W9" i="24"/>
  <c r="X9" i="24" s="1"/>
  <c r="W14" i="24"/>
  <c r="X14" i="24" s="1"/>
  <c r="W20" i="24"/>
  <c r="X20" i="24" s="1"/>
  <c r="W26" i="24"/>
  <c r="X26" i="24" s="1"/>
  <c r="W29" i="24"/>
  <c r="X29" i="24" s="1"/>
  <c r="W36" i="24"/>
  <c r="X36" i="24" s="1"/>
  <c r="W42" i="24"/>
  <c r="X42" i="24" s="1"/>
  <c r="J55" i="24"/>
  <c r="J62" i="24"/>
  <c r="W69" i="24"/>
  <c r="X69" i="24" s="1"/>
  <c r="W72" i="24"/>
  <c r="X72" i="24" s="1"/>
  <c r="Q83" i="24"/>
  <c r="J85" i="24"/>
  <c r="W96" i="24"/>
  <c r="X96" i="24" s="1"/>
  <c r="W107" i="24"/>
  <c r="X107" i="24" s="1"/>
  <c r="W109" i="24"/>
  <c r="X109" i="24" s="1"/>
  <c r="W116" i="24"/>
  <c r="X116" i="24" s="1"/>
  <c r="W144" i="24"/>
  <c r="X144" i="24" s="1"/>
  <c r="W112" i="24"/>
  <c r="X112" i="24" s="1"/>
  <c r="W121" i="24"/>
  <c r="X121" i="24" s="1"/>
  <c r="W33" i="24"/>
  <c r="X33" i="24" s="1"/>
  <c r="W51" i="24"/>
  <c r="X51" i="24" s="1"/>
  <c r="W57" i="24"/>
  <c r="X57" i="24" s="1"/>
  <c r="W133" i="24"/>
  <c r="X133" i="24" s="1"/>
  <c r="W143" i="24"/>
  <c r="X143" i="24" s="1"/>
  <c r="W148" i="24"/>
  <c r="X148" i="24" s="1"/>
  <c r="W17" i="24"/>
  <c r="X17" i="24" s="1"/>
  <c r="W19" i="24"/>
  <c r="X19" i="24" s="1"/>
  <c r="W22" i="24"/>
  <c r="X22" i="24" s="1"/>
  <c r="W32" i="24"/>
  <c r="X32" i="24" s="1"/>
  <c r="W37" i="24"/>
  <c r="X37" i="24" s="1"/>
  <c r="W39" i="24"/>
  <c r="X39" i="24" s="1"/>
  <c r="W41" i="24"/>
  <c r="X41" i="24" s="1"/>
  <c r="J57" i="24"/>
  <c r="W67" i="24"/>
  <c r="X67" i="24" s="1"/>
  <c r="W73" i="24"/>
  <c r="X73" i="24" s="1"/>
  <c r="W91" i="24"/>
  <c r="X91" i="24" s="1"/>
  <c r="W93" i="24"/>
  <c r="X93" i="24" s="1"/>
  <c r="W102" i="24"/>
  <c r="X102" i="24" s="1"/>
  <c r="W115" i="24"/>
  <c r="X115" i="24" s="1"/>
  <c r="W117" i="24"/>
  <c r="X117" i="24" s="1"/>
  <c r="J133" i="24"/>
  <c r="W137" i="24"/>
  <c r="X137" i="24" s="1"/>
  <c r="J143" i="24"/>
  <c r="W145" i="24"/>
  <c r="X145" i="24" s="1"/>
  <c r="W8" i="24"/>
  <c r="X8" i="24" s="1"/>
  <c r="Q21" i="24"/>
  <c r="W27" i="24"/>
  <c r="X27" i="24" s="1"/>
  <c r="W50" i="24"/>
  <c r="X50" i="24" s="1"/>
  <c r="J54" i="24"/>
  <c r="Q61" i="24"/>
  <c r="J63" i="24"/>
  <c r="W70" i="24"/>
  <c r="X70" i="24" s="1"/>
  <c r="J79" i="24"/>
  <c r="J86" i="24"/>
  <c r="J127" i="24"/>
  <c r="Q147" i="24"/>
  <c r="J149" i="24"/>
  <c r="Q156" i="24"/>
  <c r="J8" i="24"/>
  <c r="J27" i="24"/>
  <c r="W49" i="24"/>
  <c r="X49" i="24" s="1"/>
  <c r="J70" i="24"/>
  <c r="W75" i="24"/>
  <c r="X75" i="24" s="1"/>
  <c r="W77" i="24"/>
  <c r="X77" i="24" s="1"/>
  <c r="W123" i="24"/>
  <c r="X123" i="24" s="1"/>
  <c r="J180" i="24"/>
  <c r="X7" i="24"/>
  <c r="Q12" i="24"/>
  <c r="Q20" i="24"/>
  <c r="J26" i="24"/>
  <c r="J37" i="24"/>
  <c r="Q42" i="24"/>
  <c r="W106" i="24"/>
  <c r="X106" i="24" s="1"/>
  <c r="Q106" i="24"/>
  <c r="J9" i="24"/>
  <c r="J17" i="24"/>
  <c r="J25" i="24"/>
  <c r="J31" i="24"/>
  <c r="J40" i="24"/>
  <c r="J46" i="24"/>
  <c r="J49" i="24"/>
  <c r="J53" i="24"/>
  <c r="Q67" i="24"/>
  <c r="J69" i="24"/>
  <c r="W88" i="24"/>
  <c r="X88" i="24" s="1"/>
  <c r="Q91" i="24"/>
  <c r="W119" i="24"/>
  <c r="X119" i="24" s="1"/>
  <c r="W120" i="24"/>
  <c r="X120" i="24" s="1"/>
  <c r="Q123" i="24"/>
  <c r="W158" i="24"/>
  <c r="X158" i="24" s="1"/>
  <c r="W58" i="24"/>
  <c r="X58" i="24" s="1"/>
  <c r="Q58" i="24"/>
  <c r="W74" i="24"/>
  <c r="X74" i="24" s="1"/>
  <c r="Q74" i="24"/>
  <c r="J10" i="24"/>
  <c r="J18" i="24"/>
  <c r="Q51" i="24"/>
  <c r="J105" i="24"/>
  <c r="J137" i="24"/>
  <c r="W138" i="24"/>
  <c r="X138" i="24" s="1"/>
  <c r="Q138" i="24"/>
  <c r="I193" i="24"/>
  <c r="W60" i="24"/>
  <c r="X60" i="24" s="1"/>
  <c r="W76" i="24"/>
  <c r="X76" i="24" s="1"/>
  <c r="W78" i="24"/>
  <c r="X78" i="24" s="1"/>
  <c r="W82" i="24"/>
  <c r="X82" i="24" s="1"/>
  <c r="Q82" i="24"/>
  <c r="W108" i="24"/>
  <c r="X108" i="24" s="1"/>
  <c r="W110" i="24"/>
  <c r="X110" i="24" s="1"/>
  <c r="W114" i="24"/>
  <c r="X114" i="24" s="1"/>
  <c r="Q114" i="24"/>
  <c r="W140" i="24"/>
  <c r="X140" i="24" s="1"/>
  <c r="W142" i="24"/>
  <c r="X142" i="24" s="1"/>
  <c r="J145" i="24"/>
  <c r="W146" i="24"/>
  <c r="X146" i="24" s="1"/>
  <c r="Q146" i="24"/>
  <c r="W151" i="24"/>
  <c r="X151" i="24" s="1"/>
  <c r="W152" i="24"/>
  <c r="X152" i="24" s="1"/>
  <c r="W155" i="24"/>
  <c r="W66" i="24"/>
  <c r="X66" i="24" s="1"/>
  <c r="Q66" i="24"/>
  <c r="J39" i="24"/>
  <c r="W90" i="24"/>
  <c r="X90" i="24" s="1"/>
  <c r="Q90" i="24"/>
  <c r="W122" i="24"/>
  <c r="X122" i="24" s="1"/>
  <c r="Q122" i="24"/>
  <c r="Q7" i="24"/>
  <c r="Q15" i="24"/>
  <c r="Q23" i="24"/>
  <c r="Q35" i="24"/>
  <c r="W47" i="24"/>
  <c r="X47" i="24" s="1"/>
  <c r="Q48" i="24"/>
  <c r="Q59" i="24"/>
  <c r="Q75" i="24"/>
  <c r="W103" i="24"/>
  <c r="X103" i="24" s="1"/>
  <c r="W104" i="24"/>
  <c r="X104" i="24" s="1"/>
  <c r="Q107" i="24"/>
  <c r="W135" i="24"/>
  <c r="X135" i="24" s="1"/>
  <c r="W136" i="24"/>
  <c r="X136" i="24" s="1"/>
  <c r="Q139" i="24"/>
  <c r="W150" i="24"/>
  <c r="X150" i="24" s="1"/>
  <c r="W154" i="24"/>
  <c r="X154" i="24" s="1"/>
  <c r="Q154" i="24"/>
  <c r="P193" i="24"/>
  <c r="W38" i="24"/>
  <c r="X38" i="24" s="1"/>
  <c r="W44" i="24"/>
  <c r="X44" i="24" s="1"/>
  <c r="W52" i="24"/>
  <c r="X52" i="24" s="1"/>
  <c r="W68" i="24"/>
  <c r="X68" i="24" s="1"/>
  <c r="W92" i="24"/>
  <c r="X92" i="24" s="1"/>
  <c r="W94" i="24"/>
  <c r="X94" i="24" s="1"/>
  <c r="W98" i="24"/>
  <c r="X98" i="24" s="1"/>
  <c r="Q98" i="24"/>
  <c r="W124" i="24"/>
  <c r="X124" i="24" s="1"/>
  <c r="W126" i="24"/>
  <c r="X126" i="24" s="1"/>
  <c r="W130" i="24"/>
  <c r="X130" i="24" s="1"/>
  <c r="Q130" i="24"/>
  <c r="W159" i="24"/>
  <c r="X159" i="24" s="1"/>
  <c r="W160" i="24"/>
  <c r="X160" i="24" s="1"/>
  <c r="P195" i="24"/>
  <c r="D9" i="5"/>
  <c r="D8" i="5"/>
  <c r="D6" i="5"/>
  <c r="D7" i="5"/>
  <c r="J196" i="24" l="1"/>
  <c r="J197" i="24" s="1"/>
  <c r="J198" i="24" s="1"/>
  <c r="I197" i="24"/>
  <c r="I198" i="24" s="1"/>
  <c r="Q196" i="24"/>
  <c r="Q197" i="24" s="1"/>
  <c r="Q198" i="24" s="1"/>
  <c r="X196" i="24"/>
  <c r="W193" i="24"/>
  <c r="W196" i="24"/>
  <c r="J7" i="2"/>
  <c r="J193" i="24"/>
  <c r="Q193" i="24"/>
  <c r="X155" i="24"/>
  <c r="D51" i="3"/>
  <c r="D36" i="3"/>
  <c r="D21" i="3"/>
  <c r="D6" i="3"/>
  <c r="W197" i="24" l="1"/>
  <c r="W198" i="24" s="1"/>
  <c r="X197" i="24"/>
  <c r="X198" i="24" s="1"/>
  <c r="X193" i="24"/>
  <c r="R201" i="24"/>
  <c r="H9" i="2" s="1"/>
  <c r="H10" i="2" s="1"/>
  <c r="Q201" i="24"/>
  <c r="G9" i="2" s="1"/>
  <c r="G10" i="2" s="1"/>
  <c r="P201" i="24"/>
  <c r="F9" i="2" s="1"/>
  <c r="F10" i="2" s="1"/>
  <c r="S201" i="24"/>
  <c r="I9" i="2" s="1"/>
  <c r="I10" i="2" s="1"/>
  <c r="O201" i="24"/>
  <c r="J8" i="2"/>
  <c r="E9" i="2" l="1"/>
  <c r="E10" i="2" s="1"/>
  <c r="J5" i="2"/>
  <c r="U5" i="3"/>
  <c r="U6" i="3"/>
  <c r="J9" i="2" l="1"/>
  <c r="U4" i="3"/>
  <c r="U3" i="3"/>
  <c r="J4" i="2" l="1"/>
  <c r="U7" i="3" l="1"/>
  <c r="J10" i="2"/>
  <c r="N31" i="3" l="1"/>
  <c r="AB7" i="5" s="1"/>
  <c r="J61" i="3"/>
  <c r="T9" i="5" s="1"/>
  <c r="G46" i="3"/>
  <c r="N8" i="5" s="1"/>
  <c r="F61" i="3"/>
  <c r="J31" i="3"/>
  <c r="T7" i="5" s="1"/>
  <c r="M16" i="3"/>
  <c r="Z6" i="5" s="1"/>
  <c r="N46" i="3"/>
  <c r="AB8" i="5" s="1"/>
  <c r="M61" i="3"/>
  <c r="Z9" i="5" s="1"/>
  <c r="L46" i="3"/>
  <c r="X8" i="5" s="1"/>
  <c r="M46" i="3"/>
  <c r="Z8" i="5" s="1"/>
  <c r="G61" i="3"/>
  <c r="N9" i="5" s="1"/>
  <c r="K31" i="3"/>
  <c r="V7" i="5" s="1"/>
  <c r="H46" i="3"/>
  <c r="P8" i="5" s="1"/>
  <c r="L61" i="3"/>
  <c r="X9" i="5" s="1"/>
  <c r="L16" i="3"/>
  <c r="X6" i="5" s="1"/>
  <c r="G31" i="3"/>
  <c r="N7" i="5" s="1"/>
  <c r="D61" i="3"/>
  <c r="H9" i="5" s="1"/>
  <c r="C16" i="3"/>
  <c r="F6" i="5" s="1"/>
  <c r="N61" i="3"/>
  <c r="AB9" i="5" s="1"/>
  <c r="J16" i="3"/>
  <c r="T6" i="5" s="1"/>
  <c r="I31" i="3"/>
  <c r="R7" i="5" s="1"/>
  <c r="C31" i="3"/>
  <c r="F7" i="5" s="1"/>
  <c r="F16" i="3"/>
  <c r="L6" i="5" s="1"/>
  <c r="M31" i="3"/>
  <c r="Z7" i="5" s="1"/>
  <c r="I46" i="3"/>
  <c r="R8" i="5" s="1"/>
  <c r="F31" i="3"/>
  <c r="L7" i="5" s="1"/>
  <c r="E46" i="3"/>
  <c r="J8" i="5" s="1"/>
  <c r="E61" i="3"/>
  <c r="J9" i="5" s="1"/>
  <c r="K16" i="3"/>
  <c r="V6" i="5" s="1"/>
  <c r="H31" i="3"/>
  <c r="P7" i="5" s="1"/>
  <c r="L31" i="3"/>
  <c r="X7" i="5" s="1"/>
  <c r="E16" i="3"/>
  <c r="J6" i="5" s="1"/>
  <c r="I61" i="3"/>
  <c r="R9" i="5" s="1"/>
  <c r="D31" i="3"/>
  <c r="H7" i="5" s="1"/>
  <c r="N16" i="3"/>
  <c r="AB6" i="5" s="1"/>
  <c r="K61" i="3"/>
  <c r="F46" i="3"/>
  <c r="D16" i="3"/>
  <c r="H6" i="5" s="1"/>
  <c r="C61" i="3"/>
  <c r="F9" i="5" s="1"/>
  <c r="E31" i="3"/>
  <c r="J7" i="5" s="1"/>
  <c r="H16" i="3"/>
  <c r="P6" i="5" s="1"/>
  <c r="J46" i="3"/>
  <c r="T8" i="5" s="1"/>
  <c r="D46" i="3"/>
  <c r="H8" i="5" s="1"/>
  <c r="K46" i="3"/>
  <c r="V8" i="5" s="1"/>
  <c r="G16" i="3"/>
  <c r="N6" i="5" s="1"/>
  <c r="H61" i="3"/>
  <c r="P9" i="5" s="1"/>
  <c r="C46" i="3"/>
  <c r="F8" i="5" s="1"/>
  <c r="I16" i="3"/>
  <c r="R6" i="5" s="1"/>
  <c r="R19" i="5" l="1"/>
  <c r="Q22" i="5" s="1"/>
  <c r="H19" i="5"/>
  <c r="G22" i="5" s="1"/>
  <c r="Z19" i="5"/>
  <c r="Y22" i="5" s="1"/>
  <c r="N19" i="5"/>
  <c r="M22" i="5" s="1"/>
  <c r="T19" i="5"/>
  <c r="S22" i="5" s="1"/>
  <c r="AB19" i="5"/>
  <c r="AA22" i="5" s="1"/>
  <c r="J19" i="5"/>
  <c r="I22" i="5" s="1"/>
  <c r="X19" i="5"/>
  <c r="W22" i="5" s="1"/>
  <c r="V19" i="5"/>
  <c r="U22" i="5" s="1"/>
  <c r="F19" i="5"/>
  <c r="E22" i="5" s="1"/>
  <c r="P19" i="5"/>
  <c r="O22" i="5" s="1"/>
  <c r="L19" i="5" l="1"/>
  <c r="K22" i="5" s="1"/>
  <c r="P193" i="29"/>
  <c r="Q88" i="29"/>
  <c r="Q193" i="29" s="1"/>
  <c r="W88" i="29"/>
  <c r="W193" i="29" s="1"/>
  <c r="X88" i="29" l="1"/>
  <c r="X193" i="29" s="1"/>
</calcChain>
</file>

<file path=xl/comments1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15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15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2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15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15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3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15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15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4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15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15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5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15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15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6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15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15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sharedStrings.xml><?xml version="1.0" encoding="utf-8"?>
<sst xmlns="http://schemas.openxmlformats.org/spreadsheetml/2006/main" count="1698" uniqueCount="302">
  <si>
    <t>S.No.</t>
  </si>
  <si>
    <t>University Roll No.</t>
  </si>
  <si>
    <t>Students Name</t>
  </si>
  <si>
    <t>CO2</t>
  </si>
  <si>
    <t>CO3</t>
  </si>
  <si>
    <t>CO4</t>
  </si>
  <si>
    <t>CO5</t>
  </si>
  <si>
    <t>Year/ Semester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</si>
  <si>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</si>
  <si>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</si>
  <si>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</si>
  <si>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</si>
  <si>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</si>
  <si>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</si>
  <si>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</si>
  <si>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</si>
  <si>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</si>
  <si>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</si>
  <si>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</si>
  <si>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</si>
  <si>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</si>
  <si>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</si>
  <si>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</si>
  <si>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</si>
  <si>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</si>
  <si>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</si>
  <si>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Sem</t>
  </si>
  <si>
    <t>Semester-I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</si>
  <si>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</si>
  <si>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</si>
  <si>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</si>
  <si>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</si>
  <si>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</si>
  <si>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</si>
  <si>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</si>
  <si>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</si>
  <si>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</si>
  <si>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</si>
  <si>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</si>
  <si>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</si>
  <si>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</si>
  <si>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</si>
  <si>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</si>
  <si>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</si>
  <si>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</si>
  <si>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</si>
  <si>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</si>
  <si>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</si>
  <si>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</si>
  <si>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</si>
  <si>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</si>
  <si>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</si>
  <si>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</si>
  <si>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</si>
  <si>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</si>
  <si>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</si>
  <si>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</si>
  <si>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</si>
  <si>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</si>
  <si>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</si>
  <si>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</si>
  <si>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</si>
  <si>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</si>
  <si>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</si>
  <si>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</si>
  <si>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</si>
  <si>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</si>
  <si>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</si>
  <si>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</si>
  <si>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</si>
  <si>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</si>
  <si>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</si>
  <si>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</si>
  <si>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</si>
  <si>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</si>
  <si>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</si>
  <si>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</si>
  <si>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</si>
  <si>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</si>
  <si>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</si>
  <si>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</si>
  <si>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</si>
  <si>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</si>
  <si>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</si>
  <si>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</si>
  <si>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</si>
  <si>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</si>
  <si>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</si>
  <si>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</si>
  <si>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</si>
  <si>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</si>
  <si>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</si>
  <si>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</si>
  <si>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</si>
  <si>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</si>
  <si>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</si>
  <si>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</si>
  <si>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</si>
  <si>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15% of PUM</t>
  </si>
  <si>
    <t>5% of IM</t>
  </si>
  <si>
    <t xml:space="preserve">SUB: Code/Name: </t>
  </si>
  <si>
    <t xml:space="preserve">Code </t>
  </si>
  <si>
    <t>Total Marks Pre University Marks (100) + Internal Marks (30) = 130</t>
  </si>
  <si>
    <t>PHYSICS Department</t>
  </si>
  <si>
    <t>FINAL CO Marks PUM &amp; IM (15% PUM + 05% IM)</t>
  </si>
  <si>
    <t>ST' S WILFRED PG COLLEGE</t>
  </si>
  <si>
    <t>AADITYA JAIN</t>
  </si>
  <si>
    <t>AASHISH KUMAR KHARWAR</t>
  </si>
  <si>
    <t>ABHAY SHARMA</t>
  </si>
  <si>
    <t>ADITYA GAUD</t>
  </si>
  <si>
    <t>ADITYA GOTHWAL</t>
  </si>
  <si>
    <t>ADITYASINGH</t>
  </si>
  <si>
    <t>AMAN GAGAR</t>
  </si>
  <si>
    <t>AMAN SAHU</t>
  </si>
  <si>
    <t>AMANI SHARMA</t>
  </si>
  <si>
    <t>AMIT KUMAR</t>
  </si>
  <si>
    <t>ANAND SHEKHAWAT</t>
  </si>
  <si>
    <t>ANIL</t>
  </si>
  <si>
    <t>ANISHA SAINI</t>
  </si>
  <si>
    <t>ANKIT SHARMA</t>
  </si>
  <si>
    <t>ANSHUL SONI</t>
  </si>
  <si>
    <t>ANUJ SAHAL</t>
  </si>
  <si>
    <t>ARPIT POONIA</t>
  </si>
  <si>
    <t>ARYAN SHARMA</t>
  </si>
  <si>
    <t>ASHUTOSH VASHISHTHA</t>
  </si>
  <si>
    <t>ATHARVA SHARMA</t>
  </si>
  <si>
    <t>ATUL KUMAR MATHUR</t>
  </si>
  <si>
    <t>AYAN KHAN</t>
  </si>
  <si>
    <t>AYUSH KUMAR CHOUBEY</t>
  </si>
  <si>
    <t>AYUSH SHARMA</t>
  </si>
  <si>
    <t>BHANU LAHAKODIYA</t>
  </si>
  <si>
    <t>BHARAT MEENA</t>
  </si>
  <si>
    <t>BHAVISHYA CHOUDHARY</t>
  </si>
  <si>
    <t>BHAVY CHOUDHARY</t>
  </si>
  <si>
    <t>BHAVYA KAUSHIK</t>
  </si>
  <si>
    <t>BHAWANA JAIN</t>
  </si>
  <si>
    <t>BHOJRAJ SINGH TANWAR</t>
  </si>
  <si>
    <t>BHUMIKA SHARMA</t>
  </si>
  <si>
    <t>BOBBY CHOPRA</t>
  </si>
  <si>
    <t>CHANCHAL</t>
  </si>
  <si>
    <t>CHANCHAL RATHORE</t>
  </si>
  <si>
    <t>CHAWARE PARTH MAHESH</t>
  </si>
  <si>
    <t>CHETAN AGRAWAL</t>
  </si>
  <si>
    <t>CHINMAY KOUSHIK</t>
  </si>
  <si>
    <t>CHITRANSH DUTT MATHUR</t>
  </si>
  <si>
    <t>DASHRATH SINGH</t>
  </si>
  <si>
    <t>DEEPESH KUMAR</t>
  </si>
  <si>
    <t>DEV KUMAR LUHADIA</t>
  </si>
  <si>
    <t>DEVARAM</t>
  </si>
  <si>
    <t>DEVENDRA JANGID</t>
  </si>
  <si>
    <t>DHAIRYA MISHRA</t>
  </si>
  <si>
    <t>DHEERAJ KHATRI</t>
  </si>
  <si>
    <t>DHRUV KUMAR SHARMA</t>
  </si>
  <si>
    <t>DISHANT SINGH RATHORE</t>
  </si>
  <si>
    <t>DIVA GOSWAMI</t>
  </si>
  <si>
    <t>DIVYANSHI TULSYANI</t>
  </si>
  <si>
    <t>DIVYANSHIPATODI</t>
  </si>
  <si>
    <t>DURGESH SHARMA</t>
  </si>
  <si>
    <t>EKANSH SONI</t>
  </si>
  <si>
    <t>GARV CHAWLA</t>
  </si>
  <si>
    <t>GARV HEMNANI</t>
  </si>
  <si>
    <t>GAURANG SHARMA</t>
  </si>
  <si>
    <t>GAURAV MEHRA</t>
  </si>
  <si>
    <t>GAURAV PRATAP SINGH NARUKA</t>
  </si>
  <si>
    <t>GAUTAM JANJANI</t>
  </si>
  <si>
    <t>GEETIKA VERMA</t>
  </si>
  <si>
    <t>GOURAV CHOYAL</t>
  </si>
  <si>
    <t>GOVIND JADON</t>
  </si>
  <si>
    <t>HARSH BHARDWAJ</t>
  </si>
  <si>
    <t>HARSH GUPTA</t>
  </si>
  <si>
    <t>HARSH SHARMA</t>
  </si>
  <si>
    <t>HARSHITA PALIWAL</t>
  </si>
  <si>
    <t>HEMANT SONI</t>
  </si>
  <si>
    <t>HEMRAJ SAINI</t>
  </si>
  <si>
    <t>HIMALAYA SHARMA</t>
  </si>
  <si>
    <t>HIMANSHU CHELANI</t>
  </si>
  <si>
    <t>HITESH</t>
  </si>
  <si>
    <t>ISHANT SARASWAT</t>
  </si>
  <si>
    <t>ISPREET KALSI</t>
  </si>
  <si>
    <t>JATIN GUPTA</t>
  </si>
  <si>
    <t>JATIN SHARMA</t>
  </si>
  <si>
    <t>JAYESH KUMAWAT</t>
  </si>
  <si>
    <t>KANAK SHEKHAWAT</t>
  </si>
  <si>
    <t>KANIKA BHATT</t>
  </si>
  <si>
    <t>KANISHKA JHARWAL</t>
  </si>
  <si>
    <t>KANISHKA NAMDEV</t>
  </si>
  <si>
    <t>KOMAL KANWAR GAHLOT</t>
  </si>
  <si>
    <t>KRISHNA ARORA</t>
  </si>
  <si>
    <t>KRISHNA PATWARI</t>
  </si>
  <si>
    <t>KUSHAL SONI</t>
  </si>
  <si>
    <t>LAVIT KUMAWAT</t>
  </si>
  <si>
    <t>LOKENDRA SINGH SHEKHAWAT</t>
  </si>
  <si>
    <t>LUCKY FALOD</t>
  </si>
  <si>
    <t>LUCKY TEKWANI</t>
  </si>
  <si>
    <t>MAIRA SAMSAD MIRZA</t>
  </si>
  <si>
    <t>MANAB JHAWAR</t>
  </si>
  <si>
    <t>MANJEET</t>
  </si>
  <si>
    <t>MANVENDRA SINGH</t>
  </si>
  <si>
    <t>MAYANK KHANDELWAL</t>
  </si>
  <si>
    <t>MAYANK KHOTH</t>
  </si>
  <si>
    <t>MEENAKSHI KUMAWAT</t>
  </si>
  <si>
    <t>MOHAMED AMIN</t>
  </si>
  <si>
    <t>MOHD UZER KHOKHAR</t>
  </si>
  <si>
    <t>MOHIT KHANDELWAL</t>
  </si>
  <si>
    <t>MOKSHIKA MAHESHWARI</t>
  </si>
  <si>
    <t>MONIKA KAUSHIK</t>
  </si>
  <si>
    <t>MUSKAN</t>
  </si>
  <si>
    <t>NAVDEEP SINGH KALSI</t>
  </si>
  <si>
    <t>NAVYA</t>
  </si>
  <si>
    <t>NIDHI SHARMA</t>
  </si>
  <si>
    <t>NIPUN CHOUDHARY</t>
  </si>
  <si>
    <t>NISHA HIRANI</t>
  </si>
  <si>
    <t>NITESH KUMAR</t>
  </si>
  <si>
    <t>NITESH SAIN</t>
  </si>
  <si>
    <t>NITIN MANWANI</t>
  </si>
  <si>
    <t>PANKAJ GUPTA</t>
  </si>
  <si>
    <t>PARTH KHANDELWAL</t>
  </si>
  <si>
    <t>PARTH SHEKHAWAT</t>
  </si>
  <si>
    <t>PIYUSH KAYAT</t>
  </si>
  <si>
    <t>PIYUSH SHARMA</t>
  </si>
  <si>
    <t>POOJA SOYAL</t>
  </si>
  <si>
    <t>PRATEEK MEERANI</t>
  </si>
  <si>
    <t>PRINCE PODDAR</t>
  </si>
  <si>
    <t>PRIYANSH AHIR</t>
  </si>
  <si>
    <t>PRIYANSHI VIJAY</t>
  </si>
  <si>
    <t>PRIYANSHU PUROHIT</t>
  </si>
  <si>
    <t>PRIYANSHU SAINI</t>
  </si>
  <si>
    <t>PUNIT VERMA</t>
  </si>
  <si>
    <t>RAGHUVEER SINGH</t>
  </si>
  <si>
    <t>RAHUL YADAV</t>
  </si>
  <si>
    <t>RAJ KUMAR</t>
  </si>
  <si>
    <t>RAJAT SINGH</t>
  </si>
  <si>
    <t>RAJVEER SINGH</t>
  </si>
  <si>
    <t>RIDDHI RATHORE</t>
  </si>
  <si>
    <t>RIDDHIMA GAUR</t>
  </si>
  <si>
    <t>RISHI CHAWLA</t>
  </si>
  <si>
    <t>RITHIK RATHORE</t>
  </si>
  <si>
    <t>RIYA RAHEL CHARLES</t>
  </si>
  <si>
    <t>RIYANSHI RAJ</t>
  </si>
  <si>
    <t>ROHIT KUMAWAT</t>
  </si>
  <si>
    <t>ROHIT TIRTHANI</t>
  </si>
  <si>
    <t>SAHIL KUMAWAT</t>
  </si>
  <si>
    <t>SAHIL MEHTA</t>
  </si>
  <si>
    <t>SAKSHI GAHLOT</t>
  </si>
  <si>
    <t>SALONI GOYAL</t>
  </si>
  <si>
    <t>SANDEEP JHORAR</t>
  </si>
  <si>
    <t>SANDEEP SAINI</t>
  </si>
  <si>
    <t>SANDEEP YADAV</t>
  </si>
  <si>
    <t>SANGAM SHARMA</t>
  </si>
  <si>
    <t>SANJAY VERMA</t>
  </si>
  <si>
    <t>SHAILENDRA SINGH RATHORE</t>
  </si>
  <si>
    <t>SHASHANK GOUR</t>
  </si>
  <si>
    <t>SHRAWAN KUMAR DEWASI</t>
  </si>
  <si>
    <t>SHRESHTH GIRI GOSWAMI</t>
  </si>
  <si>
    <t>SHREYANSH JAIN</t>
  </si>
  <si>
    <t>SHRUTI VYAS</t>
  </si>
  <si>
    <t>SHUBHNEET KAUR SHERGILL</t>
  </si>
  <si>
    <t>SIDDHARTH CHOUDHARY</t>
  </si>
  <si>
    <t>SONAM KUMAR SAIN</t>
  </si>
  <si>
    <t>SRISTHI BHALOTIA</t>
  </si>
  <si>
    <t>SUBODH</t>
  </si>
  <si>
    <t>SUHANI PANCHOLI</t>
  </si>
  <si>
    <t>SUJAL AGARWAL</t>
  </si>
  <si>
    <t>SUMIT BISHNOI</t>
  </si>
  <si>
    <t>SUMIT SINGH</t>
  </si>
  <si>
    <t>SUSHIL SAINI</t>
  </si>
  <si>
    <t>SWASTI JAIN</t>
  </si>
  <si>
    <t>TANISHK PATEL</t>
  </si>
  <si>
    <t>TANMAY KUMAWAT</t>
  </si>
  <si>
    <t>TANVI JAIN</t>
  </si>
  <si>
    <t>TAUFIQ BAIG</t>
  </si>
  <si>
    <t>TEENA KUKREJA</t>
  </si>
  <si>
    <t>UDAY KHINCHI</t>
  </si>
  <si>
    <t>UJJWAL JAIN</t>
  </si>
  <si>
    <t>UMESH YADAV</t>
  </si>
  <si>
    <t>VAASUDEV SHARMA</t>
  </si>
  <si>
    <t>VAIBHAV JHANWAR</t>
  </si>
  <si>
    <t>VAIDIK VERMA</t>
  </si>
  <si>
    <t>VANSH SURANA</t>
  </si>
  <si>
    <t>VIKAS RAJPUROHIT</t>
  </si>
  <si>
    <t>VINAY AGRAWAL</t>
  </si>
  <si>
    <t>VISHAKHA SONI</t>
  </si>
  <si>
    <t>VISHAL AGARWAL</t>
  </si>
  <si>
    <t>VISHAL SHARMA</t>
  </si>
  <si>
    <t>VIVEK KUMAR SAINI</t>
  </si>
  <si>
    <t>WASNIK SWAROOP KRISHNA</t>
  </si>
  <si>
    <t>YASH GAGAR</t>
  </si>
  <si>
    <t>YASHKARAN MANDA</t>
  </si>
  <si>
    <t>YASHVI RATHORE</t>
  </si>
  <si>
    <t>YATIKA SINGHAL</t>
  </si>
  <si>
    <t>AA</t>
  </si>
  <si>
    <t>AAA</t>
  </si>
  <si>
    <t>Final University Marks (40)</t>
  </si>
  <si>
    <t xml:space="preserve"> Department 0f Management (B.B.A. I)</t>
  </si>
  <si>
    <t>Department 0f Management (B.B.A. I)</t>
  </si>
  <si>
    <t>Department OF COMMERCE</t>
  </si>
  <si>
    <t>BUSINESS MANAGEMENT</t>
  </si>
  <si>
    <t>BUSINESS COMMUNICATION</t>
  </si>
  <si>
    <t>LEGAL ASPECT OF INDIAN BUSINESS</t>
  </si>
  <si>
    <t>BUSINESS ECONOMICS</t>
  </si>
  <si>
    <t>FINANCIAL ACCOUNTING</t>
  </si>
  <si>
    <t>COMPUTER FUNDAMENTAL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</si>
</sst>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1">
    <xf numFmtId="0" fontId="0" fillId="0" borderId="0" xfId="0"/>
    <xf numFmtId="0" fontId="1" fillId="0" borderId="0" xfId="0" applyFont="1"/>
    <xf numFmtId="0" fontId="4" fillId="0" borderId="0" xfId="0" applyFont="1"/>
    <xf numFmtId="0" fontId="14" fillId="5" borderId="2" xfId="0" applyFont="1" applyFill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top"/>
    </xf>
    <xf numFmtId="0" fontId="6" fillId="5" borderId="30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top"/>
    </xf>
    <xf numFmtId="0" fontId="14" fillId="5" borderId="26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3" fillId="7" borderId="47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top" wrapText="1"/>
    </xf>
    <xf numFmtId="0" fontId="3" fillId="7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4" fillId="10" borderId="5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2" borderId="3" xfId="0" applyNumberFormat="1" applyFont="1" applyFill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2" borderId="4" xfId="0" applyNumberFormat="1" applyFont="1" applyFill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59" xfId="0" applyFont="1" applyBorder="1" applyAlignment="1">
      <alignment horizontal="right" vertical="center"/>
    </xf>
    <xf numFmtId="2" fontId="15" fillId="0" borderId="59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2" fontId="15" fillId="10" borderId="52" xfId="0" applyNumberFormat="1" applyFont="1" applyFill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3" fillId="6" borderId="64" xfId="0" applyFont="1" applyFill="1" applyBorder="1" applyAlignment="1">
      <alignment horizontal="center" vertical="center"/>
    </xf>
    <xf numFmtId="0" fontId="3" fillId="6" borderId="65" xfId="0" applyFont="1" applyFill="1" applyBorder="1" applyAlignment="1">
      <alignment horizontal="center"/>
    </xf>
    <xf numFmtId="0" fontId="3" fillId="6" borderId="66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2" borderId="68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2" fontId="15" fillId="12" borderId="0" xfId="0" applyNumberFormat="1" applyFont="1" applyFill="1" applyAlignment="1">
      <alignment horizontal="right" vertical="center"/>
    </xf>
    <xf numFmtId="2" fontId="15" fillId="12" borderId="59" xfId="0" applyNumberFormat="1" applyFont="1" applyFill="1" applyBorder="1" applyAlignment="1">
      <alignment horizontal="right" vertical="center"/>
    </xf>
    <xf numFmtId="2" fontId="15" fillId="13" borderId="0" xfId="0" applyNumberFormat="1" applyFont="1" applyFill="1" applyAlignment="1">
      <alignment horizontal="right" vertical="center"/>
    </xf>
    <xf numFmtId="2" fontId="15" fillId="13" borderId="59" xfId="0" applyNumberFormat="1" applyFont="1" applyFill="1" applyBorder="1" applyAlignment="1">
      <alignment horizontal="right" vertical="center"/>
    </xf>
    <xf numFmtId="2" fontId="15" fillId="14" borderId="0" xfId="0" applyNumberFormat="1" applyFont="1" applyFill="1" applyAlignment="1">
      <alignment horizontal="right" vertical="center"/>
    </xf>
    <xf numFmtId="2" fontId="15" fillId="14" borderId="59" xfId="0" applyNumberFormat="1" applyFont="1" applyFill="1" applyBorder="1" applyAlignment="1">
      <alignment horizontal="right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70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3" fillId="5" borderId="6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9" borderId="6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5" borderId="7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0" xfId="0" applyFont="1" applyBorder="1"/>
    <xf numFmtId="0" fontId="20" fillId="7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vertical="center"/>
    </xf>
    <xf numFmtId="0" fontId="20" fillId="7" borderId="66" xfId="0" applyFont="1" applyFill="1" applyBorder="1" applyAlignment="1">
      <alignment vertical="center"/>
    </xf>
    <xf numFmtId="0" fontId="20" fillId="7" borderId="66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66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5" borderId="7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66" xfId="0" applyFont="1" applyFill="1" applyBorder="1" applyAlignment="1">
      <alignment horizontal="center" vertical="center"/>
    </xf>
    <xf numFmtId="0" fontId="22" fillId="0" borderId="0" xfId="0" applyFont="1"/>
    <xf numFmtId="0" fontId="22" fillId="0" borderId="37" xfId="0" applyFont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" fillId="7" borderId="0" xfId="0" applyFont="1" applyFill="1"/>
    <xf numFmtId="0" fontId="4" fillId="7" borderId="31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5" fillId="3" borderId="43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5" xfId="1" applyFont="1" applyFill="1" applyBorder="1" applyAlignment="1">
      <alignment horizontal="center" vertical="top" wrapText="1"/>
    </xf>
    <xf numFmtId="0" fontId="5" fillId="3" borderId="44" xfId="1" applyFont="1" applyFill="1" applyBorder="1" applyAlignment="1">
      <alignment horizontal="center" vertical="top" wrapText="1"/>
    </xf>
    <xf numFmtId="0" fontId="5" fillId="3" borderId="24" xfId="1" applyFont="1" applyFill="1" applyBorder="1" applyAlignment="1">
      <alignment horizontal="center" vertical="top" wrapText="1"/>
    </xf>
    <xf numFmtId="0" fontId="5" fillId="3" borderId="38" xfId="1" applyFont="1" applyFill="1" applyBorder="1" applyAlignment="1">
      <alignment horizontal="center" vertical="top" wrapText="1"/>
    </xf>
    <xf numFmtId="0" fontId="6" fillId="5" borderId="36" xfId="0" applyFont="1" applyFill="1" applyBorder="1" applyAlignment="1">
      <alignment horizontal="center" vertical="top"/>
    </xf>
    <xf numFmtId="0" fontId="6" fillId="5" borderId="34" xfId="0" applyFont="1" applyFill="1" applyBorder="1" applyAlignment="1">
      <alignment horizontal="center" vertical="top"/>
    </xf>
    <xf numFmtId="0" fontId="6" fillId="5" borderId="37" xfId="0" applyFont="1" applyFill="1" applyBorder="1" applyAlignment="1">
      <alignment horizontal="center" vertical="top"/>
    </xf>
    <xf numFmtId="0" fontId="14" fillId="4" borderId="27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top" wrapText="1"/>
    </xf>
    <xf numFmtId="0" fontId="5" fillId="3" borderId="34" xfId="1" applyFont="1" applyFill="1" applyBorder="1" applyAlignment="1">
      <alignment horizontal="center" vertical="top" wrapText="1"/>
    </xf>
    <xf numFmtId="0" fontId="5" fillId="3" borderId="37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9" borderId="60" xfId="0" applyFont="1" applyFill="1" applyBorder="1" applyAlignment="1">
      <alignment horizontal="center" vertical="center" wrapText="1"/>
    </xf>
    <xf numFmtId="0" fontId="3" fillId="9" borderId="61" xfId="0" applyFont="1" applyFill="1" applyBorder="1" applyAlignment="1">
      <alignment horizontal="center" vertical="center" wrapText="1"/>
    </xf>
    <xf numFmtId="0" fontId="3" fillId="9" borderId="6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50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4" fillId="0" borderId="69" xfId="0" applyFont="1" applyBorder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10" borderId="0" xfId="0" applyFont="1" applyFill="1" applyAlignment="1">
      <alignment vertical="center"/>
    </xf>
    <xf numFmtId="0" fontId="15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E203"/>
  <sheetViews>
    <sheetView topLeftCell="A172" zoomScale="50" zoomScaleNormal="50" workbookViewId="0">
      <selection activeCell="C3" sqref="C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33"/>
    <col min="44" max="44" width="8.85546875" style="132"/>
    <col min="45" max="265" width="8.85546875" style="130"/>
    <col min="266" max="16384" width="8.85546875" style="1"/>
  </cols>
  <sheetData>
    <row r="1" spans="1:44" x14ac:dyDescent="0.3">
      <c r="A1" s="193" t="s">
        <v>105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44" ht="21" thickBot="1" x14ac:dyDescent="0.35">
      <c r="A2" s="193" t="s">
        <v>293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44" ht="21" thickBot="1" x14ac:dyDescent="0.35">
      <c r="A3" s="194" t="s">
        <v>86</v>
      </c>
      <c r="B3" s="195"/>
      <c r="C3" s="109" t="s">
        <v>296</v>
      </c>
      <c r="D3" s="110" t="s">
        <v>101</v>
      </c>
      <c r="E3" s="109"/>
      <c r="F3" s="196" t="s">
        <v>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44" ht="21" customHeight="1" thickBot="1" x14ac:dyDescent="0.35">
      <c r="A4" s="197" t="s">
        <v>0</v>
      </c>
      <c r="B4" s="199" t="s">
        <v>1</v>
      </c>
      <c r="C4" s="202" t="s">
        <v>2</v>
      </c>
      <c r="D4" s="205" t="s">
        <v>102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  <c r="R4" s="208" t="s">
        <v>104</v>
      </c>
      <c r="S4" s="209"/>
      <c r="T4" s="209"/>
      <c r="U4" s="209"/>
      <c r="V4" s="210"/>
      <c r="W4" s="22" t="s">
        <v>16</v>
      </c>
      <c r="X4" s="214" t="s">
        <v>15</v>
      </c>
      <c r="Y4" s="178" t="s">
        <v>84</v>
      </c>
      <c r="Z4" s="181" t="s">
        <v>85</v>
      </c>
    </row>
    <row r="5" spans="1:44" x14ac:dyDescent="0.3">
      <c r="A5" s="198"/>
      <c r="B5" s="200"/>
      <c r="C5" s="203"/>
      <c r="D5" s="184" t="s">
        <v>12</v>
      </c>
      <c r="E5" s="185"/>
      <c r="F5" s="185"/>
      <c r="G5" s="185"/>
      <c r="H5" s="185"/>
      <c r="I5" s="185"/>
      <c r="J5" s="186"/>
      <c r="K5" s="187" t="s">
        <v>90</v>
      </c>
      <c r="L5" s="188"/>
      <c r="M5" s="188"/>
      <c r="N5" s="188"/>
      <c r="O5" s="188"/>
      <c r="P5" s="188"/>
      <c r="Q5" s="189"/>
      <c r="R5" s="211"/>
      <c r="S5" s="212"/>
      <c r="T5" s="212"/>
      <c r="U5" s="212"/>
      <c r="V5" s="213"/>
      <c r="W5" s="23" t="s">
        <v>14</v>
      </c>
      <c r="X5" s="215"/>
      <c r="Y5" s="179"/>
      <c r="Z5" s="182"/>
    </row>
    <row r="6" spans="1:44" ht="21" thickBot="1" x14ac:dyDescent="0.35">
      <c r="A6" s="198"/>
      <c r="B6" s="201"/>
      <c r="C6" s="204"/>
      <c r="D6" s="117" t="s">
        <v>10</v>
      </c>
      <c r="E6" s="118" t="s">
        <v>87</v>
      </c>
      <c r="F6" s="118" t="s">
        <v>9</v>
      </c>
      <c r="G6" s="118" t="s">
        <v>88</v>
      </c>
      <c r="H6" s="118" t="s">
        <v>89</v>
      </c>
      <c r="I6" s="119" t="s">
        <v>11</v>
      </c>
      <c r="J6" s="120" t="s">
        <v>98</v>
      </c>
      <c r="K6" s="121" t="s">
        <v>91</v>
      </c>
      <c r="L6" s="122" t="s">
        <v>92</v>
      </c>
      <c r="M6" s="122" t="s">
        <v>93</v>
      </c>
      <c r="N6" s="122" t="s">
        <v>94</v>
      </c>
      <c r="O6" s="122" t="s">
        <v>95</v>
      </c>
      <c r="P6" s="122" t="s">
        <v>96</v>
      </c>
      <c r="Q6" s="123" t="s">
        <v>99</v>
      </c>
      <c r="R6" s="96" t="s">
        <v>13</v>
      </c>
      <c r="S6" s="97" t="s">
        <v>3</v>
      </c>
      <c r="T6" s="97" t="s">
        <v>4</v>
      </c>
      <c r="U6" s="97" t="s">
        <v>5</v>
      </c>
      <c r="V6" s="95" t="s">
        <v>6</v>
      </c>
      <c r="W6" s="124" t="s">
        <v>97</v>
      </c>
      <c r="X6" s="216"/>
      <c r="Y6" s="180"/>
      <c r="Z6" s="183"/>
    </row>
    <row r="7" spans="1:44" s="130" customFormat="1" x14ac:dyDescent="0.3">
      <c r="A7" s="125">
        <v>1</v>
      </c>
      <c r="B7" s="134">
        <v>660814</v>
      </c>
      <c r="C7" s="135" t="s">
        <v>106</v>
      </c>
      <c r="D7" s="9">
        <v>7</v>
      </c>
      <c r="E7" s="9">
        <v>8</v>
      </c>
      <c r="F7" s="9">
        <v>6</v>
      </c>
      <c r="G7" s="9">
        <v>9</v>
      </c>
      <c r="H7" s="9">
        <v>8</v>
      </c>
      <c r="I7" s="126">
        <f>SUM(D7:H7)</f>
        <v>38</v>
      </c>
      <c r="J7" s="126">
        <f>I7*0.15</f>
        <v>5.7</v>
      </c>
      <c r="K7" s="15">
        <v>2.5</v>
      </c>
      <c r="L7" s="15">
        <v>2</v>
      </c>
      <c r="M7" s="15">
        <v>2.5</v>
      </c>
      <c r="N7" s="15">
        <v>3</v>
      </c>
      <c r="O7" s="15">
        <v>1.5</v>
      </c>
      <c r="P7" s="127">
        <f>SUM(K7:O7)</f>
        <v>11.5</v>
      </c>
      <c r="Q7" s="127">
        <f>P7*0.05</f>
        <v>0.57500000000000007</v>
      </c>
      <c r="R7" s="128"/>
      <c r="S7" s="128">
        <f t="shared" ref="S7:V7" si="0">E7*0.15+L7*0.05</f>
        <v>1.3</v>
      </c>
      <c r="T7" s="128">
        <f t="shared" si="0"/>
        <v>1.0249999999999999</v>
      </c>
      <c r="U7" s="128">
        <f t="shared" si="0"/>
        <v>1.5</v>
      </c>
      <c r="V7" s="128">
        <f t="shared" si="0"/>
        <v>1.2749999999999999</v>
      </c>
      <c r="W7" s="33">
        <f>I7+P7</f>
        <v>49.5</v>
      </c>
      <c r="X7" s="129">
        <f>W7*0.2</f>
        <v>9.9</v>
      </c>
      <c r="Y7" s="138">
        <v>41</v>
      </c>
      <c r="Z7" s="131">
        <f>Y7*0.8</f>
        <v>32.800000000000004</v>
      </c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2"/>
    </row>
    <row r="8" spans="1:44" s="130" customFormat="1" x14ac:dyDescent="0.3">
      <c r="A8" s="125">
        <v>2</v>
      </c>
      <c r="B8" s="134">
        <v>660815</v>
      </c>
      <c r="C8" s="135" t="s">
        <v>107</v>
      </c>
      <c r="D8" s="9">
        <v>6</v>
      </c>
      <c r="E8" s="9">
        <v>6</v>
      </c>
      <c r="F8" s="9">
        <v>6</v>
      </c>
      <c r="G8" s="9">
        <v>6</v>
      </c>
      <c r="H8" s="9">
        <v>6</v>
      </c>
      <c r="I8" s="126">
        <f t="shared" ref="I8:I71" si="1">SUM(D8:H8)</f>
        <v>30</v>
      </c>
      <c r="J8" s="126">
        <f t="shared" ref="J8:J71" si="2">I8*0.15</f>
        <v>4.5</v>
      </c>
      <c r="K8" s="15">
        <v>2</v>
      </c>
      <c r="L8" s="15">
        <v>1.5</v>
      </c>
      <c r="M8" s="15">
        <v>2</v>
      </c>
      <c r="N8" s="15">
        <v>1</v>
      </c>
      <c r="O8" s="15">
        <v>2.5</v>
      </c>
      <c r="P8" s="127">
        <f t="shared" ref="P8:P71" si="3">SUM(K8:O8)</f>
        <v>9</v>
      </c>
      <c r="Q8" s="127">
        <f t="shared" ref="Q8:Q71" si="4">P8*0.05</f>
        <v>0.45</v>
      </c>
      <c r="R8" s="128">
        <f t="shared" ref="R8:R71" si="5">D8*0.15+K8*0.05</f>
        <v>0.99999999999999989</v>
      </c>
      <c r="S8" s="128">
        <f t="shared" ref="S8:S71" si="6">E8*0.15+L8*0.05</f>
        <v>0.97499999999999987</v>
      </c>
      <c r="T8" s="128">
        <f t="shared" ref="T8:T71" si="7">F8*0.15+M8*0.05</f>
        <v>0.99999999999999989</v>
      </c>
      <c r="U8" s="128">
        <f t="shared" ref="U8:U71" si="8">G8*0.15+N8*0.05</f>
        <v>0.95</v>
      </c>
      <c r="V8" s="128">
        <f t="shared" ref="V8:V71" si="9">H8*0.15+O8*0.05</f>
        <v>1.0249999999999999</v>
      </c>
      <c r="W8" s="33">
        <f t="shared" ref="W8:W71" si="10">I8+P8</f>
        <v>39</v>
      </c>
      <c r="X8" s="129">
        <f t="shared" ref="X8:X71" si="11">W8*0.2</f>
        <v>7.8000000000000007</v>
      </c>
      <c r="Y8" s="138">
        <v>36</v>
      </c>
      <c r="Z8" s="131">
        <f t="shared" ref="Z8:Z71" si="12">Y8*0.8</f>
        <v>28.8</v>
      </c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2"/>
    </row>
    <row r="9" spans="1:44" s="130" customFormat="1" x14ac:dyDescent="0.3">
      <c r="A9" s="125">
        <v>3</v>
      </c>
      <c r="B9" s="134">
        <v>660816</v>
      </c>
      <c r="C9" s="135" t="s">
        <v>108</v>
      </c>
      <c r="D9" s="9">
        <v>6</v>
      </c>
      <c r="E9" s="9">
        <v>5</v>
      </c>
      <c r="F9" s="9">
        <v>5</v>
      </c>
      <c r="G9" s="9">
        <v>6</v>
      </c>
      <c r="H9" s="9">
        <v>5</v>
      </c>
      <c r="I9" s="126">
        <f t="shared" si="1"/>
        <v>27</v>
      </c>
      <c r="J9" s="126">
        <f t="shared" si="2"/>
        <v>4.05</v>
      </c>
      <c r="K9" s="15">
        <v>3</v>
      </c>
      <c r="L9" s="15">
        <v>2</v>
      </c>
      <c r="M9" s="15">
        <v>1</v>
      </c>
      <c r="N9" s="15">
        <v>1.5</v>
      </c>
      <c r="O9" s="15">
        <v>2</v>
      </c>
      <c r="P9" s="127">
        <f t="shared" si="3"/>
        <v>9.5</v>
      </c>
      <c r="Q9" s="127">
        <f t="shared" si="4"/>
        <v>0.47500000000000003</v>
      </c>
      <c r="R9" s="128">
        <f t="shared" si="5"/>
        <v>1.0499999999999998</v>
      </c>
      <c r="S9" s="128">
        <f t="shared" si="6"/>
        <v>0.85</v>
      </c>
      <c r="T9" s="128">
        <f t="shared" si="7"/>
        <v>0.8</v>
      </c>
      <c r="U9" s="128">
        <f t="shared" si="8"/>
        <v>0.97499999999999987</v>
      </c>
      <c r="V9" s="128">
        <f t="shared" si="9"/>
        <v>0.85</v>
      </c>
      <c r="W9" s="33">
        <f t="shared" si="10"/>
        <v>36.5</v>
      </c>
      <c r="X9" s="129">
        <f t="shared" si="11"/>
        <v>7.3000000000000007</v>
      </c>
      <c r="Y9" s="138">
        <v>30</v>
      </c>
      <c r="Z9" s="131">
        <f t="shared" si="12"/>
        <v>24</v>
      </c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2"/>
    </row>
    <row r="10" spans="1:44" s="130" customFormat="1" x14ac:dyDescent="0.3">
      <c r="A10" s="125">
        <v>4</v>
      </c>
      <c r="B10" s="134">
        <v>660817</v>
      </c>
      <c r="C10" s="135" t="s">
        <v>109</v>
      </c>
      <c r="D10" s="9">
        <v>7</v>
      </c>
      <c r="E10" s="9">
        <v>8</v>
      </c>
      <c r="F10" s="9">
        <v>9</v>
      </c>
      <c r="G10" s="9">
        <v>8</v>
      </c>
      <c r="H10" s="9">
        <v>7</v>
      </c>
      <c r="I10" s="126">
        <f t="shared" si="1"/>
        <v>39</v>
      </c>
      <c r="J10" s="126">
        <f t="shared" si="2"/>
        <v>5.85</v>
      </c>
      <c r="K10" s="15">
        <v>2</v>
      </c>
      <c r="L10" s="15">
        <v>1.5</v>
      </c>
      <c r="M10" s="15">
        <v>2</v>
      </c>
      <c r="N10" s="15">
        <v>2</v>
      </c>
      <c r="O10" s="15">
        <v>1</v>
      </c>
      <c r="P10" s="127">
        <f t="shared" si="3"/>
        <v>8.5</v>
      </c>
      <c r="Q10" s="127">
        <f t="shared" si="4"/>
        <v>0.42500000000000004</v>
      </c>
      <c r="R10" s="128">
        <f t="shared" si="5"/>
        <v>1.1500000000000001</v>
      </c>
      <c r="S10" s="128">
        <f t="shared" si="6"/>
        <v>1.2749999999999999</v>
      </c>
      <c r="T10" s="128">
        <f t="shared" si="7"/>
        <v>1.45</v>
      </c>
      <c r="U10" s="128">
        <f t="shared" si="8"/>
        <v>1.3</v>
      </c>
      <c r="V10" s="128">
        <f t="shared" si="9"/>
        <v>1.1000000000000001</v>
      </c>
      <c r="W10" s="33">
        <f t="shared" si="10"/>
        <v>47.5</v>
      </c>
      <c r="X10" s="129">
        <f t="shared" si="11"/>
        <v>9.5</v>
      </c>
      <c r="Y10" s="138">
        <v>36</v>
      </c>
      <c r="Z10" s="131">
        <f t="shared" si="12"/>
        <v>28.8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2"/>
    </row>
    <row r="11" spans="1:44" s="130" customFormat="1" x14ac:dyDescent="0.3">
      <c r="A11" s="125">
        <v>5</v>
      </c>
      <c r="B11" s="134">
        <v>660818</v>
      </c>
      <c r="C11" s="135" t="s">
        <v>110</v>
      </c>
      <c r="D11" s="9">
        <v>8</v>
      </c>
      <c r="E11" s="9">
        <v>7</v>
      </c>
      <c r="F11" s="9">
        <v>8</v>
      </c>
      <c r="G11" s="9">
        <v>9</v>
      </c>
      <c r="H11" s="9">
        <v>8</v>
      </c>
      <c r="I11" s="126">
        <f t="shared" si="1"/>
        <v>40</v>
      </c>
      <c r="J11" s="126">
        <f t="shared" si="2"/>
        <v>6</v>
      </c>
      <c r="K11" s="15">
        <v>2.5</v>
      </c>
      <c r="L11" s="15">
        <v>2</v>
      </c>
      <c r="M11" s="15">
        <v>1</v>
      </c>
      <c r="N11" s="15">
        <v>1.5</v>
      </c>
      <c r="O11" s="15">
        <v>2.5</v>
      </c>
      <c r="P11" s="127">
        <f t="shared" si="3"/>
        <v>9.5</v>
      </c>
      <c r="Q11" s="127">
        <f t="shared" si="4"/>
        <v>0.47500000000000003</v>
      </c>
      <c r="R11" s="128">
        <f t="shared" si="5"/>
        <v>1.325</v>
      </c>
      <c r="S11" s="128">
        <f t="shared" si="6"/>
        <v>1.1500000000000001</v>
      </c>
      <c r="T11" s="128">
        <f t="shared" si="7"/>
        <v>1.25</v>
      </c>
      <c r="U11" s="128">
        <f t="shared" si="8"/>
        <v>1.4249999999999998</v>
      </c>
      <c r="V11" s="128">
        <f t="shared" si="9"/>
        <v>1.325</v>
      </c>
      <c r="W11" s="33">
        <f t="shared" si="10"/>
        <v>49.5</v>
      </c>
      <c r="X11" s="129">
        <f t="shared" si="11"/>
        <v>9.9</v>
      </c>
      <c r="Y11" s="138">
        <v>32</v>
      </c>
      <c r="Z11" s="131">
        <f t="shared" si="12"/>
        <v>25.6</v>
      </c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2"/>
    </row>
    <row r="12" spans="1:44" s="130" customFormat="1" x14ac:dyDescent="0.3">
      <c r="A12" s="125">
        <v>6</v>
      </c>
      <c r="B12" s="134">
        <v>660988</v>
      </c>
      <c r="C12" s="135" t="s">
        <v>111</v>
      </c>
      <c r="D12" s="9">
        <v>6</v>
      </c>
      <c r="E12" s="9">
        <v>8</v>
      </c>
      <c r="F12" s="9">
        <v>9</v>
      </c>
      <c r="G12" s="9">
        <v>7</v>
      </c>
      <c r="H12" s="9">
        <v>9</v>
      </c>
      <c r="I12" s="126">
        <f t="shared" si="1"/>
        <v>39</v>
      </c>
      <c r="J12" s="126">
        <f t="shared" si="2"/>
        <v>5.85</v>
      </c>
      <c r="K12" s="15">
        <v>2</v>
      </c>
      <c r="L12" s="15">
        <v>2.5</v>
      </c>
      <c r="M12" s="15">
        <v>3.5</v>
      </c>
      <c r="N12" s="15">
        <v>3</v>
      </c>
      <c r="O12" s="15">
        <v>1.5</v>
      </c>
      <c r="P12" s="127">
        <f t="shared" si="3"/>
        <v>12.5</v>
      </c>
      <c r="Q12" s="127">
        <f t="shared" si="4"/>
        <v>0.625</v>
      </c>
      <c r="R12" s="128">
        <f t="shared" si="5"/>
        <v>0.99999999999999989</v>
      </c>
      <c r="S12" s="128">
        <f t="shared" si="6"/>
        <v>1.325</v>
      </c>
      <c r="T12" s="128">
        <f t="shared" si="7"/>
        <v>1.5249999999999999</v>
      </c>
      <c r="U12" s="128">
        <f t="shared" si="8"/>
        <v>1.2000000000000002</v>
      </c>
      <c r="V12" s="128">
        <f t="shared" si="9"/>
        <v>1.4249999999999998</v>
      </c>
      <c r="W12" s="33">
        <f t="shared" si="10"/>
        <v>51.5</v>
      </c>
      <c r="X12" s="129">
        <f t="shared" si="11"/>
        <v>10.3</v>
      </c>
      <c r="Y12" s="138">
        <v>45</v>
      </c>
      <c r="Z12" s="131">
        <f t="shared" si="12"/>
        <v>36</v>
      </c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2"/>
    </row>
    <row r="13" spans="1:44" s="130" customFormat="1" x14ac:dyDescent="0.3">
      <c r="A13" s="125">
        <v>7</v>
      </c>
      <c r="B13" s="134">
        <v>660819</v>
      </c>
      <c r="C13" s="135" t="s">
        <v>112</v>
      </c>
      <c r="D13" s="9">
        <v>8</v>
      </c>
      <c r="E13" s="9">
        <v>9</v>
      </c>
      <c r="F13" s="9">
        <v>7</v>
      </c>
      <c r="G13" s="9">
        <v>9</v>
      </c>
      <c r="H13" s="9">
        <v>9</v>
      </c>
      <c r="I13" s="126">
        <f t="shared" si="1"/>
        <v>42</v>
      </c>
      <c r="J13" s="126">
        <f t="shared" si="2"/>
        <v>6.3</v>
      </c>
      <c r="K13" s="15">
        <v>2.5</v>
      </c>
      <c r="L13" s="15">
        <v>3</v>
      </c>
      <c r="M13" s="15">
        <v>1.5</v>
      </c>
      <c r="N13" s="15">
        <v>2</v>
      </c>
      <c r="O13" s="15">
        <v>3.5</v>
      </c>
      <c r="P13" s="127">
        <f t="shared" si="3"/>
        <v>12.5</v>
      </c>
      <c r="Q13" s="127">
        <f t="shared" si="4"/>
        <v>0.625</v>
      </c>
      <c r="R13" s="128">
        <f t="shared" si="5"/>
        <v>1.325</v>
      </c>
      <c r="S13" s="128">
        <f t="shared" si="6"/>
        <v>1.5</v>
      </c>
      <c r="T13" s="128">
        <f t="shared" si="7"/>
        <v>1.125</v>
      </c>
      <c r="U13" s="128">
        <f t="shared" si="8"/>
        <v>1.45</v>
      </c>
      <c r="V13" s="128">
        <f t="shared" si="9"/>
        <v>1.5249999999999999</v>
      </c>
      <c r="W13" s="33">
        <f t="shared" si="10"/>
        <v>54.5</v>
      </c>
      <c r="X13" s="129">
        <f t="shared" si="11"/>
        <v>10.9</v>
      </c>
      <c r="Y13" s="138">
        <v>40</v>
      </c>
      <c r="Z13" s="131">
        <f t="shared" si="12"/>
        <v>32</v>
      </c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2"/>
    </row>
    <row r="14" spans="1:44" s="130" customFormat="1" x14ac:dyDescent="0.3">
      <c r="A14" s="125">
        <v>8</v>
      </c>
      <c r="B14" s="134">
        <v>660820</v>
      </c>
      <c r="C14" s="135" t="s">
        <v>113</v>
      </c>
      <c r="D14" s="9">
        <v>1</v>
      </c>
      <c r="E14" s="9">
        <v>2</v>
      </c>
      <c r="F14" s="9">
        <v>0</v>
      </c>
      <c r="G14" s="9">
        <v>2</v>
      </c>
      <c r="H14" s="9">
        <v>3</v>
      </c>
      <c r="I14" s="126">
        <f t="shared" si="1"/>
        <v>8</v>
      </c>
      <c r="J14" s="126">
        <f t="shared" si="2"/>
        <v>1.2</v>
      </c>
      <c r="K14" s="15">
        <v>1</v>
      </c>
      <c r="L14" s="15">
        <v>0.5</v>
      </c>
      <c r="M14" s="15">
        <v>1</v>
      </c>
      <c r="N14" s="15">
        <v>0</v>
      </c>
      <c r="O14" s="15">
        <v>1</v>
      </c>
      <c r="P14" s="127">
        <f t="shared" si="3"/>
        <v>3.5</v>
      </c>
      <c r="Q14" s="127">
        <f t="shared" si="4"/>
        <v>0.17500000000000002</v>
      </c>
      <c r="R14" s="128">
        <f t="shared" si="5"/>
        <v>0.2</v>
      </c>
      <c r="S14" s="128">
        <f t="shared" si="6"/>
        <v>0.32500000000000001</v>
      </c>
      <c r="T14" s="128">
        <f t="shared" si="7"/>
        <v>0.05</v>
      </c>
      <c r="U14" s="128">
        <f t="shared" si="8"/>
        <v>0.3</v>
      </c>
      <c r="V14" s="128">
        <f t="shared" si="9"/>
        <v>0.49999999999999994</v>
      </c>
      <c r="W14" s="33">
        <f t="shared" si="10"/>
        <v>11.5</v>
      </c>
      <c r="X14" s="129">
        <f t="shared" si="11"/>
        <v>2.3000000000000003</v>
      </c>
      <c r="Y14" s="138">
        <v>13</v>
      </c>
      <c r="Z14" s="131">
        <f t="shared" si="12"/>
        <v>10.4</v>
      </c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2"/>
    </row>
    <row r="15" spans="1:44" s="130" customFormat="1" x14ac:dyDescent="0.3">
      <c r="A15" s="125">
        <v>9</v>
      </c>
      <c r="B15" s="134">
        <v>660821</v>
      </c>
      <c r="C15" s="135" t="s">
        <v>114</v>
      </c>
      <c r="D15" s="9">
        <v>8</v>
      </c>
      <c r="E15" s="9">
        <v>8</v>
      </c>
      <c r="F15" s="9">
        <v>9</v>
      </c>
      <c r="G15" s="9">
        <v>8</v>
      </c>
      <c r="H15" s="9">
        <v>9</v>
      </c>
      <c r="I15" s="126">
        <f t="shared" si="1"/>
        <v>42</v>
      </c>
      <c r="J15" s="126">
        <f t="shared" si="2"/>
        <v>6.3</v>
      </c>
      <c r="K15" s="15">
        <v>2</v>
      </c>
      <c r="L15" s="15">
        <v>1.5</v>
      </c>
      <c r="M15" s="15">
        <v>2.5</v>
      </c>
      <c r="N15" s="15">
        <v>3.5</v>
      </c>
      <c r="O15" s="15">
        <v>3</v>
      </c>
      <c r="P15" s="127">
        <f t="shared" si="3"/>
        <v>12.5</v>
      </c>
      <c r="Q15" s="127">
        <f t="shared" si="4"/>
        <v>0.625</v>
      </c>
      <c r="R15" s="128">
        <f t="shared" si="5"/>
        <v>1.3</v>
      </c>
      <c r="S15" s="128">
        <f t="shared" si="6"/>
        <v>1.2749999999999999</v>
      </c>
      <c r="T15" s="128">
        <f t="shared" si="7"/>
        <v>1.4749999999999999</v>
      </c>
      <c r="U15" s="128">
        <f t="shared" si="8"/>
        <v>1.375</v>
      </c>
      <c r="V15" s="128">
        <f t="shared" si="9"/>
        <v>1.5</v>
      </c>
      <c r="W15" s="33">
        <f t="shared" si="10"/>
        <v>54.5</v>
      </c>
      <c r="X15" s="129">
        <f t="shared" si="11"/>
        <v>10.9</v>
      </c>
      <c r="Y15" s="138">
        <v>40</v>
      </c>
      <c r="Z15" s="131">
        <f t="shared" si="12"/>
        <v>32</v>
      </c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2"/>
    </row>
    <row r="16" spans="1:44" s="130" customFormat="1" x14ac:dyDescent="0.3">
      <c r="A16" s="125">
        <v>10</v>
      </c>
      <c r="B16" s="134">
        <v>660822</v>
      </c>
      <c r="C16" s="135" t="s">
        <v>115</v>
      </c>
      <c r="D16" s="9">
        <v>4</v>
      </c>
      <c r="E16" s="9">
        <v>3</v>
      </c>
      <c r="F16" s="9">
        <v>5</v>
      </c>
      <c r="G16" s="9">
        <v>6</v>
      </c>
      <c r="H16" s="9">
        <v>4</v>
      </c>
      <c r="I16" s="126">
        <f t="shared" si="1"/>
        <v>22</v>
      </c>
      <c r="J16" s="126">
        <f t="shared" si="2"/>
        <v>3.3</v>
      </c>
      <c r="K16" s="15">
        <v>2</v>
      </c>
      <c r="L16" s="15">
        <v>1</v>
      </c>
      <c r="M16" s="15">
        <v>1.5</v>
      </c>
      <c r="N16" s="15">
        <v>0.5</v>
      </c>
      <c r="O16" s="15">
        <v>1.5</v>
      </c>
      <c r="P16" s="127">
        <f t="shared" si="3"/>
        <v>6.5</v>
      </c>
      <c r="Q16" s="127">
        <f t="shared" si="4"/>
        <v>0.32500000000000001</v>
      </c>
      <c r="R16" s="128">
        <f t="shared" si="5"/>
        <v>0.7</v>
      </c>
      <c r="S16" s="128">
        <f t="shared" si="6"/>
        <v>0.49999999999999994</v>
      </c>
      <c r="T16" s="128">
        <f t="shared" si="7"/>
        <v>0.82499999999999996</v>
      </c>
      <c r="U16" s="128">
        <f t="shared" si="8"/>
        <v>0.92499999999999993</v>
      </c>
      <c r="V16" s="128">
        <f t="shared" si="9"/>
        <v>0.67500000000000004</v>
      </c>
      <c r="W16" s="33">
        <f t="shared" si="10"/>
        <v>28.5</v>
      </c>
      <c r="X16" s="129">
        <f t="shared" si="11"/>
        <v>5.7</v>
      </c>
      <c r="Y16" s="138">
        <v>26</v>
      </c>
      <c r="Z16" s="131">
        <f t="shared" si="12"/>
        <v>20.8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2"/>
    </row>
    <row r="17" spans="1:44" s="130" customFormat="1" x14ac:dyDescent="0.3">
      <c r="A17" s="125">
        <v>11</v>
      </c>
      <c r="B17" s="134">
        <v>660823</v>
      </c>
      <c r="C17" s="135" t="s">
        <v>116</v>
      </c>
      <c r="D17" s="9">
        <v>2</v>
      </c>
      <c r="E17" s="9">
        <v>2.5</v>
      </c>
      <c r="F17" s="9">
        <v>3</v>
      </c>
      <c r="G17" s="9">
        <v>4</v>
      </c>
      <c r="H17" s="9">
        <v>6</v>
      </c>
      <c r="I17" s="126">
        <f t="shared" si="1"/>
        <v>17.5</v>
      </c>
      <c r="J17" s="126">
        <f t="shared" si="2"/>
        <v>2.625</v>
      </c>
      <c r="K17" s="15">
        <v>1.5</v>
      </c>
      <c r="L17" s="15">
        <v>0.5</v>
      </c>
      <c r="M17" s="15">
        <v>0</v>
      </c>
      <c r="N17" s="15">
        <v>1</v>
      </c>
      <c r="O17" s="15">
        <v>1</v>
      </c>
      <c r="P17" s="127">
        <f t="shared" si="3"/>
        <v>4</v>
      </c>
      <c r="Q17" s="127">
        <f t="shared" si="4"/>
        <v>0.2</v>
      </c>
      <c r="R17" s="128">
        <f t="shared" si="5"/>
        <v>0.375</v>
      </c>
      <c r="S17" s="128">
        <f t="shared" si="6"/>
        <v>0.4</v>
      </c>
      <c r="T17" s="128">
        <f t="shared" si="7"/>
        <v>0.44999999999999996</v>
      </c>
      <c r="U17" s="128">
        <f t="shared" si="8"/>
        <v>0.65</v>
      </c>
      <c r="V17" s="128">
        <f t="shared" si="9"/>
        <v>0.95</v>
      </c>
      <c r="W17" s="33">
        <f t="shared" si="10"/>
        <v>21.5</v>
      </c>
      <c r="X17" s="129">
        <f t="shared" si="11"/>
        <v>4.3</v>
      </c>
      <c r="Y17" s="138">
        <v>17</v>
      </c>
      <c r="Z17" s="131">
        <f t="shared" si="12"/>
        <v>13.600000000000001</v>
      </c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2"/>
    </row>
    <row r="18" spans="1:44" s="130" customFormat="1" x14ac:dyDescent="0.3">
      <c r="A18" s="125">
        <v>12</v>
      </c>
      <c r="B18" s="134">
        <v>660824</v>
      </c>
      <c r="C18" s="135" t="s">
        <v>117</v>
      </c>
      <c r="D18" s="9">
        <v>7</v>
      </c>
      <c r="E18" s="9">
        <v>6</v>
      </c>
      <c r="F18" s="9">
        <v>4</v>
      </c>
      <c r="G18" s="9">
        <v>4</v>
      </c>
      <c r="H18" s="9">
        <v>7</v>
      </c>
      <c r="I18" s="126">
        <f t="shared" si="1"/>
        <v>28</v>
      </c>
      <c r="J18" s="126">
        <f t="shared" si="2"/>
        <v>4.2</v>
      </c>
      <c r="K18" s="15">
        <v>0.5</v>
      </c>
      <c r="L18" s="15">
        <v>2</v>
      </c>
      <c r="M18" s="15">
        <v>1</v>
      </c>
      <c r="N18" s="15">
        <v>1.5</v>
      </c>
      <c r="O18" s="15">
        <v>2.5</v>
      </c>
      <c r="P18" s="127">
        <f t="shared" si="3"/>
        <v>7.5</v>
      </c>
      <c r="Q18" s="127">
        <f t="shared" si="4"/>
        <v>0.375</v>
      </c>
      <c r="R18" s="128">
        <f t="shared" si="5"/>
        <v>1.075</v>
      </c>
      <c r="S18" s="128">
        <f t="shared" si="6"/>
        <v>0.99999999999999989</v>
      </c>
      <c r="T18" s="128">
        <f t="shared" si="7"/>
        <v>0.65</v>
      </c>
      <c r="U18" s="128">
        <f t="shared" si="8"/>
        <v>0.67500000000000004</v>
      </c>
      <c r="V18" s="128">
        <f t="shared" si="9"/>
        <v>1.175</v>
      </c>
      <c r="W18" s="33">
        <f t="shared" si="10"/>
        <v>35.5</v>
      </c>
      <c r="X18" s="129">
        <f t="shared" si="11"/>
        <v>7.1000000000000005</v>
      </c>
      <c r="Y18" s="138">
        <v>24</v>
      </c>
      <c r="Z18" s="131">
        <f t="shared" si="12"/>
        <v>19.200000000000003</v>
      </c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2"/>
    </row>
    <row r="19" spans="1:44" s="130" customFormat="1" x14ac:dyDescent="0.3">
      <c r="A19" s="125">
        <v>13</v>
      </c>
      <c r="B19" s="134">
        <v>660825</v>
      </c>
      <c r="C19" s="135" t="s">
        <v>118</v>
      </c>
      <c r="D19" s="9">
        <v>9</v>
      </c>
      <c r="E19" s="9">
        <v>8</v>
      </c>
      <c r="F19" s="9">
        <v>9</v>
      </c>
      <c r="G19" s="9">
        <v>9</v>
      </c>
      <c r="H19" s="9">
        <v>8</v>
      </c>
      <c r="I19" s="126">
        <f t="shared" si="1"/>
        <v>43</v>
      </c>
      <c r="J19" s="126">
        <f t="shared" si="2"/>
        <v>6.45</v>
      </c>
      <c r="K19" s="15">
        <v>3</v>
      </c>
      <c r="L19" s="15">
        <v>4</v>
      </c>
      <c r="M19" s="15">
        <v>3</v>
      </c>
      <c r="N19" s="15">
        <v>2.5</v>
      </c>
      <c r="O19" s="15">
        <v>1.5</v>
      </c>
      <c r="P19" s="127">
        <f t="shared" si="3"/>
        <v>14</v>
      </c>
      <c r="Q19" s="127">
        <f t="shared" si="4"/>
        <v>0.70000000000000007</v>
      </c>
      <c r="R19" s="128">
        <f t="shared" si="5"/>
        <v>1.5</v>
      </c>
      <c r="S19" s="128">
        <f t="shared" si="6"/>
        <v>1.4</v>
      </c>
      <c r="T19" s="128">
        <f t="shared" si="7"/>
        <v>1.5</v>
      </c>
      <c r="U19" s="128">
        <f t="shared" si="8"/>
        <v>1.4749999999999999</v>
      </c>
      <c r="V19" s="128">
        <f t="shared" si="9"/>
        <v>1.2749999999999999</v>
      </c>
      <c r="W19" s="33">
        <f t="shared" si="10"/>
        <v>57</v>
      </c>
      <c r="X19" s="129">
        <f t="shared" si="11"/>
        <v>11.4</v>
      </c>
      <c r="Y19" s="138">
        <v>49</v>
      </c>
      <c r="Z19" s="131">
        <f t="shared" si="12"/>
        <v>39.200000000000003</v>
      </c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2"/>
    </row>
    <row r="20" spans="1:44" s="130" customFormat="1" x14ac:dyDescent="0.3">
      <c r="A20" s="125">
        <v>14</v>
      </c>
      <c r="B20" s="134">
        <v>660826</v>
      </c>
      <c r="C20" s="135" t="s">
        <v>119</v>
      </c>
      <c r="D20" s="9">
        <v>5</v>
      </c>
      <c r="E20" s="9">
        <v>8</v>
      </c>
      <c r="F20" s="9">
        <v>8</v>
      </c>
      <c r="G20" s="9">
        <v>6</v>
      </c>
      <c r="H20" s="9">
        <v>5</v>
      </c>
      <c r="I20" s="126">
        <f t="shared" si="1"/>
        <v>32</v>
      </c>
      <c r="J20" s="126">
        <f t="shared" si="2"/>
        <v>4.8</v>
      </c>
      <c r="K20" s="15">
        <v>2</v>
      </c>
      <c r="L20" s="15">
        <v>1.5</v>
      </c>
      <c r="M20" s="15">
        <v>2.5</v>
      </c>
      <c r="N20" s="15">
        <v>1</v>
      </c>
      <c r="O20" s="15">
        <v>2</v>
      </c>
      <c r="P20" s="127">
        <f t="shared" si="3"/>
        <v>9</v>
      </c>
      <c r="Q20" s="127">
        <f t="shared" si="4"/>
        <v>0.45</v>
      </c>
      <c r="R20" s="128">
        <f t="shared" si="5"/>
        <v>0.85</v>
      </c>
      <c r="S20" s="128">
        <f t="shared" si="6"/>
        <v>1.2749999999999999</v>
      </c>
      <c r="T20" s="128">
        <f t="shared" si="7"/>
        <v>1.325</v>
      </c>
      <c r="U20" s="128">
        <f t="shared" si="8"/>
        <v>0.95</v>
      </c>
      <c r="V20" s="128">
        <f t="shared" si="9"/>
        <v>0.85</v>
      </c>
      <c r="W20" s="33">
        <f t="shared" si="10"/>
        <v>41</v>
      </c>
      <c r="X20" s="129">
        <f t="shared" si="11"/>
        <v>8.2000000000000011</v>
      </c>
      <c r="Y20" s="138">
        <v>36</v>
      </c>
      <c r="Z20" s="131">
        <f t="shared" si="12"/>
        <v>28.8</v>
      </c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2"/>
    </row>
    <row r="21" spans="1:44" s="130" customFormat="1" x14ac:dyDescent="0.3">
      <c r="A21" s="125">
        <v>15</v>
      </c>
      <c r="B21" s="134">
        <v>660827</v>
      </c>
      <c r="C21" s="135" t="s">
        <v>120</v>
      </c>
      <c r="D21" s="9">
        <v>2</v>
      </c>
      <c r="E21" s="9">
        <v>3</v>
      </c>
      <c r="F21" s="9">
        <v>4</v>
      </c>
      <c r="G21" s="9">
        <v>3</v>
      </c>
      <c r="H21" s="9">
        <v>2</v>
      </c>
      <c r="I21" s="126">
        <f t="shared" si="1"/>
        <v>14</v>
      </c>
      <c r="J21" s="126">
        <f t="shared" si="2"/>
        <v>2.1</v>
      </c>
      <c r="K21" s="15">
        <v>0</v>
      </c>
      <c r="L21" s="15">
        <v>0.5</v>
      </c>
      <c r="M21" s="15">
        <v>1.5</v>
      </c>
      <c r="N21" s="15">
        <v>0</v>
      </c>
      <c r="O21" s="15">
        <v>1</v>
      </c>
      <c r="P21" s="127">
        <f t="shared" si="3"/>
        <v>3</v>
      </c>
      <c r="Q21" s="127">
        <f t="shared" si="4"/>
        <v>0.15000000000000002</v>
      </c>
      <c r="R21" s="128">
        <f t="shared" si="5"/>
        <v>0.3</v>
      </c>
      <c r="S21" s="128">
        <f t="shared" si="6"/>
        <v>0.47499999999999998</v>
      </c>
      <c r="T21" s="128">
        <f t="shared" si="7"/>
        <v>0.67500000000000004</v>
      </c>
      <c r="U21" s="128">
        <f t="shared" si="8"/>
        <v>0.44999999999999996</v>
      </c>
      <c r="V21" s="128">
        <f t="shared" si="9"/>
        <v>0.35</v>
      </c>
      <c r="W21" s="33">
        <f t="shared" si="10"/>
        <v>17</v>
      </c>
      <c r="X21" s="129">
        <f t="shared" si="11"/>
        <v>3.4000000000000004</v>
      </c>
      <c r="Y21" s="138">
        <v>10</v>
      </c>
      <c r="Z21" s="131">
        <f t="shared" si="12"/>
        <v>8</v>
      </c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2"/>
    </row>
    <row r="22" spans="1:44" s="130" customFormat="1" x14ac:dyDescent="0.3">
      <c r="A22" s="125">
        <v>16</v>
      </c>
      <c r="B22" s="134">
        <v>660828</v>
      </c>
      <c r="C22" s="135" t="s">
        <v>121</v>
      </c>
      <c r="D22" s="9">
        <v>8</v>
      </c>
      <c r="E22" s="9">
        <v>7</v>
      </c>
      <c r="F22" s="9">
        <v>10</v>
      </c>
      <c r="G22" s="9">
        <v>13</v>
      </c>
      <c r="H22" s="9">
        <v>12</v>
      </c>
      <c r="I22" s="126">
        <f t="shared" si="1"/>
        <v>50</v>
      </c>
      <c r="J22" s="126">
        <f t="shared" si="2"/>
        <v>7.5</v>
      </c>
      <c r="K22" s="15">
        <v>3.5</v>
      </c>
      <c r="L22" s="15">
        <v>3</v>
      </c>
      <c r="M22" s="15">
        <v>2</v>
      </c>
      <c r="N22" s="15">
        <v>1.5</v>
      </c>
      <c r="O22" s="15">
        <v>2.5</v>
      </c>
      <c r="P22" s="127">
        <f t="shared" si="3"/>
        <v>12.5</v>
      </c>
      <c r="Q22" s="127">
        <f t="shared" si="4"/>
        <v>0.625</v>
      </c>
      <c r="R22" s="128">
        <f t="shared" si="5"/>
        <v>1.375</v>
      </c>
      <c r="S22" s="128">
        <f t="shared" si="6"/>
        <v>1.2000000000000002</v>
      </c>
      <c r="T22" s="128">
        <f t="shared" si="7"/>
        <v>1.6</v>
      </c>
      <c r="U22" s="128">
        <f t="shared" si="8"/>
        <v>2.0249999999999999</v>
      </c>
      <c r="V22" s="128">
        <f t="shared" si="9"/>
        <v>1.9249999999999998</v>
      </c>
      <c r="W22" s="33">
        <f t="shared" si="10"/>
        <v>62.5</v>
      </c>
      <c r="X22" s="129">
        <f t="shared" si="11"/>
        <v>12.5</v>
      </c>
      <c r="Y22" s="138">
        <v>46</v>
      </c>
      <c r="Z22" s="131">
        <f t="shared" si="12"/>
        <v>36.800000000000004</v>
      </c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2"/>
    </row>
    <row r="23" spans="1:44" s="130" customFormat="1" x14ac:dyDescent="0.3">
      <c r="A23" s="125">
        <v>17</v>
      </c>
      <c r="B23" s="134">
        <v>660829</v>
      </c>
      <c r="C23" s="135" t="s">
        <v>122</v>
      </c>
      <c r="D23" s="9">
        <v>2</v>
      </c>
      <c r="E23" s="9">
        <v>3</v>
      </c>
      <c r="F23" s="9">
        <v>4</v>
      </c>
      <c r="G23" s="9">
        <v>3</v>
      </c>
      <c r="H23" s="9">
        <v>4</v>
      </c>
      <c r="I23" s="126">
        <f t="shared" si="1"/>
        <v>16</v>
      </c>
      <c r="J23" s="126">
        <f t="shared" si="2"/>
        <v>2.4</v>
      </c>
      <c r="K23" s="15">
        <v>1.5</v>
      </c>
      <c r="L23" s="15">
        <v>2</v>
      </c>
      <c r="M23" s="15">
        <v>1</v>
      </c>
      <c r="N23" s="15">
        <v>0</v>
      </c>
      <c r="O23" s="15">
        <v>2</v>
      </c>
      <c r="P23" s="127">
        <f t="shared" si="3"/>
        <v>6.5</v>
      </c>
      <c r="Q23" s="127">
        <f t="shared" si="4"/>
        <v>0.32500000000000001</v>
      </c>
      <c r="R23" s="128">
        <f t="shared" si="5"/>
        <v>0.375</v>
      </c>
      <c r="S23" s="128">
        <f t="shared" si="6"/>
        <v>0.54999999999999993</v>
      </c>
      <c r="T23" s="128">
        <f t="shared" si="7"/>
        <v>0.65</v>
      </c>
      <c r="U23" s="128">
        <f t="shared" si="8"/>
        <v>0.44999999999999996</v>
      </c>
      <c r="V23" s="128">
        <f t="shared" si="9"/>
        <v>0.7</v>
      </c>
      <c r="W23" s="33">
        <f t="shared" si="10"/>
        <v>22.5</v>
      </c>
      <c r="X23" s="129">
        <f t="shared" si="11"/>
        <v>4.5</v>
      </c>
      <c r="Y23" s="138">
        <v>19</v>
      </c>
      <c r="Z23" s="131">
        <f t="shared" si="12"/>
        <v>15.200000000000001</v>
      </c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2"/>
    </row>
    <row r="24" spans="1:44" s="130" customFormat="1" x14ac:dyDescent="0.3">
      <c r="A24" s="125">
        <v>18</v>
      </c>
      <c r="B24" s="134">
        <v>660830</v>
      </c>
      <c r="C24" s="135" t="s">
        <v>123</v>
      </c>
      <c r="D24" s="9">
        <v>12</v>
      </c>
      <c r="E24" s="9">
        <v>13</v>
      </c>
      <c r="F24" s="9">
        <v>14</v>
      </c>
      <c r="G24" s="9">
        <v>10</v>
      </c>
      <c r="H24" s="9">
        <v>12</v>
      </c>
      <c r="I24" s="126">
        <f t="shared" si="1"/>
        <v>61</v>
      </c>
      <c r="J24" s="126">
        <f t="shared" si="2"/>
        <v>9.15</v>
      </c>
      <c r="K24" s="15">
        <v>3</v>
      </c>
      <c r="L24" s="15">
        <v>4</v>
      </c>
      <c r="M24" s="15">
        <v>2</v>
      </c>
      <c r="N24" s="15">
        <v>5</v>
      </c>
      <c r="O24" s="15">
        <v>4.5</v>
      </c>
      <c r="P24" s="127">
        <f t="shared" si="3"/>
        <v>18.5</v>
      </c>
      <c r="Q24" s="127">
        <f t="shared" si="4"/>
        <v>0.92500000000000004</v>
      </c>
      <c r="R24" s="128">
        <f t="shared" si="5"/>
        <v>1.9499999999999997</v>
      </c>
      <c r="S24" s="128">
        <f t="shared" si="6"/>
        <v>2.15</v>
      </c>
      <c r="T24" s="128">
        <f t="shared" si="7"/>
        <v>2.2000000000000002</v>
      </c>
      <c r="U24" s="128">
        <f t="shared" si="8"/>
        <v>1.75</v>
      </c>
      <c r="V24" s="128">
        <f t="shared" si="9"/>
        <v>2.0249999999999999</v>
      </c>
      <c r="W24" s="33">
        <f t="shared" si="10"/>
        <v>79.5</v>
      </c>
      <c r="X24" s="129">
        <f t="shared" si="11"/>
        <v>15.9</v>
      </c>
      <c r="Y24" s="138">
        <v>60</v>
      </c>
      <c r="Z24" s="131">
        <f t="shared" si="12"/>
        <v>48</v>
      </c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2"/>
    </row>
    <row r="25" spans="1:44" s="130" customFormat="1" x14ac:dyDescent="0.3">
      <c r="A25" s="125">
        <v>19</v>
      </c>
      <c r="B25" s="134">
        <v>660831</v>
      </c>
      <c r="C25" s="135" t="s">
        <v>124</v>
      </c>
      <c r="D25" s="9">
        <v>4</v>
      </c>
      <c r="E25" s="9">
        <v>3</v>
      </c>
      <c r="F25" s="9">
        <v>5</v>
      </c>
      <c r="G25" s="9">
        <v>6</v>
      </c>
      <c r="H25" s="9">
        <v>5</v>
      </c>
      <c r="I25" s="126">
        <f t="shared" si="1"/>
        <v>23</v>
      </c>
      <c r="J25" s="126">
        <f t="shared" si="2"/>
        <v>3.4499999999999997</v>
      </c>
      <c r="K25" s="15">
        <v>1</v>
      </c>
      <c r="L25" s="15">
        <v>2</v>
      </c>
      <c r="M25" s="15">
        <v>0.5</v>
      </c>
      <c r="N25" s="15">
        <v>1</v>
      </c>
      <c r="O25" s="15">
        <v>2</v>
      </c>
      <c r="P25" s="127">
        <f t="shared" si="3"/>
        <v>6.5</v>
      </c>
      <c r="Q25" s="127">
        <f t="shared" si="4"/>
        <v>0.32500000000000001</v>
      </c>
      <c r="R25" s="128">
        <f t="shared" si="5"/>
        <v>0.65</v>
      </c>
      <c r="S25" s="128">
        <f t="shared" si="6"/>
        <v>0.54999999999999993</v>
      </c>
      <c r="T25" s="128">
        <f t="shared" si="7"/>
        <v>0.77500000000000002</v>
      </c>
      <c r="U25" s="128">
        <f t="shared" si="8"/>
        <v>0.95</v>
      </c>
      <c r="V25" s="128">
        <f t="shared" si="9"/>
        <v>0.85</v>
      </c>
      <c r="W25" s="33">
        <f t="shared" si="10"/>
        <v>29.5</v>
      </c>
      <c r="X25" s="129">
        <f t="shared" si="11"/>
        <v>5.9</v>
      </c>
      <c r="Y25" s="138">
        <v>26</v>
      </c>
      <c r="Z25" s="131">
        <f t="shared" si="12"/>
        <v>20.8</v>
      </c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2"/>
    </row>
    <row r="26" spans="1:44" s="130" customFormat="1" x14ac:dyDescent="0.3">
      <c r="A26" s="125">
        <v>20</v>
      </c>
      <c r="B26" s="134">
        <v>660832</v>
      </c>
      <c r="C26" s="135" t="s">
        <v>125</v>
      </c>
      <c r="D26" s="9">
        <v>6</v>
      </c>
      <c r="E26" s="9">
        <v>8</v>
      </c>
      <c r="F26" s="9">
        <v>9</v>
      </c>
      <c r="G26" s="9">
        <v>7</v>
      </c>
      <c r="H26" s="9">
        <v>6</v>
      </c>
      <c r="I26" s="126">
        <f t="shared" si="1"/>
        <v>36</v>
      </c>
      <c r="J26" s="126">
        <f t="shared" si="2"/>
        <v>5.3999999999999995</v>
      </c>
      <c r="K26" s="15">
        <v>2</v>
      </c>
      <c r="L26" s="15">
        <v>1.5</v>
      </c>
      <c r="M26" s="15">
        <v>1</v>
      </c>
      <c r="N26" s="15">
        <v>2</v>
      </c>
      <c r="O26" s="15">
        <v>3</v>
      </c>
      <c r="P26" s="127">
        <f t="shared" si="3"/>
        <v>9.5</v>
      </c>
      <c r="Q26" s="127">
        <f t="shared" si="4"/>
        <v>0.47500000000000003</v>
      </c>
      <c r="R26" s="128">
        <f t="shared" si="5"/>
        <v>0.99999999999999989</v>
      </c>
      <c r="S26" s="128">
        <f t="shared" si="6"/>
        <v>1.2749999999999999</v>
      </c>
      <c r="T26" s="128">
        <f t="shared" si="7"/>
        <v>1.4</v>
      </c>
      <c r="U26" s="128">
        <f t="shared" si="8"/>
        <v>1.1500000000000001</v>
      </c>
      <c r="V26" s="128">
        <f t="shared" si="9"/>
        <v>1.0499999999999998</v>
      </c>
      <c r="W26" s="33">
        <f t="shared" si="10"/>
        <v>45.5</v>
      </c>
      <c r="X26" s="129">
        <f t="shared" si="11"/>
        <v>9.1</v>
      </c>
      <c r="Y26" s="138">
        <v>36</v>
      </c>
      <c r="Z26" s="131">
        <f t="shared" si="12"/>
        <v>28.8</v>
      </c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2"/>
    </row>
    <row r="27" spans="1:44" s="130" customFormat="1" x14ac:dyDescent="0.3">
      <c r="A27" s="125">
        <v>21</v>
      </c>
      <c r="B27" s="134">
        <v>660833</v>
      </c>
      <c r="C27" s="135" t="s">
        <v>126</v>
      </c>
      <c r="D27" s="9">
        <v>12</v>
      </c>
      <c r="E27" s="9">
        <v>13</v>
      </c>
      <c r="F27" s="9">
        <v>14</v>
      </c>
      <c r="G27" s="9">
        <v>10</v>
      </c>
      <c r="H27" s="9">
        <v>8</v>
      </c>
      <c r="I27" s="126">
        <f t="shared" si="1"/>
        <v>57</v>
      </c>
      <c r="J27" s="126">
        <f t="shared" si="2"/>
        <v>8.5499999999999989</v>
      </c>
      <c r="K27" s="15">
        <v>5</v>
      </c>
      <c r="L27" s="15">
        <v>3</v>
      </c>
      <c r="M27" s="15">
        <v>2</v>
      </c>
      <c r="N27" s="15">
        <v>4.5</v>
      </c>
      <c r="O27" s="15">
        <v>4</v>
      </c>
      <c r="P27" s="127">
        <f t="shared" si="3"/>
        <v>18.5</v>
      </c>
      <c r="Q27" s="127">
        <f t="shared" si="4"/>
        <v>0.92500000000000004</v>
      </c>
      <c r="R27" s="128">
        <f t="shared" si="5"/>
        <v>2.0499999999999998</v>
      </c>
      <c r="S27" s="128">
        <f t="shared" si="6"/>
        <v>2.1</v>
      </c>
      <c r="T27" s="128">
        <f t="shared" si="7"/>
        <v>2.2000000000000002</v>
      </c>
      <c r="U27" s="128">
        <f t="shared" si="8"/>
        <v>1.7250000000000001</v>
      </c>
      <c r="V27" s="128">
        <f t="shared" si="9"/>
        <v>1.4</v>
      </c>
      <c r="W27" s="33">
        <f t="shared" si="10"/>
        <v>75.5</v>
      </c>
      <c r="X27" s="129">
        <f t="shared" si="11"/>
        <v>15.100000000000001</v>
      </c>
      <c r="Y27" s="138">
        <v>61</v>
      </c>
      <c r="Z27" s="131">
        <f t="shared" si="12"/>
        <v>48.800000000000004</v>
      </c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2"/>
    </row>
    <row r="28" spans="1:44" s="130" customFormat="1" x14ac:dyDescent="0.3">
      <c r="A28" s="125">
        <v>22</v>
      </c>
      <c r="B28" s="134">
        <v>660834</v>
      </c>
      <c r="C28" s="135" t="s">
        <v>127</v>
      </c>
      <c r="D28" s="9">
        <v>14</v>
      </c>
      <c r="E28" s="9">
        <v>10</v>
      </c>
      <c r="F28" s="9">
        <v>12</v>
      </c>
      <c r="G28" s="9">
        <v>9</v>
      </c>
      <c r="H28" s="9">
        <v>8</v>
      </c>
      <c r="I28" s="126">
        <f t="shared" si="1"/>
        <v>53</v>
      </c>
      <c r="J28" s="126">
        <f t="shared" si="2"/>
        <v>7.9499999999999993</v>
      </c>
      <c r="K28" s="15">
        <v>2.5</v>
      </c>
      <c r="L28" s="15">
        <v>2.5</v>
      </c>
      <c r="M28" s="15">
        <v>3</v>
      </c>
      <c r="N28" s="15">
        <v>4</v>
      </c>
      <c r="O28" s="15">
        <v>3</v>
      </c>
      <c r="P28" s="127">
        <f t="shared" si="3"/>
        <v>15</v>
      </c>
      <c r="Q28" s="127">
        <f t="shared" si="4"/>
        <v>0.75</v>
      </c>
      <c r="R28" s="128">
        <f t="shared" si="5"/>
        <v>2.2250000000000001</v>
      </c>
      <c r="S28" s="128">
        <f t="shared" si="6"/>
        <v>1.625</v>
      </c>
      <c r="T28" s="128">
        <f t="shared" si="7"/>
        <v>1.9499999999999997</v>
      </c>
      <c r="U28" s="128">
        <f t="shared" si="8"/>
        <v>1.5499999999999998</v>
      </c>
      <c r="V28" s="128">
        <f t="shared" si="9"/>
        <v>1.35</v>
      </c>
      <c r="W28" s="33">
        <f t="shared" si="10"/>
        <v>68</v>
      </c>
      <c r="X28" s="129">
        <f t="shared" si="11"/>
        <v>13.600000000000001</v>
      </c>
      <c r="Y28" s="138">
        <v>53</v>
      </c>
      <c r="Z28" s="131">
        <f t="shared" si="12"/>
        <v>42.400000000000006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2"/>
    </row>
    <row r="29" spans="1:44" s="130" customFormat="1" x14ac:dyDescent="0.3">
      <c r="A29" s="125">
        <v>23</v>
      </c>
      <c r="B29" s="134">
        <v>660835</v>
      </c>
      <c r="C29" s="135" t="s">
        <v>128</v>
      </c>
      <c r="D29" s="9">
        <v>9</v>
      </c>
      <c r="E29" s="9">
        <v>8</v>
      </c>
      <c r="F29" s="9">
        <v>9</v>
      </c>
      <c r="G29" s="9">
        <v>8</v>
      </c>
      <c r="H29" s="9">
        <v>9</v>
      </c>
      <c r="I29" s="126">
        <f t="shared" si="1"/>
        <v>43</v>
      </c>
      <c r="J29" s="126">
        <f t="shared" si="2"/>
        <v>6.45</v>
      </c>
      <c r="K29" s="15">
        <v>3</v>
      </c>
      <c r="L29" s="15">
        <v>2</v>
      </c>
      <c r="M29" s="15">
        <v>4</v>
      </c>
      <c r="N29" s="15">
        <v>3.5</v>
      </c>
      <c r="O29" s="15">
        <v>2.5</v>
      </c>
      <c r="P29" s="127">
        <f t="shared" si="3"/>
        <v>15</v>
      </c>
      <c r="Q29" s="127">
        <f t="shared" si="4"/>
        <v>0.75</v>
      </c>
      <c r="R29" s="128">
        <f t="shared" si="5"/>
        <v>1.5</v>
      </c>
      <c r="S29" s="128">
        <f t="shared" si="6"/>
        <v>1.3</v>
      </c>
      <c r="T29" s="128">
        <f t="shared" si="7"/>
        <v>1.5499999999999998</v>
      </c>
      <c r="U29" s="128">
        <f t="shared" si="8"/>
        <v>1.375</v>
      </c>
      <c r="V29" s="128">
        <f t="shared" si="9"/>
        <v>1.4749999999999999</v>
      </c>
      <c r="W29" s="33">
        <f t="shared" si="10"/>
        <v>58</v>
      </c>
      <c r="X29" s="129">
        <f t="shared" si="11"/>
        <v>11.600000000000001</v>
      </c>
      <c r="Y29" s="138">
        <v>49</v>
      </c>
      <c r="Z29" s="131">
        <f t="shared" si="12"/>
        <v>39.200000000000003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2"/>
    </row>
    <row r="30" spans="1:44" s="130" customFormat="1" x14ac:dyDescent="0.3">
      <c r="A30" s="125">
        <v>24</v>
      </c>
      <c r="B30" s="134">
        <v>660836</v>
      </c>
      <c r="C30" s="135" t="s">
        <v>129</v>
      </c>
      <c r="D30" s="9"/>
      <c r="E30" s="9"/>
      <c r="F30" s="9"/>
      <c r="G30" s="9"/>
      <c r="H30" s="9"/>
      <c r="I30" s="126"/>
      <c r="J30" s="126"/>
      <c r="K30" s="15"/>
      <c r="L30" s="15"/>
      <c r="M30" s="15"/>
      <c r="N30" s="15"/>
      <c r="O30" s="15"/>
      <c r="P30" s="127"/>
      <c r="Q30" s="127"/>
      <c r="R30" s="128">
        <f t="shared" si="5"/>
        <v>0</v>
      </c>
      <c r="S30" s="128">
        <f t="shared" si="6"/>
        <v>0</v>
      </c>
      <c r="T30" s="128">
        <f t="shared" si="7"/>
        <v>0</v>
      </c>
      <c r="U30" s="128">
        <f t="shared" si="8"/>
        <v>0</v>
      </c>
      <c r="V30" s="128">
        <f t="shared" si="9"/>
        <v>0</v>
      </c>
      <c r="W30" s="33">
        <f t="shared" si="10"/>
        <v>0</v>
      </c>
      <c r="X30" s="129">
        <f t="shared" si="11"/>
        <v>0</v>
      </c>
      <c r="Y30" s="50"/>
      <c r="Z30" s="131">
        <f t="shared" si="12"/>
        <v>0</v>
      </c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2"/>
    </row>
    <row r="31" spans="1:44" s="130" customFormat="1" x14ac:dyDescent="0.3">
      <c r="A31" s="125">
        <v>25</v>
      </c>
      <c r="B31" s="134">
        <v>660837</v>
      </c>
      <c r="C31" s="135" t="s">
        <v>130</v>
      </c>
      <c r="D31" s="9">
        <v>1</v>
      </c>
      <c r="E31" s="9">
        <v>0</v>
      </c>
      <c r="F31" s="9">
        <v>2</v>
      </c>
      <c r="G31" s="9">
        <v>0</v>
      </c>
      <c r="H31" s="9">
        <v>1</v>
      </c>
      <c r="I31" s="126">
        <f t="shared" si="1"/>
        <v>4</v>
      </c>
      <c r="J31" s="126">
        <f t="shared" si="2"/>
        <v>0.6</v>
      </c>
      <c r="K31" s="15">
        <v>0.5</v>
      </c>
      <c r="L31" s="15">
        <v>0</v>
      </c>
      <c r="M31" s="15">
        <v>0</v>
      </c>
      <c r="N31" s="15">
        <v>0</v>
      </c>
      <c r="O31" s="15">
        <v>0.5</v>
      </c>
      <c r="P31" s="127">
        <f t="shared" si="3"/>
        <v>1</v>
      </c>
      <c r="Q31" s="127">
        <f t="shared" si="4"/>
        <v>0.05</v>
      </c>
      <c r="R31" s="128">
        <f t="shared" si="5"/>
        <v>0.17499999999999999</v>
      </c>
      <c r="S31" s="128">
        <f t="shared" si="6"/>
        <v>0</v>
      </c>
      <c r="T31" s="128">
        <f t="shared" si="7"/>
        <v>0.3</v>
      </c>
      <c r="U31" s="128">
        <f t="shared" si="8"/>
        <v>0</v>
      </c>
      <c r="V31" s="128">
        <f t="shared" si="9"/>
        <v>0.17499999999999999</v>
      </c>
      <c r="W31" s="33">
        <f t="shared" si="10"/>
        <v>5</v>
      </c>
      <c r="X31" s="129">
        <f t="shared" si="11"/>
        <v>1</v>
      </c>
      <c r="Y31" s="138">
        <v>2</v>
      </c>
      <c r="Z31" s="131">
        <f t="shared" si="12"/>
        <v>1.6</v>
      </c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2"/>
    </row>
    <row r="32" spans="1:44" s="130" customFormat="1" x14ac:dyDescent="0.3">
      <c r="A32" s="125">
        <v>26</v>
      </c>
      <c r="B32" s="134">
        <v>660838</v>
      </c>
      <c r="C32" s="135" t="s">
        <v>131</v>
      </c>
      <c r="D32" s="9">
        <v>14</v>
      </c>
      <c r="E32" s="9">
        <v>12</v>
      </c>
      <c r="F32" s="9">
        <v>10</v>
      </c>
      <c r="G32" s="9">
        <v>9</v>
      </c>
      <c r="H32" s="9">
        <v>8</v>
      </c>
      <c r="I32" s="126">
        <f t="shared" si="1"/>
        <v>53</v>
      </c>
      <c r="J32" s="126">
        <f t="shared" si="2"/>
        <v>7.9499999999999993</v>
      </c>
      <c r="K32" s="15">
        <v>3</v>
      </c>
      <c r="L32" s="15">
        <v>2.5</v>
      </c>
      <c r="M32" s="15">
        <v>4</v>
      </c>
      <c r="N32" s="15">
        <v>3.5</v>
      </c>
      <c r="O32" s="15">
        <v>3</v>
      </c>
      <c r="P32" s="127">
        <f t="shared" si="3"/>
        <v>16</v>
      </c>
      <c r="Q32" s="127">
        <f t="shared" si="4"/>
        <v>0.8</v>
      </c>
      <c r="R32" s="128">
        <f t="shared" si="5"/>
        <v>2.25</v>
      </c>
      <c r="S32" s="128">
        <f t="shared" si="6"/>
        <v>1.9249999999999998</v>
      </c>
      <c r="T32" s="128">
        <f t="shared" si="7"/>
        <v>1.7</v>
      </c>
      <c r="U32" s="128">
        <f t="shared" si="8"/>
        <v>1.5249999999999999</v>
      </c>
      <c r="V32" s="128">
        <f t="shared" si="9"/>
        <v>1.35</v>
      </c>
      <c r="W32" s="33">
        <f t="shared" si="10"/>
        <v>69</v>
      </c>
      <c r="X32" s="129">
        <f t="shared" si="11"/>
        <v>13.8</v>
      </c>
      <c r="Y32" s="138">
        <v>55</v>
      </c>
      <c r="Z32" s="131">
        <f t="shared" si="12"/>
        <v>44</v>
      </c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2"/>
    </row>
    <row r="33" spans="1:44" s="130" customFormat="1" ht="16.5" customHeight="1" x14ac:dyDescent="0.3">
      <c r="A33" s="125">
        <v>27</v>
      </c>
      <c r="B33" s="134">
        <v>660839</v>
      </c>
      <c r="C33" s="135" t="s">
        <v>132</v>
      </c>
      <c r="D33" s="9">
        <v>14</v>
      </c>
      <c r="E33" s="9">
        <v>13</v>
      </c>
      <c r="F33" s="9">
        <v>12</v>
      </c>
      <c r="G33" s="9">
        <v>8</v>
      </c>
      <c r="H33" s="9">
        <v>9</v>
      </c>
      <c r="I33" s="126">
        <f t="shared" si="1"/>
        <v>56</v>
      </c>
      <c r="J33" s="126">
        <f t="shared" si="2"/>
        <v>8.4</v>
      </c>
      <c r="K33" s="15">
        <v>4</v>
      </c>
      <c r="L33" s="15">
        <v>3</v>
      </c>
      <c r="M33" s="15">
        <v>3.5</v>
      </c>
      <c r="N33" s="15">
        <v>5</v>
      </c>
      <c r="O33" s="15">
        <v>4</v>
      </c>
      <c r="P33" s="127">
        <f t="shared" si="3"/>
        <v>19.5</v>
      </c>
      <c r="Q33" s="127">
        <f t="shared" si="4"/>
        <v>0.97500000000000009</v>
      </c>
      <c r="R33" s="128">
        <f t="shared" si="5"/>
        <v>2.3000000000000003</v>
      </c>
      <c r="S33" s="128">
        <f t="shared" si="6"/>
        <v>2.1</v>
      </c>
      <c r="T33" s="128">
        <f t="shared" si="7"/>
        <v>1.9749999999999999</v>
      </c>
      <c r="U33" s="128">
        <f t="shared" si="8"/>
        <v>1.45</v>
      </c>
      <c r="V33" s="128">
        <f t="shared" si="9"/>
        <v>1.5499999999999998</v>
      </c>
      <c r="W33" s="33">
        <f t="shared" si="10"/>
        <v>75.5</v>
      </c>
      <c r="X33" s="129">
        <f t="shared" si="11"/>
        <v>15.100000000000001</v>
      </c>
      <c r="Y33" s="138">
        <v>68</v>
      </c>
      <c r="Z33" s="131">
        <f t="shared" si="12"/>
        <v>54.400000000000006</v>
      </c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2"/>
    </row>
    <row r="34" spans="1:44" s="130" customFormat="1" x14ac:dyDescent="0.3">
      <c r="A34" s="125">
        <v>28</v>
      </c>
      <c r="B34" s="134">
        <v>660840</v>
      </c>
      <c r="C34" s="135" t="s">
        <v>133</v>
      </c>
      <c r="D34" s="9">
        <v>9</v>
      </c>
      <c r="E34" s="9">
        <v>8</v>
      </c>
      <c r="F34" s="9">
        <v>9</v>
      </c>
      <c r="G34" s="9">
        <v>9</v>
      </c>
      <c r="H34" s="9">
        <v>9</v>
      </c>
      <c r="I34" s="126">
        <f t="shared" si="1"/>
        <v>44</v>
      </c>
      <c r="J34" s="126">
        <f t="shared" si="2"/>
        <v>6.6</v>
      </c>
      <c r="K34" s="15">
        <v>2.5</v>
      </c>
      <c r="L34" s="15">
        <v>2</v>
      </c>
      <c r="M34" s="15">
        <v>2</v>
      </c>
      <c r="N34" s="15">
        <v>1.5</v>
      </c>
      <c r="O34" s="15">
        <v>3.5</v>
      </c>
      <c r="P34" s="127">
        <f t="shared" si="3"/>
        <v>11.5</v>
      </c>
      <c r="Q34" s="127">
        <f t="shared" si="4"/>
        <v>0.57500000000000007</v>
      </c>
      <c r="R34" s="128">
        <f t="shared" si="5"/>
        <v>1.4749999999999999</v>
      </c>
      <c r="S34" s="128">
        <f t="shared" si="6"/>
        <v>1.3</v>
      </c>
      <c r="T34" s="128">
        <f t="shared" si="7"/>
        <v>1.45</v>
      </c>
      <c r="U34" s="128">
        <f t="shared" si="8"/>
        <v>1.4249999999999998</v>
      </c>
      <c r="V34" s="128">
        <f t="shared" si="9"/>
        <v>1.5249999999999999</v>
      </c>
      <c r="W34" s="33">
        <f t="shared" si="10"/>
        <v>55.5</v>
      </c>
      <c r="X34" s="129">
        <f t="shared" si="11"/>
        <v>11.100000000000001</v>
      </c>
      <c r="Y34" s="138">
        <v>42</v>
      </c>
      <c r="Z34" s="131">
        <f t="shared" si="12"/>
        <v>33.6</v>
      </c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2"/>
    </row>
    <row r="35" spans="1:44" s="130" customFormat="1" x14ac:dyDescent="0.3">
      <c r="A35" s="125">
        <v>29</v>
      </c>
      <c r="B35" s="134">
        <v>660841</v>
      </c>
      <c r="C35" s="135" t="s">
        <v>134</v>
      </c>
      <c r="D35" s="9">
        <v>12</v>
      </c>
      <c r="E35" s="9">
        <v>10</v>
      </c>
      <c r="F35" s="9">
        <v>11</v>
      </c>
      <c r="G35" s="9">
        <v>10.5</v>
      </c>
      <c r="H35" s="9">
        <v>11</v>
      </c>
      <c r="I35" s="126">
        <f t="shared" si="1"/>
        <v>54.5</v>
      </c>
      <c r="J35" s="126">
        <f t="shared" si="2"/>
        <v>8.1749999999999989</v>
      </c>
      <c r="K35" s="15">
        <v>5</v>
      </c>
      <c r="L35" s="15">
        <v>4.5</v>
      </c>
      <c r="M35" s="15">
        <v>2.5</v>
      </c>
      <c r="N35" s="15">
        <v>4</v>
      </c>
      <c r="O35" s="15">
        <v>3</v>
      </c>
      <c r="P35" s="127">
        <f t="shared" si="3"/>
        <v>19</v>
      </c>
      <c r="Q35" s="127">
        <f t="shared" si="4"/>
        <v>0.95000000000000007</v>
      </c>
      <c r="R35" s="128">
        <f t="shared" si="5"/>
        <v>2.0499999999999998</v>
      </c>
      <c r="S35" s="128">
        <f t="shared" si="6"/>
        <v>1.7250000000000001</v>
      </c>
      <c r="T35" s="128">
        <f t="shared" si="7"/>
        <v>1.7749999999999999</v>
      </c>
      <c r="U35" s="128">
        <f t="shared" si="8"/>
        <v>1.7749999999999999</v>
      </c>
      <c r="V35" s="128">
        <f t="shared" si="9"/>
        <v>1.7999999999999998</v>
      </c>
      <c r="W35" s="33">
        <f t="shared" si="10"/>
        <v>73.5</v>
      </c>
      <c r="X35" s="129">
        <f t="shared" si="11"/>
        <v>14.700000000000001</v>
      </c>
      <c r="Y35" s="138">
        <v>60</v>
      </c>
      <c r="Z35" s="131">
        <f t="shared" si="12"/>
        <v>48</v>
      </c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2"/>
    </row>
    <row r="36" spans="1:44" s="130" customFormat="1" x14ac:dyDescent="0.3">
      <c r="A36" s="125">
        <v>30</v>
      </c>
      <c r="B36" s="134">
        <v>660842</v>
      </c>
      <c r="C36" s="135" t="s">
        <v>135</v>
      </c>
      <c r="D36" s="9">
        <v>12.5</v>
      </c>
      <c r="E36" s="9">
        <v>11</v>
      </c>
      <c r="F36" s="9">
        <v>13</v>
      </c>
      <c r="G36" s="9">
        <v>14</v>
      </c>
      <c r="H36" s="9">
        <v>10</v>
      </c>
      <c r="I36" s="126">
        <f t="shared" si="1"/>
        <v>60.5</v>
      </c>
      <c r="J36" s="126">
        <f t="shared" si="2"/>
        <v>9.0749999999999993</v>
      </c>
      <c r="K36" s="15">
        <v>5.5</v>
      </c>
      <c r="L36" s="15">
        <v>3</v>
      </c>
      <c r="M36" s="15">
        <v>4</v>
      </c>
      <c r="N36" s="15">
        <v>3.5</v>
      </c>
      <c r="O36" s="15">
        <v>5</v>
      </c>
      <c r="P36" s="127">
        <f t="shared" si="3"/>
        <v>21</v>
      </c>
      <c r="Q36" s="127">
        <f t="shared" si="4"/>
        <v>1.05</v>
      </c>
      <c r="R36" s="128">
        <f t="shared" si="5"/>
        <v>2.15</v>
      </c>
      <c r="S36" s="128">
        <f t="shared" si="6"/>
        <v>1.7999999999999998</v>
      </c>
      <c r="T36" s="128">
        <f t="shared" si="7"/>
        <v>2.15</v>
      </c>
      <c r="U36" s="128">
        <f t="shared" si="8"/>
        <v>2.2749999999999999</v>
      </c>
      <c r="V36" s="128">
        <f t="shared" si="9"/>
        <v>1.75</v>
      </c>
      <c r="W36" s="33">
        <f t="shared" si="10"/>
        <v>81.5</v>
      </c>
      <c r="X36" s="129">
        <f t="shared" si="11"/>
        <v>16.3</v>
      </c>
      <c r="Y36" s="138">
        <v>70</v>
      </c>
      <c r="Z36" s="131">
        <f t="shared" si="12"/>
        <v>56</v>
      </c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2"/>
    </row>
    <row r="37" spans="1:44" s="130" customFormat="1" x14ac:dyDescent="0.3">
      <c r="A37" s="125">
        <v>31</v>
      </c>
      <c r="B37" s="134">
        <v>660843</v>
      </c>
      <c r="C37" s="135" t="s">
        <v>136</v>
      </c>
      <c r="D37" s="9">
        <v>12.5</v>
      </c>
      <c r="E37" s="9">
        <v>12</v>
      </c>
      <c r="F37" s="9">
        <v>15</v>
      </c>
      <c r="G37" s="9">
        <v>10.5</v>
      </c>
      <c r="H37" s="9">
        <v>9</v>
      </c>
      <c r="I37" s="126">
        <f t="shared" si="1"/>
        <v>59</v>
      </c>
      <c r="J37" s="126">
        <f t="shared" si="2"/>
        <v>8.85</v>
      </c>
      <c r="K37" s="15">
        <v>4</v>
      </c>
      <c r="L37" s="15">
        <v>5</v>
      </c>
      <c r="M37" s="15">
        <v>2.5</v>
      </c>
      <c r="N37" s="15">
        <v>3</v>
      </c>
      <c r="O37" s="15">
        <v>3</v>
      </c>
      <c r="P37" s="127">
        <f t="shared" si="3"/>
        <v>17.5</v>
      </c>
      <c r="Q37" s="127">
        <f t="shared" si="4"/>
        <v>0.875</v>
      </c>
      <c r="R37" s="128">
        <f t="shared" si="5"/>
        <v>2.0750000000000002</v>
      </c>
      <c r="S37" s="128">
        <f t="shared" si="6"/>
        <v>2.0499999999999998</v>
      </c>
      <c r="T37" s="128">
        <f t="shared" si="7"/>
        <v>2.375</v>
      </c>
      <c r="U37" s="128">
        <f t="shared" si="8"/>
        <v>1.7250000000000001</v>
      </c>
      <c r="V37" s="128">
        <f t="shared" si="9"/>
        <v>1.5</v>
      </c>
      <c r="W37" s="33">
        <f t="shared" si="10"/>
        <v>76.5</v>
      </c>
      <c r="X37" s="129">
        <f t="shared" si="11"/>
        <v>15.3</v>
      </c>
      <c r="Y37" s="138">
        <v>64</v>
      </c>
      <c r="Z37" s="131">
        <f t="shared" si="12"/>
        <v>51.2</v>
      </c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2"/>
    </row>
    <row r="38" spans="1:44" s="130" customFormat="1" x14ac:dyDescent="0.3">
      <c r="A38" s="125">
        <v>32</v>
      </c>
      <c r="B38" s="134">
        <v>660844</v>
      </c>
      <c r="C38" s="135" t="s">
        <v>137</v>
      </c>
      <c r="D38" s="9">
        <v>13</v>
      </c>
      <c r="E38" s="9">
        <v>14</v>
      </c>
      <c r="F38" s="9">
        <v>12</v>
      </c>
      <c r="G38" s="9">
        <v>10</v>
      </c>
      <c r="H38" s="9">
        <v>13</v>
      </c>
      <c r="I38" s="126">
        <f t="shared" si="1"/>
        <v>62</v>
      </c>
      <c r="J38" s="126">
        <f t="shared" si="2"/>
        <v>9.2999999999999989</v>
      </c>
      <c r="K38" s="15">
        <v>4.5</v>
      </c>
      <c r="L38" s="15">
        <v>3</v>
      </c>
      <c r="M38" s="15">
        <v>5</v>
      </c>
      <c r="N38" s="15">
        <v>3</v>
      </c>
      <c r="O38" s="15">
        <v>2.5</v>
      </c>
      <c r="P38" s="127">
        <f t="shared" si="3"/>
        <v>18</v>
      </c>
      <c r="Q38" s="127">
        <f t="shared" si="4"/>
        <v>0.9</v>
      </c>
      <c r="R38" s="128">
        <f t="shared" si="5"/>
        <v>2.1749999999999998</v>
      </c>
      <c r="S38" s="128">
        <f t="shared" si="6"/>
        <v>2.25</v>
      </c>
      <c r="T38" s="128">
        <f t="shared" si="7"/>
        <v>2.0499999999999998</v>
      </c>
      <c r="U38" s="128">
        <f t="shared" si="8"/>
        <v>1.65</v>
      </c>
      <c r="V38" s="128">
        <f t="shared" si="9"/>
        <v>2.0750000000000002</v>
      </c>
      <c r="W38" s="33">
        <f t="shared" si="10"/>
        <v>80</v>
      </c>
      <c r="X38" s="129">
        <f t="shared" si="11"/>
        <v>16</v>
      </c>
      <c r="Y38" s="138">
        <v>60</v>
      </c>
      <c r="Z38" s="131">
        <f t="shared" si="12"/>
        <v>48</v>
      </c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2"/>
    </row>
    <row r="39" spans="1:44" s="130" customFormat="1" x14ac:dyDescent="0.3">
      <c r="A39" s="125">
        <v>33</v>
      </c>
      <c r="B39" s="134">
        <v>660845</v>
      </c>
      <c r="C39" s="135" t="s">
        <v>137</v>
      </c>
      <c r="D39" s="9">
        <v>9</v>
      </c>
      <c r="E39" s="9">
        <v>14</v>
      </c>
      <c r="F39" s="9">
        <v>13</v>
      </c>
      <c r="G39" s="9">
        <v>8</v>
      </c>
      <c r="H39" s="9">
        <v>9</v>
      </c>
      <c r="I39" s="126">
        <f t="shared" si="1"/>
        <v>53</v>
      </c>
      <c r="J39" s="126">
        <f t="shared" si="2"/>
        <v>7.9499999999999993</v>
      </c>
      <c r="K39" s="15">
        <v>3</v>
      </c>
      <c r="L39" s="15">
        <v>2</v>
      </c>
      <c r="M39" s="15">
        <v>3</v>
      </c>
      <c r="N39" s="15">
        <v>4</v>
      </c>
      <c r="O39" s="15">
        <v>4.5</v>
      </c>
      <c r="P39" s="127">
        <f t="shared" si="3"/>
        <v>16.5</v>
      </c>
      <c r="Q39" s="127">
        <f t="shared" si="4"/>
        <v>0.82500000000000007</v>
      </c>
      <c r="R39" s="128">
        <f t="shared" si="5"/>
        <v>1.5</v>
      </c>
      <c r="S39" s="128">
        <f t="shared" si="6"/>
        <v>2.2000000000000002</v>
      </c>
      <c r="T39" s="128">
        <f t="shared" si="7"/>
        <v>2.1</v>
      </c>
      <c r="U39" s="128">
        <f t="shared" si="8"/>
        <v>1.4</v>
      </c>
      <c r="V39" s="128">
        <f t="shared" si="9"/>
        <v>1.575</v>
      </c>
      <c r="W39" s="33">
        <f t="shared" si="10"/>
        <v>69.5</v>
      </c>
      <c r="X39" s="129">
        <f t="shared" si="11"/>
        <v>13.9</v>
      </c>
      <c r="Y39" s="138">
        <v>57</v>
      </c>
      <c r="Z39" s="131">
        <f t="shared" si="12"/>
        <v>45.6</v>
      </c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2"/>
    </row>
    <row r="40" spans="1:44" s="130" customFormat="1" x14ac:dyDescent="0.3">
      <c r="A40" s="125">
        <v>34</v>
      </c>
      <c r="B40" s="134">
        <v>660846</v>
      </c>
      <c r="C40" s="135" t="s">
        <v>138</v>
      </c>
      <c r="D40" s="9">
        <v>12.5</v>
      </c>
      <c r="E40" s="9">
        <v>8</v>
      </c>
      <c r="F40" s="9">
        <v>7</v>
      </c>
      <c r="G40" s="9">
        <v>12</v>
      </c>
      <c r="H40" s="9">
        <v>12.5</v>
      </c>
      <c r="I40" s="126">
        <f t="shared" si="1"/>
        <v>52</v>
      </c>
      <c r="J40" s="126">
        <f t="shared" si="2"/>
        <v>7.8</v>
      </c>
      <c r="K40" s="15">
        <v>2.5</v>
      </c>
      <c r="L40" s="15">
        <v>3</v>
      </c>
      <c r="M40" s="15">
        <v>3.5</v>
      </c>
      <c r="N40" s="15">
        <v>2</v>
      </c>
      <c r="O40" s="15">
        <v>4</v>
      </c>
      <c r="P40" s="127">
        <f t="shared" si="3"/>
        <v>15</v>
      </c>
      <c r="Q40" s="127">
        <f t="shared" si="4"/>
        <v>0.75</v>
      </c>
      <c r="R40" s="128">
        <f t="shared" si="5"/>
        <v>2</v>
      </c>
      <c r="S40" s="128">
        <f t="shared" si="6"/>
        <v>1.35</v>
      </c>
      <c r="T40" s="128">
        <f t="shared" si="7"/>
        <v>1.2250000000000001</v>
      </c>
      <c r="U40" s="128">
        <f t="shared" si="8"/>
        <v>1.9</v>
      </c>
      <c r="V40" s="128">
        <f t="shared" si="9"/>
        <v>2.0750000000000002</v>
      </c>
      <c r="W40" s="33">
        <f t="shared" si="10"/>
        <v>67</v>
      </c>
      <c r="X40" s="129">
        <f t="shared" si="11"/>
        <v>13.4</v>
      </c>
      <c r="Y40" s="138">
        <v>54</v>
      </c>
      <c r="Z40" s="131">
        <f t="shared" si="12"/>
        <v>43.2</v>
      </c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2"/>
    </row>
    <row r="41" spans="1:44" s="130" customFormat="1" x14ac:dyDescent="0.3">
      <c r="A41" s="125">
        <v>35</v>
      </c>
      <c r="B41" s="134">
        <v>660847</v>
      </c>
      <c r="C41" s="135" t="s">
        <v>139</v>
      </c>
      <c r="D41" s="9">
        <v>6</v>
      </c>
      <c r="E41" s="9">
        <v>8</v>
      </c>
      <c r="F41" s="9">
        <v>9</v>
      </c>
      <c r="G41" s="9">
        <v>9</v>
      </c>
      <c r="H41" s="9">
        <v>8</v>
      </c>
      <c r="I41" s="126">
        <f t="shared" si="1"/>
        <v>40</v>
      </c>
      <c r="J41" s="126">
        <f t="shared" si="2"/>
        <v>6</v>
      </c>
      <c r="K41" s="15">
        <v>2</v>
      </c>
      <c r="L41" s="15">
        <v>2.5</v>
      </c>
      <c r="M41" s="15">
        <v>1.5</v>
      </c>
      <c r="N41" s="15">
        <v>3</v>
      </c>
      <c r="O41" s="15">
        <v>3.5</v>
      </c>
      <c r="P41" s="127">
        <f t="shared" si="3"/>
        <v>12.5</v>
      </c>
      <c r="Q41" s="127">
        <f t="shared" si="4"/>
        <v>0.625</v>
      </c>
      <c r="R41" s="128">
        <f t="shared" si="5"/>
        <v>0.99999999999999989</v>
      </c>
      <c r="S41" s="128">
        <f t="shared" si="6"/>
        <v>1.325</v>
      </c>
      <c r="T41" s="128">
        <f t="shared" si="7"/>
        <v>1.4249999999999998</v>
      </c>
      <c r="U41" s="128">
        <f t="shared" si="8"/>
        <v>1.5</v>
      </c>
      <c r="V41" s="128">
        <f t="shared" si="9"/>
        <v>1.375</v>
      </c>
      <c r="W41" s="33">
        <f t="shared" si="10"/>
        <v>52.5</v>
      </c>
      <c r="X41" s="129">
        <f t="shared" si="11"/>
        <v>10.5</v>
      </c>
      <c r="Y41" s="138">
        <v>46</v>
      </c>
      <c r="Z41" s="131">
        <f t="shared" si="12"/>
        <v>36.800000000000004</v>
      </c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2"/>
    </row>
    <row r="42" spans="1:44" s="130" customFormat="1" x14ac:dyDescent="0.3">
      <c r="A42" s="125">
        <v>36</v>
      </c>
      <c r="B42" s="134">
        <v>660848</v>
      </c>
      <c r="C42" s="135" t="s">
        <v>140</v>
      </c>
      <c r="D42" s="9">
        <v>12.5</v>
      </c>
      <c r="E42" s="9">
        <v>13</v>
      </c>
      <c r="F42" s="9">
        <v>14</v>
      </c>
      <c r="G42" s="9">
        <v>12</v>
      </c>
      <c r="H42" s="9">
        <v>10</v>
      </c>
      <c r="I42" s="126">
        <f t="shared" si="1"/>
        <v>61.5</v>
      </c>
      <c r="J42" s="126">
        <f t="shared" si="2"/>
        <v>9.2249999999999996</v>
      </c>
      <c r="K42" s="15">
        <v>3.5</v>
      </c>
      <c r="L42" s="15">
        <v>4</v>
      </c>
      <c r="M42" s="15">
        <v>5</v>
      </c>
      <c r="N42" s="15">
        <v>4</v>
      </c>
      <c r="O42" s="15">
        <v>3</v>
      </c>
      <c r="P42" s="127">
        <f t="shared" si="3"/>
        <v>19.5</v>
      </c>
      <c r="Q42" s="127">
        <f t="shared" si="4"/>
        <v>0.97500000000000009</v>
      </c>
      <c r="R42" s="128">
        <f t="shared" si="5"/>
        <v>2.0499999999999998</v>
      </c>
      <c r="S42" s="128">
        <f t="shared" si="6"/>
        <v>2.15</v>
      </c>
      <c r="T42" s="128">
        <f t="shared" si="7"/>
        <v>2.35</v>
      </c>
      <c r="U42" s="128">
        <f t="shared" si="8"/>
        <v>1.9999999999999998</v>
      </c>
      <c r="V42" s="128">
        <f t="shared" si="9"/>
        <v>1.65</v>
      </c>
      <c r="W42" s="33">
        <f t="shared" si="10"/>
        <v>81</v>
      </c>
      <c r="X42" s="129">
        <f t="shared" si="11"/>
        <v>16.2</v>
      </c>
      <c r="Y42" s="138">
        <v>67</v>
      </c>
      <c r="Z42" s="131">
        <f t="shared" si="12"/>
        <v>53.6</v>
      </c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2"/>
    </row>
    <row r="43" spans="1:44" s="130" customFormat="1" x14ac:dyDescent="0.3">
      <c r="A43" s="125">
        <v>37</v>
      </c>
      <c r="B43" s="134">
        <v>660849</v>
      </c>
      <c r="C43" s="135" t="s">
        <v>141</v>
      </c>
      <c r="D43" s="9">
        <v>3</v>
      </c>
      <c r="E43" s="9">
        <v>4</v>
      </c>
      <c r="F43" s="9">
        <v>5</v>
      </c>
      <c r="G43" s="9">
        <v>6</v>
      </c>
      <c r="H43" s="9">
        <v>5</v>
      </c>
      <c r="I43" s="126">
        <f t="shared" si="1"/>
        <v>23</v>
      </c>
      <c r="J43" s="126">
        <f t="shared" si="2"/>
        <v>3.4499999999999997</v>
      </c>
      <c r="K43" s="15">
        <v>1</v>
      </c>
      <c r="L43" s="15">
        <v>2</v>
      </c>
      <c r="M43" s="15">
        <v>1</v>
      </c>
      <c r="N43" s="15">
        <v>1.5</v>
      </c>
      <c r="O43" s="15">
        <v>0.5</v>
      </c>
      <c r="P43" s="127">
        <f t="shared" si="3"/>
        <v>6</v>
      </c>
      <c r="Q43" s="127">
        <f t="shared" si="4"/>
        <v>0.30000000000000004</v>
      </c>
      <c r="R43" s="128">
        <f t="shared" si="5"/>
        <v>0.49999999999999994</v>
      </c>
      <c r="S43" s="128">
        <f t="shared" si="6"/>
        <v>0.7</v>
      </c>
      <c r="T43" s="128">
        <f t="shared" si="7"/>
        <v>0.8</v>
      </c>
      <c r="U43" s="128">
        <f t="shared" si="8"/>
        <v>0.97499999999999987</v>
      </c>
      <c r="V43" s="128">
        <f t="shared" si="9"/>
        <v>0.77500000000000002</v>
      </c>
      <c r="W43" s="33">
        <f t="shared" si="10"/>
        <v>29</v>
      </c>
      <c r="X43" s="129">
        <f t="shared" si="11"/>
        <v>5.8000000000000007</v>
      </c>
      <c r="Y43" s="138">
        <v>21</v>
      </c>
      <c r="Z43" s="131">
        <f t="shared" si="12"/>
        <v>16.8</v>
      </c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2"/>
    </row>
    <row r="44" spans="1:44" s="130" customFormat="1" x14ac:dyDescent="0.3">
      <c r="A44" s="125">
        <v>38</v>
      </c>
      <c r="B44" s="134">
        <v>660850</v>
      </c>
      <c r="C44" s="135" t="s">
        <v>142</v>
      </c>
      <c r="D44" s="9">
        <v>8</v>
      </c>
      <c r="E44" s="9">
        <v>7</v>
      </c>
      <c r="F44" s="9">
        <v>6</v>
      </c>
      <c r="G44" s="9">
        <v>8</v>
      </c>
      <c r="H44" s="9">
        <v>9</v>
      </c>
      <c r="I44" s="126">
        <f t="shared" si="1"/>
        <v>38</v>
      </c>
      <c r="J44" s="126">
        <f t="shared" si="2"/>
        <v>5.7</v>
      </c>
      <c r="K44" s="15">
        <v>3.5</v>
      </c>
      <c r="L44" s="15">
        <v>2</v>
      </c>
      <c r="M44" s="15">
        <v>3</v>
      </c>
      <c r="N44" s="15">
        <v>1.5</v>
      </c>
      <c r="O44" s="15">
        <v>2.5</v>
      </c>
      <c r="P44" s="127">
        <f t="shared" si="3"/>
        <v>12.5</v>
      </c>
      <c r="Q44" s="127">
        <f t="shared" si="4"/>
        <v>0.625</v>
      </c>
      <c r="R44" s="128">
        <f t="shared" si="5"/>
        <v>1.375</v>
      </c>
      <c r="S44" s="128">
        <f t="shared" si="6"/>
        <v>1.1500000000000001</v>
      </c>
      <c r="T44" s="128">
        <f t="shared" si="7"/>
        <v>1.0499999999999998</v>
      </c>
      <c r="U44" s="128">
        <f t="shared" si="8"/>
        <v>1.2749999999999999</v>
      </c>
      <c r="V44" s="128">
        <f t="shared" si="9"/>
        <v>1.4749999999999999</v>
      </c>
      <c r="W44" s="33">
        <f t="shared" si="10"/>
        <v>50.5</v>
      </c>
      <c r="X44" s="129">
        <f t="shared" si="11"/>
        <v>10.100000000000001</v>
      </c>
      <c r="Y44" s="138">
        <v>44</v>
      </c>
      <c r="Z44" s="131">
        <f t="shared" si="12"/>
        <v>35.200000000000003</v>
      </c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2"/>
    </row>
    <row r="45" spans="1:44" s="130" customFormat="1" x14ac:dyDescent="0.3">
      <c r="A45" s="125">
        <v>39</v>
      </c>
      <c r="B45" s="134">
        <v>660851</v>
      </c>
      <c r="C45" s="135" t="s">
        <v>143</v>
      </c>
      <c r="D45" s="9"/>
      <c r="E45" s="9"/>
      <c r="F45" s="9"/>
      <c r="G45" s="9"/>
      <c r="H45" s="9"/>
      <c r="I45" s="126"/>
      <c r="J45" s="126"/>
      <c r="K45" s="15"/>
      <c r="L45" s="15"/>
      <c r="M45" s="15"/>
      <c r="N45" s="15"/>
      <c r="O45" s="15"/>
      <c r="P45" s="127"/>
      <c r="Q45" s="127"/>
      <c r="R45" s="128">
        <f t="shared" si="5"/>
        <v>0</v>
      </c>
      <c r="S45" s="128">
        <f t="shared" si="6"/>
        <v>0</v>
      </c>
      <c r="T45" s="128">
        <f t="shared" si="7"/>
        <v>0</v>
      </c>
      <c r="U45" s="128">
        <f t="shared" si="8"/>
        <v>0</v>
      </c>
      <c r="V45" s="128">
        <f t="shared" si="9"/>
        <v>0</v>
      </c>
      <c r="W45" s="33">
        <f t="shared" si="10"/>
        <v>0</v>
      </c>
      <c r="X45" s="129">
        <f t="shared" si="11"/>
        <v>0</v>
      </c>
      <c r="Y45" s="50"/>
      <c r="Z45" s="131">
        <f t="shared" si="12"/>
        <v>0</v>
      </c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2"/>
    </row>
    <row r="46" spans="1:44" s="130" customFormat="1" x14ac:dyDescent="0.3">
      <c r="A46" s="125">
        <v>40</v>
      </c>
      <c r="B46" s="134">
        <v>660852</v>
      </c>
      <c r="C46" s="135" t="s">
        <v>144</v>
      </c>
      <c r="D46" s="9">
        <v>9</v>
      </c>
      <c r="E46" s="9">
        <v>8</v>
      </c>
      <c r="F46" s="9">
        <v>12</v>
      </c>
      <c r="G46" s="9">
        <v>13</v>
      </c>
      <c r="H46" s="9">
        <v>9</v>
      </c>
      <c r="I46" s="126">
        <f t="shared" si="1"/>
        <v>51</v>
      </c>
      <c r="J46" s="126">
        <f t="shared" si="2"/>
        <v>7.6499999999999995</v>
      </c>
      <c r="K46" s="15">
        <v>2</v>
      </c>
      <c r="L46" s="15">
        <v>2</v>
      </c>
      <c r="M46" s="15">
        <v>3</v>
      </c>
      <c r="N46" s="15">
        <v>4</v>
      </c>
      <c r="O46" s="15">
        <v>4.5</v>
      </c>
      <c r="P46" s="127">
        <f t="shared" ref="P46" si="13">SUM(K46:O46)</f>
        <v>15.5</v>
      </c>
      <c r="Q46" s="127">
        <f t="shared" si="4"/>
        <v>0.77500000000000002</v>
      </c>
      <c r="R46" s="128">
        <f t="shared" si="5"/>
        <v>1.45</v>
      </c>
      <c r="S46" s="128">
        <f t="shared" si="6"/>
        <v>1.3</v>
      </c>
      <c r="T46" s="128">
        <f t="shared" si="7"/>
        <v>1.9499999999999997</v>
      </c>
      <c r="U46" s="128">
        <f t="shared" si="8"/>
        <v>2.15</v>
      </c>
      <c r="V46" s="128">
        <f t="shared" si="9"/>
        <v>1.575</v>
      </c>
      <c r="W46" s="33">
        <f t="shared" si="10"/>
        <v>66.5</v>
      </c>
      <c r="X46" s="129">
        <f t="shared" si="11"/>
        <v>13.3</v>
      </c>
      <c r="Y46" s="138">
        <v>55</v>
      </c>
      <c r="Z46" s="131">
        <f t="shared" si="12"/>
        <v>44</v>
      </c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2"/>
    </row>
    <row r="47" spans="1:44" s="130" customFormat="1" x14ac:dyDescent="0.3">
      <c r="A47" s="125">
        <v>41</v>
      </c>
      <c r="B47" s="134">
        <v>660853</v>
      </c>
      <c r="C47" s="135" t="s">
        <v>145</v>
      </c>
      <c r="D47" s="9">
        <v>8</v>
      </c>
      <c r="E47" s="9">
        <v>9</v>
      </c>
      <c r="F47" s="9">
        <v>8</v>
      </c>
      <c r="G47" s="9">
        <v>9</v>
      </c>
      <c r="H47" s="9">
        <v>7</v>
      </c>
      <c r="I47" s="126">
        <f t="shared" si="1"/>
        <v>41</v>
      </c>
      <c r="J47" s="126">
        <f t="shared" si="2"/>
        <v>6.1499999999999995</v>
      </c>
      <c r="K47" s="15">
        <v>2.5</v>
      </c>
      <c r="L47" s="15">
        <v>2</v>
      </c>
      <c r="M47" s="15">
        <v>2.5</v>
      </c>
      <c r="N47" s="15">
        <v>3</v>
      </c>
      <c r="O47" s="15">
        <v>1.5</v>
      </c>
      <c r="P47" s="127">
        <f t="shared" si="3"/>
        <v>11.5</v>
      </c>
      <c r="Q47" s="127">
        <f t="shared" si="4"/>
        <v>0.57500000000000007</v>
      </c>
      <c r="R47" s="128">
        <f t="shared" si="5"/>
        <v>1.325</v>
      </c>
      <c r="S47" s="128">
        <f t="shared" si="6"/>
        <v>1.45</v>
      </c>
      <c r="T47" s="128">
        <f t="shared" si="7"/>
        <v>1.325</v>
      </c>
      <c r="U47" s="128">
        <f t="shared" si="8"/>
        <v>1.5</v>
      </c>
      <c r="V47" s="128">
        <f t="shared" si="9"/>
        <v>1.125</v>
      </c>
      <c r="W47" s="33">
        <f t="shared" si="10"/>
        <v>52.5</v>
      </c>
      <c r="X47" s="129">
        <f t="shared" si="11"/>
        <v>10.5</v>
      </c>
      <c r="Y47" s="138">
        <v>42</v>
      </c>
      <c r="Z47" s="131">
        <f t="shared" si="12"/>
        <v>33.6</v>
      </c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2"/>
    </row>
    <row r="48" spans="1:44" s="130" customFormat="1" x14ac:dyDescent="0.3">
      <c r="A48" s="125">
        <v>42</v>
      </c>
      <c r="B48" s="134">
        <v>660854</v>
      </c>
      <c r="C48" s="135" t="s">
        <v>146</v>
      </c>
      <c r="D48" s="9">
        <v>9</v>
      </c>
      <c r="E48" s="9">
        <v>8</v>
      </c>
      <c r="F48" s="9">
        <v>9</v>
      </c>
      <c r="G48" s="9">
        <v>8</v>
      </c>
      <c r="H48" s="9">
        <v>9</v>
      </c>
      <c r="I48" s="126">
        <f t="shared" si="1"/>
        <v>43</v>
      </c>
      <c r="J48" s="126">
        <f t="shared" si="2"/>
        <v>6.45</v>
      </c>
      <c r="K48" s="15">
        <v>4</v>
      </c>
      <c r="L48" s="15">
        <v>2.5</v>
      </c>
      <c r="M48" s="15">
        <v>3.5</v>
      </c>
      <c r="N48" s="15">
        <v>2</v>
      </c>
      <c r="O48" s="15">
        <v>3</v>
      </c>
      <c r="P48" s="127">
        <f t="shared" si="3"/>
        <v>15</v>
      </c>
      <c r="Q48" s="127">
        <f t="shared" si="4"/>
        <v>0.75</v>
      </c>
      <c r="R48" s="128">
        <f t="shared" si="5"/>
        <v>1.5499999999999998</v>
      </c>
      <c r="S48" s="128">
        <f t="shared" si="6"/>
        <v>1.325</v>
      </c>
      <c r="T48" s="128">
        <f t="shared" si="7"/>
        <v>1.5249999999999999</v>
      </c>
      <c r="U48" s="128">
        <f t="shared" si="8"/>
        <v>1.3</v>
      </c>
      <c r="V48" s="128">
        <f t="shared" si="9"/>
        <v>1.5</v>
      </c>
      <c r="W48" s="33">
        <f t="shared" si="10"/>
        <v>58</v>
      </c>
      <c r="X48" s="129">
        <f t="shared" si="11"/>
        <v>11.600000000000001</v>
      </c>
      <c r="Y48" s="138">
        <v>51</v>
      </c>
      <c r="Z48" s="131">
        <f t="shared" si="12"/>
        <v>40.800000000000004</v>
      </c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2"/>
    </row>
    <row r="49" spans="1:44" s="130" customFormat="1" x14ac:dyDescent="0.3">
      <c r="A49" s="125">
        <v>43</v>
      </c>
      <c r="B49" s="134">
        <v>660855</v>
      </c>
      <c r="C49" s="135" t="s">
        <v>147</v>
      </c>
      <c r="D49" s="9">
        <v>8</v>
      </c>
      <c r="E49" s="9">
        <v>8</v>
      </c>
      <c r="F49" s="9">
        <v>7</v>
      </c>
      <c r="G49" s="9">
        <v>9</v>
      </c>
      <c r="H49" s="9">
        <v>7</v>
      </c>
      <c r="I49" s="126">
        <f t="shared" si="1"/>
        <v>39</v>
      </c>
      <c r="J49" s="126">
        <f t="shared" si="2"/>
        <v>5.85</v>
      </c>
      <c r="K49" s="15">
        <v>2.5</v>
      </c>
      <c r="L49" s="15">
        <v>3</v>
      </c>
      <c r="M49" s="15">
        <v>2</v>
      </c>
      <c r="N49" s="15">
        <v>2.5</v>
      </c>
      <c r="O49" s="15">
        <v>1.5</v>
      </c>
      <c r="P49" s="127">
        <f t="shared" si="3"/>
        <v>11.5</v>
      </c>
      <c r="Q49" s="127">
        <f t="shared" si="4"/>
        <v>0.57500000000000007</v>
      </c>
      <c r="R49" s="128">
        <f t="shared" si="5"/>
        <v>1.325</v>
      </c>
      <c r="S49" s="128">
        <f t="shared" si="6"/>
        <v>1.35</v>
      </c>
      <c r="T49" s="128">
        <f t="shared" si="7"/>
        <v>1.1500000000000001</v>
      </c>
      <c r="U49" s="128">
        <f t="shared" si="8"/>
        <v>1.4749999999999999</v>
      </c>
      <c r="V49" s="128">
        <f t="shared" si="9"/>
        <v>1.125</v>
      </c>
      <c r="W49" s="33">
        <f t="shared" si="10"/>
        <v>50.5</v>
      </c>
      <c r="X49" s="129">
        <f t="shared" si="11"/>
        <v>10.100000000000001</v>
      </c>
      <c r="Y49" s="138">
        <v>42</v>
      </c>
      <c r="Z49" s="131">
        <f t="shared" si="12"/>
        <v>33.6</v>
      </c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2"/>
    </row>
    <row r="50" spans="1:44" s="130" customFormat="1" x14ac:dyDescent="0.3">
      <c r="A50" s="125">
        <v>44</v>
      </c>
      <c r="B50" s="134">
        <v>660989</v>
      </c>
      <c r="C50" s="135" t="s">
        <v>148</v>
      </c>
      <c r="D50" s="9">
        <v>9</v>
      </c>
      <c r="E50" s="9">
        <v>8</v>
      </c>
      <c r="F50" s="9">
        <v>9</v>
      </c>
      <c r="G50" s="9">
        <v>7</v>
      </c>
      <c r="H50" s="9">
        <v>9</v>
      </c>
      <c r="I50" s="126">
        <f t="shared" si="1"/>
        <v>42</v>
      </c>
      <c r="J50" s="126">
        <f t="shared" si="2"/>
        <v>6.3</v>
      </c>
      <c r="K50" s="15">
        <v>3</v>
      </c>
      <c r="L50" s="15">
        <v>1.5</v>
      </c>
      <c r="M50" s="15">
        <v>3</v>
      </c>
      <c r="N50" s="15">
        <v>2.5</v>
      </c>
      <c r="O50" s="15">
        <v>2</v>
      </c>
      <c r="P50" s="127">
        <f t="shared" si="3"/>
        <v>12</v>
      </c>
      <c r="Q50" s="127">
        <f t="shared" si="4"/>
        <v>0.60000000000000009</v>
      </c>
      <c r="R50" s="128">
        <f t="shared" si="5"/>
        <v>1.5</v>
      </c>
      <c r="S50" s="128">
        <f t="shared" si="6"/>
        <v>1.2749999999999999</v>
      </c>
      <c r="T50" s="128">
        <f t="shared" si="7"/>
        <v>1.5</v>
      </c>
      <c r="U50" s="128">
        <f t="shared" si="8"/>
        <v>1.175</v>
      </c>
      <c r="V50" s="128">
        <f t="shared" si="9"/>
        <v>1.45</v>
      </c>
      <c r="W50" s="33">
        <f t="shared" si="10"/>
        <v>54</v>
      </c>
      <c r="X50" s="129">
        <f t="shared" si="11"/>
        <v>10.8</v>
      </c>
      <c r="Y50" s="138">
        <v>42</v>
      </c>
      <c r="Z50" s="131">
        <f t="shared" si="12"/>
        <v>33.6</v>
      </c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2"/>
    </row>
    <row r="51" spans="1:44" s="130" customFormat="1" x14ac:dyDescent="0.3">
      <c r="A51" s="125">
        <v>45</v>
      </c>
      <c r="B51" s="134">
        <v>660856</v>
      </c>
      <c r="C51" s="135" t="s">
        <v>149</v>
      </c>
      <c r="D51" s="9">
        <v>1</v>
      </c>
      <c r="E51" s="9">
        <v>2</v>
      </c>
      <c r="F51" s="9">
        <v>3</v>
      </c>
      <c r="G51" s="9">
        <v>1</v>
      </c>
      <c r="H51" s="9">
        <v>2</v>
      </c>
      <c r="I51" s="126">
        <f t="shared" si="1"/>
        <v>9</v>
      </c>
      <c r="J51" s="126">
        <f t="shared" si="2"/>
        <v>1.3499999999999999</v>
      </c>
      <c r="K51" s="15">
        <v>0.5</v>
      </c>
      <c r="L51" s="15">
        <v>0</v>
      </c>
      <c r="M51" s="15">
        <v>0.5</v>
      </c>
      <c r="N51" s="15">
        <v>1</v>
      </c>
      <c r="O51" s="15">
        <v>1</v>
      </c>
      <c r="P51" s="127">
        <f t="shared" si="3"/>
        <v>3</v>
      </c>
      <c r="Q51" s="127">
        <f t="shared" si="4"/>
        <v>0.15000000000000002</v>
      </c>
      <c r="R51" s="128">
        <f t="shared" si="5"/>
        <v>0.17499999999999999</v>
      </c>
      <c r="S51" s="128">
        <f t="shared" si="6"/>
        <v>0.3</v>
      </c>
      <c r="T51" s="128">
        <f t="shared" si="7"/>
        <v>0.47499999999999998</v>
      </c>
      <c r="U51" s="128">
        <f t="shared" si="8"/>
        <v>0.2</v>
      </c>
      <c r="V51" s="128">
        <f t="shared" si="9"/>
        <v>0.35</v>
      </c>
      <c r="W51" s="33">
        <f t="shared" si="10"/>
        <v>12</v>
      </c>
      <c r="X51" s="129">
        <f t="shared" si="11"/>
        <v>2.4000000000000004</v>
      </c>
      <c r="Y51" s="138">
        <v>9</v>
      </c>
      <c r="Z51" s="131">
        <f t="shared" si="12"/>
        <v>7.2</v>
      </c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2"/>
    </row>
    <row r="52" spans="1:44" s="130" customFormat="1" x14ac:dyDescent="0.3">
      <c r="A52" s="125">
        <v>46</v>
      </c>
      <c r="B52" s="134">
        <v>660857</v>
      </c>
      <c r="C52" s="135" t="s">
        <v>150</v>
      </c>
      <c r="D52" s="9">
        <v>12</v>
      </c>
      <c r="E52" s="9">
        <v>12.5</v>
      </c>
      <c r="F52" s="9">
        <v>14</v>
      </c>
      <c r="G52" s="9">
        <v>13</v>
      </c>
      <c r="H52" s="9">
        <v>12</v>
      </c>
      <c r="I52" s="126">
        <f t="shared" si="1"/>
        <v>63.5</v>
      </c>
      <c r="J52" s="126">
        <f t="shared" si="2"/>
        <v>9.5250000000000004</v>
      </c>
      <c r="K52" s="15">
        <v>3</v>
      </c>
      <c r="L52" s="15">
        <v>3.5</v>
      </c>
      <c r="M52" s="15">
        <v>4</v>
      </c>
      <c r="N52" s="15">
        <v>5</v>
      </c>
      <c r="O52" s="15">
        <v>3</v>
      </c>
      <c r="P52" s="127">
        <f t="shared" si="3"/>
        <v>18.5</v>
      </c>
      <c r="Q52" s="127">
        <f t="shared" si="4"/>
        <v>0.92500000000000004</v>
      </c>
      <c r="R52" s="128">
        <f t="shared" si="5"/>
        <v>1.9499999999999997</v>
      </c>
      <c r="S52" s="128">
        <f t="shared" si="6"/>
        <v>2.0499999999999998</v>
      </c>
      <c r="T52" s="128">
        <f t="shared" si="7"/>
        <v>2.3000000000000003</v>
      </c>
      <c r="U52" s="128">
        <f t="shared" si="8"/>
        <v>2.2000000000000002</v>
      </c>
      <c r="V52" s="128">
        <f t="shared" si="9"/>
        <v>1.9499999999999997</v>
      </c>
      <c r="W52" s="33">
        <f t="shared" si="10"/>
        <v>82</v>
      </c>
      <c r="X52" s="129">
        <f t="shared" si="11"/>
        <v>16.400000000000002</v>
      </c>
      <c r="Y52" s="138">
        <v>62</v>
      </c>
      <c r="Z52" s="131">
        <f t="shared" si="12"/>
        <v>49.6</v>
      </c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2"/>
    </row>
    <row r="53" spans="1:44" s="130" customFormat="1" x14ac:dyDescent="0.3">
      <c r="A53" s="125">
        <v>47</v>
      </c>
      <c r="B53" s="134">
        <v>660858</v>
      </c>
      <c r="C53" s="135" t="s">
        <v>151</v>
      </c>
      <c r="D53" s="9">
        <v>7</v>
      </c>
      <c r="E53" s="9">
        <v>8</v>
      </c>
      <c r="F53" s="9">
        <v>8</v>
      </c>
      <c r="G53" s="9">
        <v>8</v>
      </c>
      <c r="H53" s="9">
        <v>9</v>
      </c>
      <c r="I53" s="126">
        <f t="shared" si="1"/>
        <v>40</v>
      </c>
      <c r="J53" s="126">
        <f t="shared" si="2"/>
        <v>6</v>
      </c>
      <c r="K53" s="15">
        <v>3</v>
      </c>
      <c r="L53" s="15">
        <v>2</v>
      </c>
      <c r="M53" s="15">
        <v>1.5</v>
      </c>
      <c r="N53" s="15">
        <v>2.5</v>
      </c>
      <c r="O53" s="15">
        <v>3</v>
      </c>
      <c r="P53" s="127">
        <f t="shared" si="3"/>
        <v>12</v>
      </c>
      <c r="Q53" s="127">
        <f t="shared" si="4"/>
        <v>0.60000000000000009</v>
      </c>
      <c r="R53" s="128">
        <f t="shared" si="5"/>
        <v>1.2000000000000002</v>
      </c>
      <c r="S53" s="128">
        <f t="shared" si="6"/>
        <v>1.3</v>
      </c>
      <c r="T53" s="128">
        <f t="shared" si="7"/>
        <v>1.2749999999999999</v>
      </c>
      <c r="U53" s="128">
        <f t="shared" si="8"/>
        <v>1.325</v>
      </c>
      <c r="V53" s="128">
        <f t="shared" si="9"/>
        <v>1.5</v>
      </c>
      <c r="W53" s="33">
        <f t="shared" si="10"/>
        <v>52</v>
      </c>
      <c r="X53" s="129">
        <f t="shared" si="11"/>
        <v>10.4</v>
      </c>
      <c r="Y53" s="138">
        <v>44</v>
      </c>
      <c r="Z53" s="131">
        <f t="shared" si="12"/>
        <v>35.200000000000003</v>
      </c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2"/>
    </row>
    <row r="54" spans="1:44" s="130" customFormat="1" x14ac:dyDescent="0.3">
      <c r="A54" s="125">
        <v>48</v>
      </c>
      <c r="B54" s="134">
        <v>660859</v>
      </c>
      <c r="C54" s="135" t="s">
        <v>152</v>
      </c>
      <c r="D54" s="9">
        <v>10</v>
      </c>
      <c r="E54" s="9">
        <v>10.5</v>
      </c>
      <c r="F54" s="9">
        <v>12</v>
      </c>
      <c r="G54" s="9">
        <v>11</v>
      </c>
      <c r="H54" s="9">
        <v>11</v>
      </c>
      <c r="I54" s="126">
        <f t="shared" si="1"/>
        <v>54.5</v>
      </c>
      <c r="J54" s="126">
        <f t="shared" si="2"/>
        <v>8.1749999999999989</v>
      </c>
      <c r="K54" s="15">
        <v>2.5</v>
      </c>
      <c r="L54" s="15">
        <v>2</v>
      </c>
      <c r="M54" s="15">
        <v>3</v>
      </c>
      <c r="N54" s="15">
        <v>4</v>
      </c>
      <c r="O54" s="15">
        <v>3.5</v>
      </c>
      <c r="P54" s="127">
        <f t="shared" si="3"/>
        <v>15</v>
      </c>
      <c r="Q54" s="127">
        <f t="shared" si="4"/>
        <v>0.75</v>
      </c>
      <c r="R54" s="128">
        <f t="shared" si="5"/>
        <v>1.625</v>
      </c>
      <c r="S54" s="128">
        <f t="shared" si="6"/>
        <v>1.675</v>
      </c>
      <c r="T54" s="128">
        <f t="shared" si="7"/>
        <v>1.9499999999999997</v>
      </c>
      <c r="U54" s="128">
        <f t="shared" si="8"/>
        <v>1.8499999999999999</v>
      </c>
      <c r="V54" s="128">
        <f t="shared" si="9"/>
        <v>1.825</v>
      </c>
      <c r="W54" s="33">
        <f t="shared" si="10"/>
        <v>69.5</v>
      </c>
      <c r="X54" s="129">
        <f t="shared" si="11"/>
        <v>13.9</v>
      </c>
      <c r="Y54" s="138">
        <v>50</v>
      </c>
      <c r="Z54" s="131">
        <f t="shared" si="12"/>
        <v>40</v>
      </c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2"/>
    </row>
    <row r="55" spans="1:44" s="130" customFormat="1" x14ac:dyDescent="0.3">
      <c r="A55" s="125">
        <v>49</v>
      </c>
      <c r="B55" s="134">
        <v>660860</v>
      </c>
      <c r="C55" s="135" t="s">
        <v>153</v>
      </c>
      <c r="D55" s="9">
        <v>2</v>
      </c>
      <c r="E55" s="9">
        <v>3</v>
      </c>
      <c r="F55" s="9">
        <v>4</v>
      </c>
      <c r="G55" s="9">
        <v>3</v>
      </c>
      <c r="H55" s="9">
        <v>5</v>
      </c>
      <c r="I55" s="126">
        <f t="shared" si="1"/>
        <v>17</v>
      </c>
      <c r="J55" s="126">
        <f t="shared" si="2"/>
        <v>2.5499999999999998</v>
      </c>
      <c r="K55" s="15">
        <v>1</v>
      </c>
      <c r="L55" s="15">
        <v>1.5</v>
      </c>
      <c r="M55" s="15">
        <v>0.5</v>
      </c>
      <c r="N55" s="15">
        <v>0.5</v>
      </c>
      <c r="O55" s="15">
        <v>0</v>
      </c>
      <c r="P55" s="127">
        <f t="shared" si="3"/>
        <v>3.5</v>
      </c>
      <c r="Q55" s="127">
        <f t="shared" si="4"/>
        <v>0.17500000000000002</v>
      </c>
      <c r="R55" s="128">
        <f t="shared" si="5"/>
        <v>0.35</v>
      </c>
      <c r="S55" s="128">
        <f t="shared" si="6"/>
        <v>0.52499999999999991</v>
      </c>
      <c r="T55" s="128">
        <f t="shared" si="7"/>
        <v>0.625</v>
      </c>
      <c r="U55" s="128">
        <f t="shared" si="8"/>
        <v>0.47499999999999998</v>
      </c>
      <c r="V55" s="128">
        <f t="shared" si="9"/>
        <v>0.75</v>
      </c>
      <c r="W55" s="33">
        <f t="shared" si="10"/>
        <v>20.5</v>
      </c>
      <c r="X55" s="129">
        <f t="shared" si="11"/>
        <v>4.1000000000000005</v>
      </c>
      <c r="Y55" s="138">
        <v>15</v>
      </c>
      <c r="Z55" s="131">
        <f t="shared" si="12"/>
        <v>12</v>
      </c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2"/>
    </row>
    <row r="56" spans="1:44" s="130" customFormat="1" x14ac:dyDescent="0.3">
      <c r="A56" s="125">
        <v>50</v>
      </c>
      <c r="B56" s="134">
        <v>660861</v>
      </c>
      <c r="C56" s="135" t="s">
        <v>154</v>
      </c>
      <c r="D56" s="9">
        <v>8</v>
      </c>
      <c r="E56" s="9">
        <v>7</v>
      </c>
      <c r="F56" s="9">
        <v>9</v>
      </c>
      <c r="G56" s="9">
        <v>8</v>
      </c>
      <c r="H56" s="9">
        <v>9</v>
      </c>
      <c r="I56" s="126">
        <f t="shared" si="1"/>
        <v>41</v>
      </c>
      <c r="J56" s="126">
        <f t="shared" si="2"/>
        <v>6.1499999999999995</v>
      </c>
      <c r="K56" s="15">
        <v>1.5</v>
      </c>
      <c r="L56" s="15">
        <v>2</v>
      </c>
      <c r="M56" s="15">
        <v>1</v>
      </c>
      <c r="N56" s="15">
        <v>2</v>
      </c>
      <c r="O56" s="15">
        <v>2.5</v>
      </c>
      <c r="P56" s="127">
        <f t="shared" si="3"/>
        <v>9</v>
      </c>
      <c r="Q56" s="127">
        <f t="shared" si="4"/>
        <v>0.45</v>
      </c>
      <c r="R56" s="128">
        <f t="shared" si="5"/>
        <v>1.2749999999999999</v>
      </c>
      <c r="S56" s="128">
        <f t="shared" si="6"/>
        <v>1.1500000000000001</v>
      </c>
      <c r="T56" s="128">
        <f t="shared" si="7"/>
        <v>1.4</v>
      </c>
      <c r="U56" s="128">
        <f t="shared" si="8"/>
        <v>1.3</v>
      </c>
      <c r="V56" s="128">
        <f t="shared" si="9"/>
        <v>1.4749999999999999</v>
      </c>
      <c r="W56" s="33">
        <f t="shared" si="10"/>
        <v>50</v>
      </c>
      <c r="X56" s="129">
        <f t="shared" si="11"/>
        <v>10</v>
      </c>
      <c r="Y56" s="138">
        <v>38</v>
      </c>
      <c r="Z56" s="131">
        <f t="shared" si="12"/>
        <v>30.400000000000002</v>
      </c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2"/>
    </row>
    <row r="57" spans="1:44" s="130" customFormat="1" x14ac:dyDescent="0.3">
      <c r="A57" s="125">
        <v>51</v>
      </c>
      <c r="B57" s="134">
        <v>660862</v>
      </c>
      <c r="C57" s="135" t="s">
        <v>155</v>
      </c>
      <c r="D57" s="9">
        <v>12.5</v>
      </c>
      <c r="E57" s="9">
        <v>13</v>
      </c>
      <c r="F57" s="9">
        <v>14</v>
      </c>
      <c r="G57" s="9">
        <v>12</v>
      </c>
      <c r="H57" s="9">
        <v>13</v>
      </c>
      <c r="I57" s="126">
        <f t="shared" si="1"/>
        <v>64.5</v>
      </c>
      <c r="J57" s="126">
        <f t="shared" si="2"/>
        <v>9.6749999999999989</v>
      </c>
      <c r="K57" s="15">
        <v>4</v>
      </c>
      <c r="L57" s="15">
        <v>3.5</v>
      </c>
      <c r="M57" s="15">
        <v>5</v>
      </c>
      <c r="N57" s="15">
        <v>2</v>
      </c>
      <c r="O57" s="15">
        <v>4</v>
      </c>
      <c r="P57" s="127">
        <f t="shared" si="3"/>
        <v>18.5</v>
      </c>
      <c r="Q57" s="127">
        <f t="shared" si="4"/>
        <v>0.92500000000000004</v>
      </c>
      <c r="R57" s="128">
        <f t="shared" si="5"/>
        <v>2.0750000000000002</v>
      </c>
      <c r="S57" s="128">
        <f t="shared" si="6"/>
        <v>2.125</v>
      </c>
      <c r="T57" s="128">
        <f t="shared" si="7"/>
        <v>2.35</v>
      </c>
      <c r="U57" s="128">
        <f t="shared" si="8"/>
        <v>1.9</v>
      </c>
      <c r="V57" s="128">
        <f t="shared" si="9"/>
        <v>2.15</v>
      </c>
      <c r="W57" s="33">
        <f t="shared" si="10"/>
        <v>83</v>
      </c>
      <c r="X57" s="129">
        <f t="shared" si="11"/>
        <v>16.600000000000001</v>
      </c>
      <c r="Y57" s="138">
        <v>64</v>
      </c>
      <c r="Z57" s="131">
        <f t="shared" si="12"/>
        <v>51.2</v>
      </c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2"/>
    </row>
    <row r="58" spans="1:44" s="130" customFormat="1" x14ac:dyDescent="0.3">
      <c r="A58" s="125">
        <v>52</v>
      </c>
      <c r="B58" s="134">
        <v>660990</v>
      </c>
      <c r="C58" s="135" t="s">
        <v>156</v>
      </c>
      <c r="D58" s="9">
        <v>12</v>
      </c>
      <c r="E58" s="9">
        <v>14</v>
      </c>
      <c r="F58" s="9">
        <v>13</v>
      </c>
      <c r="G58" s="9">
        <v>14</v>
      </c>
      <c r="H58" s="9">
        <v>8</v>
      </c>
      <c r="I58" s="126">
        <f t="shared" si="1"/>
        <v>61</v>
      </c>
      <c r="J58" s="126">
        <f t="shared" si="2"/>
        <v>9.15</v>
      </c>
      <c r="K58" s="15">
        <v>3.5</v>
      </c>
      <c r="L58" s="15">
        <v>4</v>
      </c>
      <c r="M58" s="15">
        <v>3</v>
      </c>
      <c r="N58" s="15">
        <v>4.5</v>
      </c>
      <c r="O58" s="15">
        <v>3</v>
      </c>
      <c r="P58" s="127">
        <f t="shared" si="3"/>
        <v>18</v>
      </c>
      <c r="Q58" s="127">
        <f t="shared" si="4"/>
        <v>0.9</v>
      </c>
      <c r="R58" s="128">
        <f t="shared" si="5"/>
        <v>1.9749999999999999</v>
      </c>
      <c r="S58" s="128">
        <f t="shared" si="6"/>
        <v>2.3000000000000003</v>
      </c>
      <c r="T58" s="128">
        <f t="shared" si="7"/>
        <v>2.1</v>
      </c>
      <c r="U58" s="128">
        <f t="shared" si="8"/>
        <v>2.3250000000000002</v>
      </c>
      <c r="V58" s="128">
        <f t="shared" si="9"/>
        <v>1.35</v>
      </c>
      <c r="W58" s="33">
        <f t="shared" si="10"/>
        <v>79</v>
      </c>
      <c r="X58" s="129">
        <f t="shared" si="11"/>
        <v>15.8</v>
      </c>
      <c r="Y58" s="138">
        <v>66</v>
      </c>
      <c r="Z58" s="131">
        <f t="shared" si="12"/>
        <v>52.800000000000004</v>
      </c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2"/>
    </row>
    <row r="59" spans="1:44" s="130" customFormat="1" x14ac:dyDescent="0.3">
      <c r="A59" s="125">
        <v>53</v>
      </c>
      <c r="B59" s="134">
        <v>660863</v>
      </c>
      <c r="C59" s="135" t="s">
        <v>157</v>
      </c>
      <c r="D59" s="9">
        <v>8</v>
      </c>
      <c r="E59" s="9">
        <v>8</v>
      </c>
      <c r="F59" s="9">
        <v>8</v>
      </c>
      <c r="G59" s="9">
        <v>8</v>
      </c>
      <c r="H59" s="9">
        <v>8</v>
      </c>
      <c r="I59" s="126">
        <f t="shared" si="1"/>
        <v>40</v>
      </c>
      <c r="J59" s="126">
        <f t="shared" si="2"/>
        <v>6</v>
      </c>
      <c r="K59" s="15">
        <v>2.5</v>
      </c>
      <c r="L59" s="15">
        <v>3</v>
      </c>
      <c r="M59" s="15">
        <v>1.5</v>
      </c>
      <c r="N59" s="15">
        <v>2</v>
      </c>
      <c r="O59" s="15">
        <v>3.5</v>
      </c>
      <c r="P59" s="127">
        <f t="shared" si="3"/>
        <v>12.5</v>
      </c>
      <c r="Q59" s="127">
        <f t="shared" si="4"/>
        <v>0.625</v>
      </c>
      <c r="R59" s="128">
        <f t="shared" si="5"/>
        <v>1.325</v>
      </c>
      <c r="S59" s="128">
        <f t="shared" si="6"/>
        <v>1.35</v>
      </c>
      <c r="T59" s="128">
        <f t="shared" si="7"/>
        <v>1.2749999999999999</v>
      </c>
      <c r="U59" s="128">
        <f t="shared" si="8"/>
        <v>1.3</v>
      </c>
      <c r="V59" s="128">
        <f t="shared" si="9"/>
        <v>1.375</v>
      </c>
      <c r="W59" s="33">
        <f t="shared" si="10"/>
        <v>52.5</v>
      </c>
      <c r="X59" s="129">
        <f t="shared" si="11"/>
        <v>10.5</v>
      </c>
      <c r="Y59" s="138">
        <v>40</v>
      </c>
      <c r="Z59" s="131">
        <f t="shared" si="12"/>
        <v>32</v>
      </c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2"/>
    </row>
    <row r="60" spans="1:44" s="130" customFormat="1" x14ac:dyDescent="0.3">
      <c r="A60" s="125">
        <v>54</v>
      </c>
      <c r="B60" s="134">
        <v>660864</v>
      </c>
      <c r="C60" s="135" t="s">
        <v>158</v>
      </c>
      <c r="D60" s="9">
        <v>8</v>
      </c>
      <c r="E60" s="9">
        <v>8</v>
      </c>
      <c r="F60" s="9">
        <v>8</v>
      </c>
      <c r="G60" s="9">
        <v>8</v>
      </c>
      <c r="H60" s="9">
        <v>8</v>
      </c>
      <c r="I60" s="126">
        <f t="shared" si="1"/>
        <v>40</v>
      </c>
      <c r="J60" s="126">
        <f t="shared" si="2"/>
        <v>6</v>
      </c>
      <c r="K60" s="15">
        <v>2</v>
      </c>
      <c r="L60" s="15">
        <v>1.5</v>
      </c>
      <c r="M60" s="15">
        <v>3.5</v>
      </c>
      <c r="N60" s="15">
        <v>3</v>
      </c>
      <c r="O60" s="15">
        <v>2</v>
      </c>
      <c r="P60" s="127">
        <f t="shared" si="3"/>
        <v>12</v>
      </c>
      <c r="Q60" s="127">
        <f t="shared" si="4"/>
        <v>0.60000000000000009</v>
      </c>
      <c r="R60" s="128">
        <f t="shared" si="5"/>
        <v>1.3</v>
      </c>
      <c r="S60" s="128">
        <f t="shared" si="6"/>
        <v>1.2749999999999999</v>
      </c>
      <c r="T60" s="128">
        <f t="shared" si="7"/>
        <v>1.375</v>
      </c>
      <c r="U60" s="128">
        <f t="shared" si="8"/>
        <v>1.35</v>
      </c>
      <c r="V60" s="128">
        <f t="shared" si="9"/>
        <v>1.3</v>
      </c>
      <c r="W60" s="33">
        <f t="shared" si="10"/>
        <v>52</v>
      </c>
      <c r="X60" s="129">
        <f t="shared" si="11"/>
        <v>10.4</v>
      </c>
      <c r="Y60" s="138">
        <v>40</v>
      </c>
      <c r="Z60" s="131">
        <f t="shared" si="12"/>
        <v>32</v>
      </c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2"/>
    </row>
    <row r="61" spans="1:44" s="130" customFormat="1" x14ac:dyDescent="0.3">
      <c r="A61" s="125">
        <v>55</v>
      </c>
      <c r="B61" s="134">
        <v>660865</v>
      </c>
      <c r="C61" s="135" t="s">
        <v>159</v>
      </c>
      <c r="D61" s="9">
        <v>10</v>
      </c>
      <c r="E61" s="9">
        <v>10.5</v>
      </c>
      <c r="F61" s="9">
        <v>13</v>
      </c>
      <c r="G61" s="9">
        <v>12</v>
      </c>
      <c r="H61" s="9">
        <v>12</v>
      </c>
      <c r="I61" s="126">
        <f t="shared" si="1"/>
        <v>57.5</v>
      </c>
      <c r="J61" s="126">
        <f t="shared" si="2"/>
        <v>8.625</v>
      </c>
      <c r="K61" s="15">
        <v>3</v>
      </c>
      <c r="L61" s="15">
        <v>3.5</v>
      </c>
      <c r="M61" s="15">
        <v>4</v>
      </c>
      <c r="N61" s="15">
        <v>2.5</v>
      </c>
      <c r="O61" s="15">
        <v>2.5</v>
      </c>
      <c r="P61" s="127">
        <f t="shared" si="3"/>
        <v>15.5</v>
      </c>
      <c r="Q61" s="127">
        <f t="shared" si="4"/>
        <v>0.77500000000000002</v>
      </c>
      <c r="R61" s="128">
        <f t="shared" si="5"/>
        <v>1.65</v>
      </c>
      <c r="S61" s="128">
        <f t="shared" si="6"/>
        <v>1.75</v>
      </c>
      <c r="T61" s="128">
        <f t="shared" si="7"/>
        <v>2.15</v>
      </c>
      <c r="U61" s="128">
        <f t="shared" si="8"/>
        <v>1.9249999999999998</v>
      </c>
      <c r="V61" s="128">
        <f t="shared" si="9"/>
        <v>1.9249999999999998</v>
      </c>
      <c r="W61" s="33">
        <f t="shared" si="10"/>
        <v>73</v>
      </c>
      <c r="X61" s="129">
        <f t="shared" si="11"/>
        <v>14.600000000000001</v>
      </c>
      <c r="Y61" s="138">
        <v>51</v>
      </c>
      <c r="Z61" s="131">
        <f t="shared" si="12"/>
        <v>40.800000000000004</v>
      </c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2"/>
    </row>
    <row r="62" spans="1:44" s="130" customFormat="1" x14ac:dyDescent="0.3">
      <c r="A62" s="125">
        <v>56</v>
      </c>
      <c r="B62" s="134">
        <v>660866</v>
      </c>
      <c r="C62" s="135" t="s">
        <v>160</v>
      </c>
      <c r="D62" s="9">
        <v>9</v>
      </c>
      <c r="E62" s="9">
        <v>9.5</v>
      </c>
      <c r="F62" s="9">
        <v>12</v>
      </c>
      <c r="G62" s="9">
        <v>13</v>
      </c>
      <c r="H62" s="9">
        <v>10</v>
      </c>
      <c r="I62" s="126">
        <f t="shared" si="1"/>
        <v>53.5</v>
      </c>
      <c r="J62" s="126">
        <f t="shared" si="2"/>
        <v>8.0250000000000004</v>
      </c>
      <c r="K62" s="15">
        <v>3</v>
      </c>
      <c r="L62" s="15">
        <v>2</v>
      </c>
      <c r="M62" s="15">
        <v>3</v>
      </c>
      <c r="N62" s="15">
        <v>2.5</v>
      </c>
      <c r="O62" s="15">
        <v>1.5</v>
      </c>
      <c r="P62" s="127">
        <f t="shared" si="3"/>
        <v>12</v>
      </c>
      <c r="Q62" s="127">
        <f t="shared" si="4"/>
        <v>0.60000000000000009</v>
      </c>
      <c r="R62" s="128">
        <f t="shared" si="5"/>
        <v>1.5</v>
      </c>
      <c r="S62" s="128">
        <f t="shared" si="6"/>
        <v>1.5250000000000001</v>
      </c>
      <c r="T62" s="128">
        <f t="shared" si="7"/>
        <v>1.9499999999999997</v>
      </c>
      <c r="U62" s="128">
        <f t="shared" si="8"/>
        <v>2.0750000000000002</v>
      </c>
      <c r="V62" s="128">
        <f t="shared" si="9"/>
        <v>1.575</v>
      </c>
      <c r="W62" s="33">
        <f t="shared" si="10"/>
        <v>65.5</v>
      </c>
      <c r="X62" s="129">
        <f t="shared" si="11"/>
        <v>13.100000000000001</v>
      </c>
      <c r="Y62" s="138">
        <v>43</v>
      </c>
      <c r="Z62" s="131">
        <f t="shared" si="12"/>
        <v>34.4</v>
      </c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2"/>
    </row>
    <row r="63" spans="1:44" s="130" customFormat="1" x14ac:dyDescent="0.3">
      <c r="A63" s="125">
        <v>57</v>
      </c>
      <c r="B63" s="134">
        <v>660867</v>
      </c>
      <c r="C63" s="135" t="s">
        <v>161</v>
      </c>
      <c r="D63" s="9">
        <v>8</v>
      </c>
      <c r="E63" s="9">
        <v>9</v>
      </c>
      <c r="F63" s="9">
        <v>7</v>
      </c>
      <c r="G63" s="9">
        <v>9</v>
      </c>
      <c r="H63" s="9">
        <v>8</v>
      </c>
      <c r="I63" s="126">
        <f t="shared" si="1"/>
        <v>41</v>
      </c>
      <c r="J63" s="126">
        <f t="shared" si="2"/>
        <v>6.1499999999999995</v>
      </c>
      <c r="K63" s="15">
        <v>2.5</v>
      </c>
      <c r="L63" s="15">
        <v>1.5</v>
      </c>
      <c r="M63" s="15">
        <v>2.5</v>
      </c>
      <c r="N63" s="15">
        <v>2</v>
      </c>
      <c r="O63" s="15">
        <v>3.5</v>
      </c>
      <c r="P63" s="127">
        <f t="shared" si="3"/>
        <v>12</v>
      </c>
      <c r="Q63" s="127">
        <f t="shared" si="4"/>
        <v>0.60000000000000009</v>
      </c>
      <c r="R63" s="128">
        <f t="shared" si="5"/>
        <v>1.325</v>
      </c>
      <c r="S63" s="128">
        <f t="shared" si="6"/>
        <v>1.4249999999999998</v>
      </c>
      <c r="T63" s="128">
        <f t="shared" si="7"/>
        <v>1.175</v>
      </c>
      <c r="U63" s="128">
        <f t="shared" si="8"/>
        <v>1.45</v>
      </c>
      <c r="V63" s="128">
        <f t="shared" si="9"/>
        <v>1.375</v>
      </c>
      <c r="W63" s="33">
        <f t="shared" si="10"/>
        <v>53</v>
      </c>
      <c r="X63" s="129">
        <f t="shared" si="11"/>
        <v>10.600000000000001</v>
      </c>
      <c r="Y63" s="138">
        <v>43</v>
      </c>
      <c r="Z63" s="131">
        <f t="shared" si="12"/>
        <v>34.4</v>
      </c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2"/>
    </row>
    <row r="64" spans="1:44" s="130" customFormat="1" x14ac:dyDescent="0.3">
      <c r="A64" s="125">
        <v>58</v>
      </c>
      <c r="B64" s="134">
        <v>660868</v>
      </c>
      <c r="C64" s="135" t="s">
        <v>162</v>
      </c>
      <c r="D64" s="9">
        <v>1</v>
      </c>
      <c r="E64" s="9">
        <v>2</v>
      </c>
      <c r="F64" s="9">
        <v>0</v>
      </c>
      <c r="G64" s="9">
        <v>2</v>
      </c>
      <c r="H64" s="9">
        <v>1</v>
      </c>
      <c r="I64" s="126">
        <f t="shared" si="1"/>
        <v>6</v>
      </c>
      <c r="J64" s="126">
        <f t="shared" si="2"/>
        <v>0.89999999999999991</v>
      </c>
      <c r="K64" s="15">
        <v>1</v>
      </c>
      <c r="L64" s="15">
        <v>0.5</v>
      </c>
      <c r="M64" s="15">
        <v>0</v>
      </c>
      <c r="N64" s="15">
        <v>0.5</v>
      </c>
      <c r="O64" s="15">
        <v>1</v>
      </c>
      <c r="P64" s="127">
        <f t="shared" si="3"/>
        <v>3</v>
      </c>
      <c r="Q64" s="127">
        <f t="shared" si="4"/>
        <v>0.15000000000000002</v>
      </c>
      <c r="R64" s="128">
        <f t="shared" si="5"/>
        <v>0.2</v>
      </c>
      <c r="S64" s="128">
        <f t="shared" si="6"/>
        <v>0.32500000000000001</v>
      </c>
      <c r="T64" s="128">
        <f t="shared" si="7"/>
        <v>0</v>
      </c>
      <c r="U64" s="128">
        <f t="shared" si="8"/>
        <v>0.32500000000000001</v>
      </c>
      <c r="V64" s="128">
        <f t="shared" si="9"/>
        <v>0.2</v>
      </c>
      <c r="W64" s="33">
        <f t="shared" si="10"/>
        <v>9</v>
      </c>
      <c r="X64" s="129">
        <f t="shared" si="11"/>
        <v>1.8</v>
      </c>
      <c r="Y64" s="138">
        <v>10</v>
      </c>
      <c r="Z64" s="131">
        <f t="shared" si="12"/>
        <v>8</v>
      </c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2"/>
    </row>
    <row r="65" spans="1:44" s="130" customFormat="1" x14ac:dyDescent="0.3">
      <c r="A65" s="125">
        <v>59</v>
      </c>
      <c r="B65" s="134">
        <v>660869</v>
      </c>
      <c r="C65" s="135" t="s">
        <v>163</v>
      </c>
      <c r="D65" s="9">
        <v>9</v>
      </c>
      <c r="E65" s="9">
        <v>6</v>
      </c>
      <c r="F65" s="9">
        <v>12.5</v>
      </c>
      <c r="G65" s="9">
        <v>7</v>
      </c>
      <c r="H65" s="9">
        <v>8</v>
      </c>
      <c r="I65" s="126">
        <f t="shared" si="1"/>
        <v>42.5</v>
      </c>
      <c r="J65" s="126">
        <f t="shared" si="2"/>
        <v>6.375</v>
      </c>
      <c r="K65" s="15">
        <v>2.5</v>
      </c>
      <c r="L65" s="15">
        <v>3</v>
      </c>
      <c r="M65" s="15">
        <v>1.5</v>
      </c>
      <c r="N65" s="15">
        <v>2</v>
      </c>
      <c r="O65" s="15">
        <v>3.5</v>
      </c>
      <c r="P65" s="127">
        <f t="shared" si="3"/>
        <v>12.5</v>
      </c>
      <c r="Q65" s="127">
        <f t="shared" si="4"/>
        <v>0.625</v>
      </c>
      <c r="R65" s="128">
        <f t="shared" si="5"/>
        <v>1.4749999999999999</v>
      </c>
      <c r="S65" s="128">
        <f t="shared" si="6"/>
        <v>1.0499999999999998</v>
      </c>
      <c r="T65" s="128">
        <f t="shared" si="7"/>
        <v>1.95</v>
      </c>
      <c r="U65" s="128">
        <f t="shared" si="8"/>
        <v>1.1500000000000001</v>
      </c>
      <c r="V65" s="128">
        <f t="shared" si="9"/>
        <v>1.375</v>
      </c>
      <c r="W65" s="33">
        <f t="shared" si="10"/>
        <v>55</v>
      </c>
      <c r="X65" s="129">
        <f t="shared" si="11"/>
        <v>11</v>
      </c>
      <c r="Y65" s="138">
        <v>41</v>
      </c>
      <c r="Z65" s="131">
        <f t="shared" si="12"/>
        <v>32.800000000000004</v>
      </c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2"/>
    </row>
    <row r="66" spans="1:44" s="130" customFormat="1" x14ac:dyDescent="0.3">
      <c r="A66" s="125">
        <v>60</v>
      </c>
      <c r="B66" s="134">
        <v>660870</v>
      </c>
      <c r="C66" s="135" t="s">
        <v>164</v>
      </c>
      <c r="D66" s="9">
        <v>9</v>
      </c>
      <c r="E66" s="9">
        <v>7</v>
      </c>
      <c r="F66" s="9">
        <v>6</v>
      </c>
      <c r="G66" s="9">
        <v>8</v>
      </c>
      <c r="H66" s="9">
        <v>9</v>
      </c>
      <c r="I66" s="126">
        <f t="shared" si="1"/>
        <v>39</v>
      </c>
      <c r="J66" s="126">
        <f t="shared" si="2"/>
        <v>5.85</v>
      </c>
      <c r="K66" s="15">
        <v>2.5</v>
      </c>
      <c r="L66" s="15">
        <v>2</v>
      </c>
      <c r="M66" s="15">
        <v>2.5</v>
      </c>
      <c r="N66" s="15">
        <v>3</v>
      </c>
      <c r="O66" s="15">
        <v>1.5</v>
      </c>
      <c r="P66" s="127">
        <f t="shared" si="3"/>
        <v>11.5</v>
      </c>
      <c r="Q66" s="127">
        <f t="shared" si="4"/>
        <v>0.57500000000000007</v>
      </c>
      <c r="R66" s="128">
        <f t="shared" si="5"/>
        <v>1.4749999999999999</v>
      </c>
      <c r="S66" s="128">
        <f t="shared" si="6"/>
        <v>1.1500000000000001</v>
      </c>
      <c r="T66" s="128">
        <f t="shared" si="7"/>
        <v>1.0249999999999999</v>
      </c>
      <c r="U66" s="128">
        <f t="shared" si="8"/>
        <v>1.35</v>
      </c>
      <c r="V66" s="128">
        <f t="shared" si="9"/>
        <v>1.4249999999999998</v>
      </c>
      <c r="W66" s="33">
        <f t="shared" si="10"/>
        <v>50.5</v>
      </c>
      <c r="X66" s="129">
        <f t="shared" si="11"/>
        <v>10.100000000000001</v>
      </c>
      <c r="Y66" s="138">
        <v>41</v>
      </c>
      <c r="Z66" s="131">
        <f t="shared" si="12"/>
        <v>32.800000000000004</v>
      </c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2"/>
    </row>
    <row r="67" spans="1:44" s="130" customFormat="1" x14ac:dyDescent="0.3">
      <c r="A67" s="125">
        <v>61</v>
      </c>
      <c r="B67" s="134">
        <v>660871</v>
      </c>
      <c r="C67" s="135" t="s">
        <v>165</v>
      </c>
      <c r="D67" s="9">
        <v>12</v>
      </c>
      <c r="E67" s="9">
        <v>12.5</v>
      </c>
      <c r="F67" s="9">
        <v>12</v>
      </c>
      <c r="G67" s="9">
        <v>8</v>
      </c>
      <c r="H67" s="9">
        <v>9</v>
      </c>
      <c r="I67" s="126">
        <f t="shared" si="1"/>
        <v>53.5</v>
      </c>
      <c r="J67" s="126">
        <f t="shared" si="2"/>
        <v>8.0250000000000004</v>
      </c>
      <c r="K67" s="15">
        <v>2.5</v>
      </c>
      <c r="L67" s="15">
        <v>3.5</v>
      </c>
      <c r="M67" s="15">
        <v>4</v>
      </c>
      <c r="N67" s="15">
        <v>3.5</v>
      </c>
      <c r="O67" s="15">
        <v>3</v>
      </c>
      <c r="P67" s="127">
        <f t="shared" si="3"/>
        <v>16.5</v>
      </c>
      <c r="Q67" s="127">
        <f t="shared" si="4"/>
        <v>0.82500000000000007</v>
      </c>
      <c r="R67" s="128">
        <f t="shared" si="5"/>
        <v>1.9249999999999998</v>
      </c>
      <c r="S67" s="128">
        <f t="shared" si="6"/>
        <v>2.0499999999999998</v>
      </c>
      <c r="T67" s="128">
        <f t="shared" si="7"/>
        <v>1.9999999999999998</v>
      </c>
      <c r="U67" s="128">
        <f t="shared" si="8"/>
        <v>1.375</v>
      </c>
      <c r="V67" s="128">
        <f t="shared" si="9"/>
        <v>1.5</v>
      </c>
      <c r="W67" s="33">
        <f t="shared" si="10"/>
        <v>70</v>
      </c>
      <c r="X67" s="129">
        <f t="shared" si="11"/>
        <v>14</v>
      </c>
      <c r="Y67" s="138">
        <v>57</v>
      </c>
      <c r="Z67" s="131">
        <f t="shared" si="12"/>
        <v>45.6</v>
      </c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2"/>
    </row>
    <row r="68" spans="1:44" s="130" customFormat="1" x14ac:dyDescent="0.3">
      <c r="A68" s="125">
        <v>62</v>
      </c>
      <c r="B68" s="134">
        <v>660872</v>
      </c>
      <c r="C68" s="135" t="s">
        <v>166</v>
      </c>
      <c r="D68" s="9">
        <v>8</v>
      </c>
      <c r="E68" s="9">
        <v>7</v>
      </c>
      <c r="F68" s="9">
        <v>9</v>
      </c>
      <c r="G68" s="9">
        <v>9</v>
      </c>
      <c r="H68" s="9">
        <v>9</v>
      </c>
      <c r="I68" s="126">
        <f t="shared" si="1"/>
        <v>42</v>
      </c>
      <c r="J68" s="126">
        <f t="shared" si="2"/>
        <v>6.3</v>
      </c>
      <c r="K68" s="15">
        <v>2</v>
      </c>
      <c r="L68" s="15">
        <v>1.5</v>
      </c>
      <c r="M68" s="15">
        <v>2</v>
      </c>
      <c r="N68" s="15">
        <v>3</v>
      </c>
      <c r="O68" s="15">
        <v>3.5</v>
      </c>
      <c r="P68" s="127">
        <f t="shared" si="3"/>
        <v>12</v>
      </c>
      <c r="Q68" s="127">
        <f t="shared" si="4"/>
        <v>0.60000000000000009</v>
      </c>
      <c r="R68" s="128">
        <f t="shared" si="5"/>
        <v>1.3</v>
      </c>
      <c r="S68" s="128">
        <f t="shared" si="6"/>
        <v>1.125</v>
      </c>
      <c r="T68" s="128">
        <f t="shared" si="7"/>
        <v>1.45</v>
      </c>
      <c r="U68" s="128">
        <f t="shared" si="8"/>
        <v>1.5</v>
      </c>
      <c r="V68" s="128">
        <f t="shared" si="9"/>
        <v>1.5249999999999999</v>
      </c>
      <c r="W68" s="33">
        <f t="shared" si="10"/>
        <v>54</v>
      </c>
      <c r="X68" s="129">
        <f t="shared" si="11"/>
        <v>10.8</v>
      </c>
      <c r="Y68" s="138">
        <v>40</v>
      </c>
      <c r="Z68" s="131">
        <f t="shared" si="12"/>
        <v>32</v>
      </c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2"/>
    </row>
    <row r="69" spans="1:44" s="130" customFormat="1" x14ac:dyDescent="0.3">
      <c r="A69" s="125">
        <v>63</v>
      </c>
      <c r="B69" s="134">
        <v>660873</v>
      </c>
      <c r="C69" s="135" t="s">
        <v>167</v>
      </c>
      <c r="D69" s="9">
        <v>12.5</v>
      </c>
      <c r="E69" s="9">
        <v>13</v>
      </c>
      <c r="F69" s="9">
        <v>14</v>
      </c>
      <c r="G69" s="9">
        <v>12</v>
      </c>
      <c r="H69" s="9">
        <v>10</v>
      </c>
      <c r="I69" s="126">
        <f t="shared" si="1"/>
        <v>61.5</v>
      </c>
      <c r="J69" s="126">
        <f t="shared" si="2"/>
        <v>9.2249999999999996</v>
      </c>
      <c r="K69" s="15">
        <v>4</v>
      </c>
      <c r="L69" s="15">
        <v>3</v>
      </c>
      <c r="M69" s="15">
        <v>2.5</v>
      </c>
      <c r="N69" s="15">
        <v>3</v>
      </c>
      <c r="O69" s="15">
        <v>4</v>
      </c>
      <c r="P69" s="127">
        <f t="shared" si="3"/>
        <v>16.5</v>
      </c>
      <c r="Q69" s="127">
        <f t="shared" si="4"/>
        <v>0.82500000000000007</v>
      </c>
      <c r="R69" s="128">
        <f t="shared" si="5"/>
        <v>2.0750000000000002</v>
      </c>
      <c r="S69" s="128">
        <f t="shared" si="6"/>
        <v>2.1</v>
      </c>
      <c r="T69" s="128">
        <f t="shared" si="7"/>
        <v>2.2250000000000001</v>
      </c>
      <c r="U69" s="128">
        <f t="shared" si="8"/>
        <v>1.9499999999999997</v>
      </c>
      <c r="V69" s="128">
        <f t="shared" si="9"/>
        <v>1.7</v>
      </c>
      <c r="W69" s="33">
        <f t="shared" si="10"/>
        <v>78</v>
      </c>
      <c r="X69" s="129">
        <f t="shared" si="11"/>
        <v>15.600000000000001</v>
      </c>
      <c r="Y69" s="138">
        <v>57</v>
      </c>
      <c r="Z69" s="131">
        <f t="shared" si="12"/>
        <v>45.6</v>
      </c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2"/>
    </row>
    <row r="70" spans="1:44" s="130" customFormat="1" x14ac:dyDescent="0.3">
      <c r="A70" s="125">
        <v>64</v>
      </c>
      <c r="B70" s="134">
        <v>660874</v>
      </c>
      <c r="C70" s="135" t="s">
        <v>168</v>
      </c>
      <c r="D70" s="9">
        <v>2</v>
      </c>
      <c r="E70" s="9">
        <v>0</v>
      </c>
      <c r="F70" s="9">
        <v>3</v>
      </c>
      <c r="G70" s="9">
        <v>1</v>
      </c>
      <c r="H70" s="9">
        <v>0</v>
      </c>
      <c r="I70" s="126">
        <f t="shared" si="1"/>
        <v>6</v>
      </c>
      <c r="J70" s="126">
        <f t="shared" si="2"/>
        <v>0.89999999999999991</v>
      </c>
      <c r="K70" s="15">
        <v>0</v>
      </c>
      <c r="L70" s="15">
        <v>0.5</v>
      </c>
      <c r="M70" s="15">
        <v>1</v>
      </c>
      <c r="N70" s="15">
        <v>0</v>
      </c>
      <c r="O70" s="15">
        <v>0.5</v>
      </c>
      <c r="P70" s="127">
        <f t="shared" si="3"/>
        <v>2</v>
      </c>
      <c r="Q70" s="127">
        <f t="shared" si="4"/>
        <v>0.1</v>
      </c>
      <c r="R70" s="128">
        <f t="shared" si="5"/>
        <v>0.3</v>
      </c>
      <c r="S70" s="128">
        <f t="shared" si="6"/>
        <v>2.5000000000000001E-2</v>
      </c>
      <c r="T70" s="128">
        <f t="shared" si="7"/>
        <v>0.49999999999999994</v>
      </c>
      <c r="U70" s="128">
        <f t="shared" si="8"/>
        <v>0.15</v>
      </c>
      <c r="V70" s="128">
        <f t="shared" si="9"/>
        <v>2.5000000000000001E-2</v>
      </c>
      <c r="W70" s="33">
        <f t="shared" si="10"/>
        <v>8</v>
      </c>
      <c r="X70" s="129">
        <f t="shared" si="11"/>
        <v>1.6</v>
      </c>
      <c r="Y70" s="138">
        <v>7</v>
      </c>
      <c r="Z70" s="131">
        <f t="shared" si="12"/>
        <v>5.6000000000000005</v>
      </c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2"/>
    </row>
    <row r="71" spans="1:44" s="130" customFormat="1" x14ac:dyDescent="0.3">
      <c r="A71" s="125">
        <v>65</v>
      </c>
      <c r="B71" s="134">
        <v>660875</v>
      </c>
      <c r="C71" s="135" t="s">
        <v>169</v>
      </c>
      <c r="D71" s="9">
        <v>4</v>
      </c>
      <c r="E71" s="9">
        <v>4.5</v>
      </c>
      <c r="F71" s="9">
        <v>5</v>
      </c>
      <c r="G71" s="9">
        <v>4</v>
      </c>
      <c r="H71" s="9">
        <v>4</v>
      </c>
      <c r="I71" s="126">
        <f t="shared" si="1"/>
        <v>21.5</v>
      </c>
      <c r="J71" s="126">
        <f t="shared" si="2"/>
        <v>3.2250000000000001</v>
      </c>
      <c r="K71" s="15">
        <v>1.5</v>
      </c>
      <c r="L71" s="15">
        <v>0</v>
      </c>
      <c r="M71" s="15">
        <v>1.5</v>
      </c>
      <c r="N71" s="15">
        <v>1</v>
      </c>
      <c r="O71" s="15">
        <v>2</v>
      </c>
      <c r="P71" s="127">
        <f t="shared" si="3"/>
        <v>6</v>
      </c>
      <c r="Q71" s="127">
        <f t="shared" si="4"/>
        <v>0.30000000000000004</v>
      </c>
      <c r="R71" s="128">
        <f t="shared" si="5"/>
        <v>0.67500000000000004</v>
      </c>
      <c r="S71" s="128">
        <f t="shared" si="6"/>
        <v>0.67499999999999993</v>
      </c>
      <c r="T71" s="128">
        <f t="shared" si="7"/>
        <v>0.82499999999999996</v>
      </c>
      <c r="U71" s="128">
        <f t="shared" si="8"/>
        <v>0.65</v>
      </c>
      <c r="V71" s="128">
        <f t="shared" si="9"/>
        <v>0.7</v>
      </c>
      <c r="W71" s="33">
        <f t="shared" si="10"/>
        <v>27.5</v>
      </c>
      <c r="X71" s="129">
        <f t="shared" si="11"/>
        <v>5.5</v>
      </c>
      <c r="Y71" s="138">
        <v>27</v>
      </c>
      <c r="Z71" s="131">
        <f t="shared" si="12"/>
        <v>21.6</v>
      </c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2"/>
    </row>
    <row r="72" spans="1:44" s="130" customFormat="1" x14ac:dyDescent="0.3">
      <c r="A72" s="125">
        <v>66</v>
      </c>
      <c r="B72" s="134">
        <v>660876</v>
      </c>
      <c r="C72" s="135" t="s">
        <v>170</v>
      </c>
      <c r="D72" s="9">
        <v>9</v>
      </c>
      <c r="E72" s="9">
        <v>8</v>
      </c>
      <c r="F72" s="9">
        <v>9</v>
      </c>
      <c r="G72" s="9">
        <v>8</v>
      </c>
      <c r="H72" s="9">
        <v>7</v>
      </c>
      <c r="I72" s="126">
        <f t="shared" ref="I72:I135" si="14">SUM(D72:H72)</f>
        <v>41</v>
      </c>
      <c r="J72" s="126">
        <f t="shared" ref="J72:J135" si="15">I72*0.15</f>
        <v>6.1499999999999995</v>
      </c>
      <c r="K72" s="15">
        <v>2</v>
      </c>
      <c r="L72" s="15">
        <v>1</v>
      </c>
      <c r="M72" s="15">
        <v>1.5</v>
      </c>
      <c r="N72" s="15">
        <v>2.5</v>
      </c>
      <c r="O72" s="15">
        <v>2.5</v>
      </c>
      <c r="P72" s="127">
        <f t="shared" ref="P72:P135" si="16">SUM(K72:O72)</f>
        <v>9.5</v>
      </c>
      <c r="Q72" s="127">
        <f t="shared" ref="Q72:Q135" si="17">P72*0.05</f>
        <v>0.47500000000000003</v>
      </c>
      <c r="R72" s="128">
        <f t="shared" ref="R72:R135" si="18">D72*0.15+K72*0.05</f>
        <v>1.45</v>
      </c>
      <c r="S72" s="128">
        <f t="shared" ref="S72:S135" si="19">E72*0.15+L72*0.05</f>
        <v>1.25</v>
      </c>
      <c r="T72" s="128">
        <f t="shared" ref="T72:T135" si="20">F72*0.15+M72*0.05</f>
        <v>1.4249999999999998</v>
      </c>
      <c r="U72" s="128">
        <f t="shared" ref="U72:U135" si="21">G72*0.15+N72*0.05</f>
        <v>1.325</v>
      </c>
      <c r="V72" s="128">
        <f t="shared" ref="V72:V135" si="22">H72*0.15+O72*0.05</f>
        <v>1.175</v>
      </c>
      <c r="W72" s="33">
        <f t="shared" ref="W72:W136" si="23">I72+P72</f>
        <v>50.5</v>
      </c>
      <c r="X72" s="129">
        <f t="shared" ref="X72:X135" si="24">W72*0.2</f>
        <v>10.100000000000001</v>
      </c>
      <c r="Y72" s="138">
        <v>36</v>
      </c>
      <c r="Z72" s="131">
        <f t="shared" ref="Z72:Z135" si="25">Y72*0.8</f>
        <v>28.8</v>
      </c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2"/>
    </row>
    <row r="73" spans="1:44" s="130" customFormat="1" x14ac:dyDescent="0.3">
      <c r="A73" s="125">
        <v>67</v>
      </c>
      <c r="B73" s="134">
        <v>660877</v>
      </c>
      <c r="C73" s="135" t="s">
        <v>171</v>
      </c>
      <c r="D73" s="9">
        <v>9</v>
      </c>
      <c r="E73" s="9">
        <v>12</v>
      </c>
      <c r="F73" s="9">
        <v>10</v>
      </c>
      <c r="G73" s="9">
        <v>12</v>
      </c>
      <c r="H73" s="9">
        <v>10</v>
      </c>
      <c r="I73" s="126">
        <f t="shared" si="14"/>
        <v>53</v>
      </c>
      <c r="J73" s="126">
        <f t="shared" si="15"/>
        <v>7.9499999999999993</v>
      </c>
      <c r="K73" s="15">
        <v>3</v>
      </c>
      <c r="L73" s="15">
        <v>5</v>
      </c>
      <c r="M73" s="15">
        <v>4</v>
      </c>
      <c r="N73" s="15">
        <v>3.5</v>
      </c>
      <c r="O73" s="15">
        <v>3</v>
      </c>
      <c r="P73" s="127">
        <f t="shared" si="16"/>
        <v>18.5</v>
      </c>
      <c r="Q73" s="127">
        <f t="shared" si="17"/>
        <v>0.92500000000000004</v>
      </c>
      <c r="R73" s="128">
        <f t="shared" si="18"/>
        <v>1.5</v>
      </c>
      <c r="S73" s="128">
        <f t="shared" si="19"/>
        <v>2.0499999999999998</v>
      </c>
      <c r="T73" s="128">
        <f t="shared" si="20"/>
        <v>1.7</v>
      </c>
      <c r="U73" s="128">
        <f t="shared" si="21"/>
        <v>1.9749999999999999</v>
      </c>
      <c r="V73" s="128">
        <f t="shared" si="22"/>
        <v>1.65</v>
      </c>
      <c r="W73" s="33">
        <f t="shared" si="23"/>
        <v>71.5</v>
      </c>
      <c r="X73" s="129">
        <f t="shared" si="24"/>
        <v>14.3</v>
      </c>
      <c r="Y73" s="138">
        <v>60</v>
      </c>
      <c r="Z73" s="131">
        <f t="shared" si="25"/>
        <v>48</v>
      </c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2"/>
    </row>
    <row r="74" spans="1:44" s="130" customFormat="1" x14ac:dyDescent="0.3">
      <c r="A74" s="125">
        <v>68</v>
      </c>
      <c r="B74" s="134">
        <v>660991</v>
      </c>
      <c r="C74" s="135" t="s">
        <v>172</v>
      </c>
      <c r="D74" s="9">
        <v>7</v>
      </c>
      <c r="E74" s="9">
        <v>6</v>
      </c>
      <c r="F74" s="9">
        <v>8</v>
      </c>
      <c r="G74" s="9">
        <v>9</v>
      </c>
      <c r="H74" s="9">
        <v>8</v>
      </c>
      <c r="I74" s="126">
        <f t="shared" si="14"/>
        <v>38</v>
      </c>
      <c r="J74" s="126">
        <f t="shared" si="15"/>
        <v>5.7</v>
      </c>
      <c r="K74" s="15">
        <v>3</v>
      </c>
      <c r="L74" s="15">
        <v>2.5</v>
      </c>
      <c r="M74" s="15">
        <v>1.5</v>
      </c>
      <c r="N74" s="15">
        <v>2</v>
      </c>
      <c r="O74" s="15">
        <v>3</v>
      </c>
      <c r="P74" s="127">
        <f t="shared" si="16"/>
        <v>12</v>
      </c>
      <c r="Q74" s="127">
        <f t="shared" si="17"/>
        <v>0.60000000000000009</v>
      </c>
      <c r="R74" s="128">
        <f t="shared" si="18"/>
        <v>1.2000000000000002</v>
      </c>
      <c r="S74" s="128">
        <f t="shared" si="19"/>
        <v>1.0249999999999999</v>
      </c>
      <c r="T74" s="128">
        <f t="shared" si="20"/>
        <v>1.2749999999999999</v>
      </c>
      <c r="U74" s="128">
        <f t="shared" si="21"/>
        <v>1.45</v>
      </c>
      <c r="V74" s="128">
        <f t="shared" si="22"/>
        <v>1.35</v>
      </c>
      <c r="W74" s="33">
        <f t="shared" si="23"/>
        <v>50</v>
      </c>
      <c r="X74" s="129">
        <f t="shared" si="24"/>
        <v>10</v>
      </c>
      <c r="Y74" s="138">
        <v>40</v>
      </c>
      <c r="Z74" s="131">
        <f t="shared" si="25"/>
        <v>32</v>
      </c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2"/>
    </row>
    <row r="75" spans="1:44" s="130" customFormat="1" x14ac:dyDescent="0.3">
      <c r="A75" s="125">
        <v>69</v>
      </c>
      <c r="B75" s="134">
        <v>660878</v>
      </c>
      <c r="C75" s="135" t="s">
        <v>173</v>
      </c>
      <c r="D75" s="9">
        <v>2</v>
      </c>
      <c r="E75" s="9">
        <v>3</v>
      </c>
      <c r="F75" s="9">
        <v>4</v>
      </c>
      <c r="G75" s="9">
        <v>5</v>
      </c>
      <c r="H75" s="9">
        <v>6</v>
      </c>
      <c r="I75" s="126">
        <f t="shared" si="14"/>
        <v>20</v>
      </c>
      <c r="J75" s="126">
        <f t="shared" si="15"/>
        <v>3</v>
      </c>
      <c r="K75" s="15">
        <v>0.5</v>
      </c>
      <c r="L75" s="15">
        <v>0</v>
      </c>
      <c r="M75" s="15">
        <v>1</v>
      </c>
      <c r="N75" s="15">
        <v>1.5</v>
      </c>
      <c r="O75" s="15">
        <v>0.5</v>
      </c>
      <c r="P75" s="127">
        <f t="shared" si="16"/>
        <v>3.5</v>
      </c>
      <c r="Q75" s="127">
        <f t="shared" si="17"/>
        <v>0.17500000000000002</v>
      </c>
      <c r="R75" s="128">
        <f t="shared" si="18"/>
        <v>0.32500000000000001</v>
      </c>
      <c r="S75" s="128">
        <f t="shared" si="19"/>
        <v>0.44999999999999996</v>
      </c>
      <c r="T75" s="128">
        <f t="shared" si="20"/>
        <v>0.65</v>
      </c>
      <c r="U75" s="128">
        <f t="shared" si="21"/>
        <v>0.82499999999999996</v>
      </c>
      <c r="V75" s="128">
        <f t="shared" si="22"/>
        <v>0.92499999999999993</v>
      </c>
      <c r="W75" s="33">
        <f t="shared" si="23"/>
        <v>23.5</v>
      </c>
      <c r="X75" s="129">
        <f t="shared" si="24"/>
        <v>4.7</v>
      </c>
      <c r="Y75" s="138">
        <v>15</v>
      </c>
      <c r="Z75" s="131">
        <f t="shared" si="25"/>
        <v>12</v>
      </c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2"/>
    </row>
    <row r="76" spans="1:44" s="130" customFormat="1" x14ac:dyDescent="0.3">
      <c r="A76" s="125">
        <v>70</v>
      </c>
      <c r="B76" s="134">
        <v>660879</v>
      </c>
      <c r="C76" s="135" t="s">
        <v>174</v>
      </c>
      <c r="D76" s="9">
        <v>6</v>
      </c>
      <c r="E76" s="9">
        <v>9</v>
      </c>
      <c r="F76" s="9">
        <v>9</v>
      </c>
      <c r="G76" s="9">
        <v>8</v>
      </c>
      <c r="H76" s="9">
        <v>9</v>
      </c>
      <c r="I76" s="126">
        <f t="shared" si="14"/>
        <v>41</v>
      </c>
      <c r="J76" s="126">
        <f t="shared" si="15"/>
        <v>6.1499999999999995</v>
      </c>
      <c r="K76" s="15">
        <v>2</v>
      </c>
      <c r="L76" s="15">
        <v>3</v>
      </c>
      <c r="M76" s="15">
        <v>1.5</v>
      </c>
      <c r="N76" s="15">
        <v>3</v>
      </c>
      <c r="O76" s="15">
        <v>2.5</v>
      </c>
      <c r="P76" s="127">
        <f t="shared" si="16"/>
        <v>12</v>
      </c>
      <c r="Q76" s="127">
        <f t="shared" si="17"/>
        <v>0.60000000000000009</v>
      </c>
      <c r="R76" s="128">
        <f t="shared" si="18"/>
        <v>0.99999999999999989</v>
      </c>
      <c r="S76" s="128">
        <f t="shared" si="19"/>
        <v>1.5</v>
      </c>
      <c r="T76" s="128">
        <f t="shared" si="20"/>
        <v>1.4249999999999998</v>
      </c>
      <c r="U76" s="128">
        <f t="shared" si="21"/>
        <v>1.35</v>
      </c>
      <c r="V76" s="128">
        <f t="shared" si="22"/>
        <v>1.4749999999999999</v>
      </c>
      <c r="W76" s="33">
        <f t="shared" si="23"/>
        <v>53</v>
      </c>
      <c r="X76" s="129">
        <f t="shared" si="24"/>
        <v>10.600000000000001</v>
      </c>
      <c r="Y76" s="138">
        <v>48</v>
      </c>
      <c r="Z76" s="131">
        <f t="shared" si="25"/>
        <v>38.400000000000006</v>
      </c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2"/>
    </row>
    <row r="77" spans="1:44" s="130" customFormat="1" x14ac:dyDescent="0.3">
      <c r="A77" s="125">
        <v>71</v>
      </c>
      <c r="B77" s="134">
        <v>660880</v>
      </c>
      <c r="C77" s="135" t="s">
        <v>175</v>
      </c>
      <c r="D77" s="9">
        <v>8</v>
      </c>
      <c r="E77" s="9">
        <v>12</v>
      </c>
      <c r="F77" s="9">
        <v>8</v>
      </c>
      <c r="G77" s="9">
        <v>9</v>
      </c>
      <c r="H77" s="9">
        <v>9</v>
      </c>
      <c r="I77" s="126">
        <f t="shared" si="14"/>
        <v>46</v>
      </c>
      <c r="J77" s="126">
        <f t="shared" si="15"/>
        <v>6.8999999999999995</v>
      </c>
      <c r="K77" s="15">
        <v>3</v>
      </c>
      <c r="L77" s="15">
        <v>3.5</v>
      </c>
      <c r="M77" s="15">
        <v>2</v>
      </c>
      <c r="N77" s="15">
        <v>4</v>
      </c>
      <c r="O77" s="15">
        <v>3</v>
      </c>
      <c r="P77" s="127">
        <f t="shared" si="16"/>
        <v>15.5</v>
      </c>
      <c r="Q77" s="127">
        <f t="shared" si="17"/>
        <v>0.77500000000000002</v>
      </c>
      <c r="R77" s="128">
        <f t="shared" si="18"/>
        <v>1.35</v>
      </c>
      <c r="S77" s="128">
        <f t="shared" si="19"/>
        <v>1.9749999999999999</v>
      </c>
      <c r="T77" s="128">
        <f t="shared" si="20"/>
        <v>1.3</v>
      </c>
      <c r="U77" s="128">
        <f t="shared" si="21"/>
        <v>1.5499999999999998</v>
      </c>
      <c r="V77" s="128">
        <f t="shared" si="22"/>
        <v>1.5</v>
      </c>
      <c r="W77" s="33">
        <f t="shared" si="23"/>
        <v>61.5</v>
      </c>
      <c r="X77" s="129">
        <f t="shared" si="24"/>
        <v>12.3</v>
      </c>
      <c r="Y77" s="138">
        <v>52</v>
      </c>
      <c r="Z77" s="131">
        <f t="shared" si="25"/>
        <v>41.6</v>
      </c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2"/>
    </row>
    <row r="78" spans="1:44" s="130" customFormat="1" x14ac:dyDescent="0.3">
      <c r="A78" s="125">
        <v>72</v>
      </c>
      <c r="B78" s="134">
        <v>660881</v>
      </c>
      <c r="C78" s="135" t="s">
        <v>176</v>
      </c>
      <c r="D78" s="9">
        <v>9</v>
      </c>
      <c r="E78" s="9">
        <v>12</v>
      </c>
      <c r="F78" s="9">
        <v>10.5</v>
      </c>
      <c r="G78" s="9">
        <v>12</v>
      </c>
      <c r="H78" s="9">
        <v>11</v>
      </c>
      <c r="I78" s="126">
        <f t="shared" si="14"/>
        <v>54.5</v>
      </c>
      <c r="J78" s="126">
        <f t="shared" si="15"/>
        <v>8.1749999999999989</v>
      </c>
      <c r="K78" s="15">
        <v>2.5</v>
      </c>
      <c r="L78" s="15">
        <v>4</v>
      </c>
      <c r="M78" s="15">
        <v>3.5</v>
      </c>
      <c r="N78" s="15">
        <v>2</v>
      </c>
      <c r="O78" s="15">
        <v>3</v>
      </c>
      <c r="P78" s="127">
        <f t="shared" si="16"/>
        <v>15</v>
      </c>
      <c r="Q78" s="127">
        <f t="shared" si="17"/>
        <v>0.75</v>
      </c>
      <c r="R78" s="128">
        <f t="shared" si="18"/>
        <v>1.4749999999999999</v>
      </c>
      <c r="S78" s="128">
        <f t="shared" si="19"/>
        <v>1.9999999999999998</v>
      </c>
      <c r="T78" s="128">
        <f t="shared" si="20"/>
        <v>1.75</v>
      </c>
      <c r="U78" s="128">
        <f t="shared" si="21"/>
        <v>1.9</v>
      </c>
      <c r="V78" s="128">
        <f t="shared" si="22"/>
        <v>1.7999999999999998</v>
      </c>
      <c r="W78" s="33">
        <f t="shared" si="23"/>
        <v>69.5</v>
      </c>
      <c r="X78" s="129">
        <f t="shared" si="24"/>
        <v>13.9</v>
      </c>
      <c r="Y78" s="138">
        <v>50</v>
      </c>
      <c r="Z78" s="131">
        <f t="shared" si="25"/>
        <v>40</v>
      </c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2"/>
    </row>
    <row r="79" spans="1:44" s="130" customFormat="1" x14ac:dyDescent="0.3">
      <c r="A79" s="125">
        <v>73</v>
      </c>
      <c r="B79" s="134">
        <v>660882</v>
      </c>
      <c r="C79" s="135" t="s">
        <v>177</v>
      </c>
      <c r="D79" s="9">
        <v>15</v>
      </c>
      <c r="E79" s="9">
        <v>14</v>
      </c>
      <c r="F79" s="9">
        <v>12</v>
      </c>
      <c r="G79" s="9">
        <v>10</v>
      </c>
      <c r="H79" s="9">
        <v>12</v>
      </c>
      <c r="I79" s="126">
        <f t="shared" si="14"/>
        <v>63</v>
      </c>
      <c r="J79" s="126">
        <f t="shared" si="15"/>
        <v>9.4499999999999993</v>
      </c>
      <c r="K79" s="15">
        <v>5</v>
      </c>
      <c r="L79" s="15">
        <v>3</v>
      </c>
      <c r="M79" s="15">
        <v>5</v>
      </c>
      <c r="N79" s="15">
        <v>3.5</v>
      </c>
      <c r="O79" s="15">
        <v>3.5</v>
      </c>
      <c r="P79" s="127">
        <f t="shared" si="16"/>
        <v>20</v>
      </c>
      <c r="Q79" s="127">
        <f t="shared" si="17"/>
        <v>1</v>
      </c>
      <c r="R79" s="128">
        <f t="shared" si="18"/>
        <v>2.5</v>
      </c>
      <c r="S79" s="128">
        <f t="shared" si="19"/>
        <v>2.25</v>
      </c>
      <c r="T79" s="128">
        <f t="shared" si="20"/>
        <v>2.0499999999999998</v>
      </c>
      <c r="U79" s="128">
        <f t="shared" si="21"/>
        <v>1.675</v>
      </c>
      <c r="V79" s="128">
        <f t="shared" si="22"/>
        <v>1.9749999999999999</v>
      </c>
      <c r="W79" s="33">
        <f t="shared" si="23"/>
        <v>83</v>
      </c>
      <c r="X79" s="129">
        <f t="shared" si="24"/>
        <v>16.600000000000001</v>
      </c>
      <c r="Y79" s="138">
        <v>68</v>
      </c>
      <c r="Z79" s="131">
        <f t="shared" si="25"/>
        <v>54.400000000000006</v>
      </c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2"/>
    </row>
    <row r="80" spans="1:44" s="130" customFormat="1" x14ac:dyDescent="0.3">
      <c r="A80" s="125">
        <v>74</v>
      </c>
      <c r="B80" s="134">
        <v>660883</v>
      </c>
      <c r="C80" s="135" t="s">
        <v>178</v>
      </c>
      <c r="D80" s="9">
        <v>7</v>
      </c>
      <c r="E80" s="9">
        <v>6</v>
      </c>
      <c r="F80" s="9">
        <v>8</v>
      </c>
      <c r="G80" s="9">
        <v>6</v>
      </c>
      <c r="H80" s="9">
        <v>7</v>
      </c>
      <c r="I80" s="126">
        <f t="shared" si="14"/>
        <v>34</v>
      </c>
      <c r="J80" s="126">
        <f t="shared" si="15"/>
        <v>5.0999999999999996</v>
      </c>
      <c r="K80" s="15">
        <v>2</v>
      </c>
      <c r="L80" s="15">
        <v>1.5</v>
      </c>
      <c r="M80" s="15">
        <v>3</v>
      </c>
      <c r="N80" s="15">
        <v>2</v>
      </c>
      <c r="O80" s="15">
        <v>1.5</v>
      </c>
      <c r="P80" s="127">
        <f t="shared" si="16"/>
        <v>10</v>
      </c>
      <c r="Q80" s="127">
        <f t="shared" si="17"/>
        <v>0.5</v>
      </c>
      <c r="R80" s="128">
        <f t="shared" si="18"/>
        <v>1.1500000000000001</v>
      </c>
      <c r="S80" s="128">
        <f t="shared" si="19"/>
        <v>0.97499999999999987</v>
      </c>
      <c r="T80" s="128">
        <f t="shared" si="20"/>
        <v>1.35</v>
      </c>
      <c r="U80" s="128">
        <f t="shared" si="21"/>
        <v>0.99999999999999989</v>
      </c>
      <c r="V80" s="128">
        <f t="shared" si="22"/>
        <v>1.125</v>
      </c>
      <c r="W80" s="33">
        <f t="shared" si="23"/>
        <v>44</v>
      </c>
      <c r="X80" s="129">
        <f t="shared" si="24"/>
        <v>8.8000000000000007</v>
      </c>
      <c r="Y80" s="138">
        <v>38</v>
      </c>
      <c r="Z80" s="131">
        <f t="shared" si="25"/>
        <v>30.400000000000002</v>
      </c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2"/>
    </row>
    <row r="81" spans="1:44" s="130" customFormat="1" x14ac:dyDescent="0.3">
      <c r="A81" s="125">
        <v>75</v>
      </c>
      <c r="B81" s="134">
        <v>660884</v>
      </c>
      <c r="C81" s="135" t="s">
        <v>179</v>
      </c>
      <c r="D81" s="9">
        <v>12</v>
      </c>
      <c r="E81" s="9">
        <v>12.5</v>
      </c>
      <c r="F81" s="9">
        <v>14</v>
      </c>
      <c r="G81" s="9">
        <v>12</v>
      </c>
      <c r="H81" s="9">
        <v>10</v>
      </c>
      <c r="I81" s="126">
        <f t="shared" si="14"/>
        <v>60.5</v>
      </c>
      <c r="J81" s="126">
        <f t="shared" si="15"/>
        <v>9.0749999999999993</v>
      </c>
      <c r="K81" s="15">
        <v>3</v>
      </c>
      <c r="L81" s="15">
        <v>5</v>
      </c>
      <c r="M81" s="15">
        <v>4</v>
      </c>
      <c r="N81" s="15">
        <v>3.5</v>
      </c>
      <c r="O81" s="15">
        <v>3</v>
      </c>
      <c r="P81" s="127">
        <f t="shared" si="16"/>
        <v>18.5</v>
      </c>
      <c r="Q81" s="127">
        <f t="shared" si="17"/>
        <v>0.92500000000000004</v>
      </c>
      <c r="R81" s="128">
        <f t="shared" si="18"/>
        <v>1.9499999999999997</v>
      </c>
      <c r="S81" s="128">
        <f t="shared" si="19"/>
        <v>2.125</v>
      </c>
      <c r="T81" s="128">
        <f t="shared" si="20"/>
        <v>2.3000000000000003</v>
      </c>
      <c r="U81" s="128">
        <f t="shared" si="21"/>
        <v>1.9749999999999999</v>
      </c>
      <c r="V81" s="128">
        <f t="shared" si="22"/>
        <v>1.65</v>
      </c>
      <c r="W81" s="33">
        <f t="shared" si="23"/>
        <v>79</v>
      </c>
      <c r="X81" s="129">
        <f t="shared" si="24"/>
        <v>15.8</v>
      </c>
      <c r="Y81" s="138">
        <v>61</v>
      </c>
      <c r="Z81" s="131">
        <f t="shared" si="25"/>
        <v>48.800000000000004</v>
      </c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2"/>
    </row>
    <row r="82" spans="1:44" s="130" customFormat="1" x14ac:dyDescent="0.3">
      <c r="A82" s="125">
        <v>76</v>
      </c>
      <c r="B82" s="134">
        <v>660885</v>
      </c>
      <c r="C82" s="135" t="s">
        <v>180</v>
      </c>
      <c r="D82" s="9">
        <v>14</v>
      </c>
      <c r="E82" s="9">
        <v>13</v>
      </c>
      <c r="F82" s="9">
        <v>12</v>
      </c>
      <c r="G82" s="9">
        <v>12.5</v>
      </c>
      <c r="H82" s="9">
        <v>12</v>
      </c>
      <c r="I82" s="126">
        <f t="shared" si="14"/>
        <v>63.5</v>
      </c>
      <c r="J82" s="126">
        <f t="shared" si="15"/>
        <v>9.5250000000000004</v>
      </c>
      <c r="K82" s="15">
        <v>5.5</v>
      </c>
      <c r="L82" s="15">
        <v>4</v>
      </c>
      <c r="M82" s="15">
        <v>3.5</v>
      </c>
      <c r="N82" s="15">
        <v>5</v>
      </c>
      <c r="O82" s="15">
        <v>3</v>
      </c>
      <c r="P82" s="127">
        <f t="shared" si="16"/>
        <v>21</v>
      </c>
      <c r="Q82" s="127">
        <f t="shared" si="17"/>
        <v>1.05</v>
      </c>
      <c r="R82" s="128">
        <f t="shared" si="18"/>
        <v>2.375</v>
      </c>
      <c r="S82" s="128">
        <f t="shared" si="19"/>
        <v>2.15</v>
      </c>
      <c r="T82" s="128">
        <f t="shared" si="20"/>
        <v>1.9749999999999999</v>
      </c>
      <c r="U82" s="128">
        <f t="shared" si="21"/>
        <v>2.125</v>
      </c>
      <c r="V82" s="128">
        <f t="shared" si="22"/>
        <v>1.9499999999999997</v>
      </c>
      <c r="W82" s="33">
        <f t="shared" si="23"/>
        <v>84.5</v>
      </c>
      <c r="X82" s="129">
        <f t="shared" si="24"/>
        <v>16.900000000000002</v>
      </c>
      <c r="Y82" s="138">
        <v>70</v>
      </c>
      <c r="Z82" s="131">
        <f t="shared" si="25"/>
        <v>56</v>
      </c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2"/>
    </row>
    <row r="83" spans="1:44" s="130" customFormat="1" x14ac:dyDescent="0.3">
      <c r="A83" s="125">
        <v>77</v>
      </c>
      <c r="B83" s="134">
        <v>660886</v>
      </c>
      <c r="C83" s="135" t="s">
        <v>181</v>
      </c>
      <c r="D83" s="9">
        <v>15</v>
      </c>
      <c r="E83" s="9">
        <v>14</v>
      </c>
      <c r="F83" s="9">
        <v>16</v>
      </c>
      <c r="G83" s="9">
        <v>15</v>
      </c>
      <c r="H83" s="9">
        <v>14</v>
      </c>
      <c r="I83" s="126">
        <f t="shared" si="14"/>
        <v>74</v>
      </c>
      <c r="J83" s="126">
        <f t="shared" si="15"/>
        <v>11.1</v>
      </c>
      <c r="K83" s="15">
        <v>4</v>
      </c>
      <c r="L83" s="15">
        <v>5.5</v>
      </c>
      <c r="M83" s="15">
        <v>5</v>
      </c>
      <c r="N83" s="15">
        <v>3</v>
      </c>
      <c r="O83" s="15">
        <v>4.5</v>
      </c>
      <c r="P83" s="127">
        <f t="shared" si="16"/>
        <v>22</v>
      </c>
      <c r="Q83" s="127">
        <f t="shared" si="17"/>
        <v>1.1000000000000001</v>
      </c>
      <c r="R83" s="128">
        <f t="shared" si="18"/>
        <v>2.4500000000000002</v>
      </c>
      <c r="S83" s="128">
        <f t="shared" si="19"/>
        <v>2.375</v>
      </c>
      <c r="T83" s="128">
        <f t="shared" si="20"/>
        <v>2.65</v>
      </c>
      <c r="U83" s="128">
        <f t="shared" si="21"/>
        <v>2.4</v>
      </c>
      <c r="V83" s="128">
        <f t="shared" si="22"/>
        <v>2.3250000000000002</v>
      </c>
      <c r="W83" s="33">
        <f t="shared" si="23"/>
        <v>96</v>
      </c>
      <c r="X83" s="129">
        <f t="shared" si="24"/>
        <v>19.200000000000003</v>
      </c>
      <c r="Y83" s="138">
        <v>76</v>
      </c>
      <c r="Z83" s="131">
        <f t="shared" si="25"/>
        <v>60.800000000000004</v>
      </c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2"/>
    </row>
    <row r="84" spans="1:44" s="130" customFormat="1" x14ac:dyDescent="0.3">
      <c r="A84" s="125">
        <v>78</v>
      </c>
      <c r="B84" s="134">
        <v>660887</v>
      </c>
      <c r="C84" s="135" t="s">
        <v>182</v>
      </c>
      <c r="D84" s="9"/>
      <c r="E84" s="9"/>
      <c r="F84" s="9"/>
      <c r="G84" s="9"/>
      <c r="H84" s="9"/>
      <c r="I84" s="126"/>
      <c r="J84" s="126"/>
      <c r="K84" s="15"/>
      <c r="L84" s="15"/>
      <c r="M84" s="15"/>
      <c r="N84" s="15"/>
      <c r="O84" s="15"/>
      <c r="P84" s="127"/>
      <c r="Q84" s="127"/>
      <c r="R84" s="128">
        <f t="shared" si="18"/>
        <v>0</v>
      </c>
      <c r="S84" s="128">
        <f t="shared" si="19"/>
        <v>0</v>
      </c>
      <c r="T84" s="128">
        <f t="shared" si="20"/>
        <v>0</v>
      </c>
      <c r="U84" s="128">
        <f t="shared" si="21"/>
        <v>0</v>
      </c>
      <c r="V84" s="128">
        <f t="shared" si="22"/>
        <v>0</v>
      </c>
      <c r="W84" s="33">
        <f t="shared" si="23"/>
        <v>0</v>
      </c>
      <c r="X84" s="129">
        <f t="shared" si="24"/>
        <v>0</v>
      </c>
      <c r="Y84" s="50"/>
      <c r="Z84" s="131">
        <f t="shared" si="25"/>
        <v>0</v>
      </c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2"/>
    </row>
    <row r="85" spans="1:44" s="130" customFormat="1" x14ac:dyDescent="0.3">
      <c r="A85" s="125">
        <v>79</v>
      </c>
      <c r="B85" s="134">
        <v>660888</v>
      </c>
      <c r="C85" s="135" t="s">
        <v>183</v>
      </c>
      <c r="D85" s="9">
        <v>15</v>
      </c>
      <c r="E85" s="9">
        <v>13</v>
      </c>
      <c r="F85" s="9">
        <v>14</v>
      </c>
      <c r="G85" s="9">
        <v>12</v>
      </c>
      <c r="H85" s="9">
        <v>12.5</v>
      </c>
      <c r="I85" s="126">
        <f t="shared" si="14"/>
        <v>66.5</v>
      </c>
      <c r="J85" s="126">
        <f t="shared" si="15"/>
        <v>9.9749999999999996</v>
      </c>
      <c r="K85" s="15">
        <v>5</v>
      </c>
      <c r="L85" s="15">
        <v>4.5</v>
      </c>
      <c r="M85" s="15">
        <v>3</v>
      </c>
      <c r="N85" s="15">
        <v>5</v>
      </c>
      <c r="O85" s="15">
        <v>4</v>
      </c>
      <c r="P85" s="127">
        <f t="shared" si="16"/>
        <v>21.5</v>
      </c>
      <c r="Q85" s="127">
        <f t="shared" si="17"/>
        <v>1.075</v>
      </c>
      <c r="R85" s="128">
        <f t="shared" si="18"/>
        <v>2.5</v>
      </c>
      <c r="S85" s="128">
        <f t="shared" si="19"/>
        <v>2.1749999999999998</v>
      </c>
      <c r="T85" s="128">
        <f t="shared" si="20"/>
        <v>2.25</v>
      </c>
      <c r="U85" s="128">
        <f t="shared" si="21"/>
        <v>2.0499999999999998</v>
      </c>
      <c r="V85" s="128">
        <f t="shared" si="22"/>
        <v>2.0750000000000002</v>
      </c>
      <c r="W85" s="33">
        <f t="shared" si="23"/>
        <v>88</v>
      </c>
      <c r="X85" s="129">
        <f t="shared" si="24"/>
        <v>17.600000000000001</v>
      </c>
      <c r="Y85" s="138">
        <v>75</v>
      </c>
      <c r="Z85" s="131">
        <f t="shared" si="25"/>
        <v>60</v>
      </c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2"/>
    </row>
    <row r="86" spans="1:44" s="130" customFormat="1" x14ac:dyDescent="0.3">
      <c r="A86" s="125">
        <v>80</v>
      </c>
      <c r="B86" s="134">
        <v>660889</v>
      </c>
      <c r="C86" s="135" t="s">
        <v>184</v>
      </c>
      <c r="D86" s="9">
        <v>10</v>
      </c>
      <c r="E86" s="9">
        <v>10.5</v>
      </c>
      <c r="F86" s="9">
        <v>8</v>
      </c>
      <c r="G86" s="9">
        <v>9</v>
      </c>
      <c r="H86" s="9">
        <v>8</v>
      </c>
      <c r="I86" s="126">
        <f t="shared" si="14"/>
        <v>45.5</v>
      </c>
      <c r="J86" s="126">
        <f t="shared" si="15"/>
        <v>6.8250000000000002</v>
      </c>
      <c r="K86" s="15">
        <v>3</v>
      </c>
      <c r="L86" s="15">
        <v>1</v>
      </c>
      <c r="M86" s="15">
        <v>1.5</v>
      </c>
      <c r="N86" s="15">
        <v>2</v>
      </c>
      <c r="O86" s="15">
        <v>2.5</v>
      </c>
      <c r="P86" s="127">
        <f t="shared" si="16"/>
        <v>10</v>
      </c>
      <c r="Q86" s="127">
        <f t="shared" si="17"/>
        <v>0.5</v>
      </c>
      <c r="R86" s="128">
        <f t="shared" si="18"/>
        <v>1.65</v>
      </c>
      <c r="S86" s="128">
        <f t="shared" si="19"/>
        <v>1.625</v>
      </c>
      <c r="T86" s="128">
        <f t="shared" si="20"/>
        <v>1.2749999999999999</v>
      </c>
      <c r="U86" s="128">
        <f t="shared" si="21"/>
        <v>1.45</v>
      </c>
      <c r="V86" s="128">
        <f t="shared" si="22"/>
        <v>1.325</v>
      </c>
      <c r="W86" s="33">
        <f t="shared" si="23"/>
        <v>55.5</v>
      </c>
      <c r="X86" s="129">
        <f t="shared" si="24"/>
        <v>11.100000000000001</v>
      </c>
      <c r="Y86" s="138">
        <v>39</v>
      </c>
      <c r="Z86" s="131">
        <f t="shared" si="25"/>
        <v>31.200000000000003</v>
      </c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2"/>
    </row>
    <row r="87" spans="1:44" s="130" customFormat="1" x14ac:dyDescent="0.3">
      <c r="A87" s="125">
        <v>81</v>
      </c>
      <c r="B87" s="134">
        <v>660890</v>
      </c>
      <c r="C87" s="135" t="s">
        <v>185</v>
      </c>
      <c r="D87" s="9"/>
      <c r="E87" s="9"/>
      <c r="F87" s="9"/>
      <c r="G87" s="9"/>
      <c r="H87" s="9"/>
      <c r="I87" s="126"/>
      <c r="J87" s="126"/>
      <c r="K87" s="15"/>
      <c r="L87" s="15"/>
      <c r="M87" s="15"/>
      <c r="N87" s="15"/>
      <c r="O87" s="15"/>
      <c r="P87" s="127"/>
      <c r="Q87" s="127"/>
      <c r="R87" s="128">
        <f t="shared" si="18"/>
        <v>0</v>
      </c>
      <c r="S87" s="128">
        <f t="shared" si="19"/>
        <v>0</v>
      </c>
      <c r="T87" s="128">
        <f t="shared" si="20"/>
        <v>0</v>
      </c>
      <c r="U87" s="128">
        <f t="shared" si="21"/>
        <v>0</v>
      </c>
      <c r="V87" s="128">
        <f t="shared" si="22"/>
        <v>0</v>
      </c>
      <c r="W87" s="33">
        <f t="shared" si="23"/>
        <v>0</v>
      </c>
      <c r="X87" s="129">
        <f t="shared" si="24"/>
        <v>0</v>
      </c>
      <c r="Y87" s="50"/>
      <c r="Z87" s="131">
        <f t="shared" si="25"/>
        <v>0</v>
      </c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2"/>
    </row>
    <row r="88" spans="1:44" s="130" customFormat="1" x14ac:dyDescent="0.3">
      <c r="A88" s="125">
        <v>82</v>
      </c>
      <c r="B88" s="134">
        <v>660891</v>
      </c>
      <c r="C88" s="135" t="s">
        <v>186</v>
      </c>
      <c r="D88" s="9">
        <v>8</v>
      </c>
      <c r="E88" s="9">
        <v>9</v>
      </c>
      <c r="F88" s="9">
        <v>8</v>
      </c>
      <c r="G88" s="9">
        <v>9</v>
      </c>
      <c r="H88" s="9">
        <v>8</v>
      </c>
      <c r="I88" s="126">
        <f t="shared" si="14"/>
        <v>42</v>
      </c>
      <c r="J88" s="126">
        <f t="shared" si="15"/>
        <v>6.3</v>
      </c>
      <c r="K88" s="15">
        <v>3</v>
      </c>
      <c r="L88" s="15">
        <v>2</v>
      </c>
      <c r="M88" s="15">
        <v>3</v>
      </c>
      <c r="N88" s="15">
        <v>2.5</v>
      </c>
      <c r="O88" s="15">
        <v>2.5</v>
      </c>
      <c r="P88" s="127">
        <f t="shared" si="16"/>
        <v>13</v>
      </c>
      <c r="Q88" s="127">
        <f t="shared" si="17"/>
        <v>0.65</v>
      </c>
      <c r="R88" s="128">
        <f t="shared" si="18"/>
        <v>1.35</v>
      </c>
      <c r="S88" s="128">
        <f t="shared" si="19"/>
        <v>1.45</v>
      </c>
      <c r="T88" s="128">
        <f t="shared" si="20"/>
        <v>1.35</v>
      </c>
      <c r="U88" s="128">
        <f t="shared" si="21"/>
        <v>1.4749999999999999</v>
      </c>
      <c r="V88" s="128">
        <f t="shared" si="22"/>
        <v>1.325</v>
      </c>
      <c r="W88" s="33">
        <f t="shared" si="23"/>
        <v>55</v>
      </c>
      <c r="X88" s="129">
        <f t="shared" si="24"/>
        <v>11</v>
      </c>
      <c r="Y88" s="138">
        <v>46</v>
      </c>
      <c r="Z88" s="131">
        <f t="shared" si="25"/>
        <v>36.800000000000004</v>
      </c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2"/>
    </row>
    <row r="89" spans="1:44" s="130" customFormat="1" x14ac:dyDescent="0.3">
      <c r="A89" s="125">
        <v>83</v>
      </c>
      <c r="B89" s="134">
        <v>660892</v>
      </c>
      <c r="C89" s="135" t="s">
        <v>187</v>
      </c>
      <c r="D89" s="9"/>
      <c r="E89" s="9"/>
      <c r="F89" s="9"/>
      <c r="G89" s="9"/>
      <c r="H89" s="9"/>
      <c r="I89" s="126"/>
      <c r="J89" s="126"/>
      <c r="K89" s="15"/>
      <c r="L89" s="15"/>
      <c r="M89" s="15"/>
      <c r="N89" s="15"/>
      <c r="O89" s="15"/>
      <c r="P89" s="127"/>
      <c r="Q89" s="127"/>
      <c r="R89" s="128">
        <f t="shared" si="18"/>
        <v>0</v>
      </c>
      <c r="S89" s="128">
        <f t="shared" si="19"/>
        <v>0</v>
      </c>
      <c r="T89" s="128">
        <f t="shared" si="20"/>
        <v>0</v>
      </c>
      <c r="U89" s="128">
        <f t="shared" si="21"/>
        <v>0</v>
      </c>
      <c r="V89" s="128">
        <f t="shared" si="22"/>
        <v>0</v>
      </c>
      <c r="W89" s="33">
        <f t="shared" si="23"/>
        <v>0</v>
      </c>
      <c r="X89" s="129">
        <f t="shared" si="24"/>
        <v>0</v>
      </c>
      <c r="Y89" s="138" t="s">
        <v>290</v>
      </c>
      <c r="Z89" s="131" t="e">
        <f t="shared" si="25"/>
        <v>#VALUE!</v>
      </c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2"/>
    </row>
    <row r="90" spans="1:44" s="130" customFormat="1" x14ac:dyDescent="0.3">
      <c r="A90" s="125">
        <v>84</v>
      </c>
      <c r="B90" s="134">
        <v>660893</v>
      </c>
      <c r="C90" s="135" t="s">
        <v>188</v>
      </c>
      <c r="D90" s="9">
        <v>2</v>
      </c>
      <c r="E90" s="9">
        <v>3</v>
      </c>
      <c r="F90" s="9">
        <v>4</v>
      </c>
      <c r="G90" s="9">
        <v>5</v>
      </c>
      <c r="H90" s="9">
        <v>6</v>
      </c>
      <c r="I90" s="126">
        <f t="shared" si="14"/>
        <v>20</v>
      </c>
      <c r="J90" s="126">
        <f t="shared" si="15"/>
        <v>3</v>
      </c>
      <c r="K90" s="15">
        <v>1.5</v>
      </c>
      <c r="L90" s="15">
        <v>2</v>
      </c>
      <c r="M90" s="15">
        <v>0</v>
      </c>
      <c r="N90" s="15">
        <v>0.5</v>
      </c>
      <c r="O90" s="15">
        <v>1.5</v>
      </c>
      <c r="P90" s="127">
        <f t="shared" si="16"/>
        <v>5.5</v>
      </c>
      <c r="Q90" s="127">
        <f t="shared" si="17"/>
        <v>0.27500000000000002</v>
      </c>
      <c r="R90" s="128">
        <f t="shared" si="18"/>
        <v>0.375</v>
      </c>
      <c r="S90" s="128">
        <f t="shared" si="19"/>
        <v>0.54999999999999993</v>
      </c>
      <c r="T90" s="128">
        <f t="shared" si="20"/>
        <v>0.6</v>
      </c>
      <c r="U90" s="128">
        <f t="shared" si="21"/>
        <v>0.77500000000000002</v>
      </c>
      <c r="V90" s="128">
        <f t="shared" si="22"/>
        <v>0.97499999999999987</v>
      </c>
      <c r="W90" s="33">
        <f t="shared" si="23"/>
        <v>25.5</v>
      </c>
      <c r="X90" s="129">
        <f t="shared" si="24"/>
        <v>5.1000000000000005</v>
      </c>
      <c r="Y90" s="138">
        <v>19</v>
      </c>
      <c r="Z90" s="131">
        <f t="shared" si="25"/>
        <v>15.200000000000001</v>
      </c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2"/>
    </row>
    <row r="91" spans="1:44" s="130" customFormat="1" x14ac:dyDescent="0.3">
      <c r="A91" s="125">
        <v>85</v>
      </c>
      <c r="B91" s="134">
        <v>660894</v>
      </c>
      <c r="C91" s="135" t="s">
        <v>189</v>
      </c>
      <c r="D91" s="9">
        <v>12</v>
      </c>
      <c r="E91" s="9">
        <v>9</v>
      </c>
      <c r="F91" s="9">
        <v>14</v>
      </c>
      <c r="G91" s="9">
        <v>9</v>
      </c>
      <c r="H91" s="9">
        <v>8</v>
      </c>
      <c r="I91" s="126">
        <f t="shared" si="14"/>
        <v>52</v>
      </c>
      <c r="J91" s="126">
        <f t="shared" si="15"/>
        <v>7.8</v>
      </c>
      <c r="K91" s="15">
        <v>3</v>
      </c>
      <c r="L91" s="15">
        <v>4</v>
      </c>
      <c r="M91" s="15">
        <v>2</v>
      </c>
      <c r="N91" s="15">
        <v>5</v>
      </c>
      <c r="O91" s="15">
        <v>4.5</v>
      </c>
      <c r="P91" s="127">
        <f t="shared" si="16"/>
        <v>18.5</v>
      </c>
      <c r="Q91" s="127">
        <f t="shared" si="17"/>
        <v>0.92500000000000004</v>
      </c>
      <c r="R91" s="128">
        <f t="shared" si="18"/>
        <v>1.9499999999999997</v>
      </c>
      <c r="S91" s="128">
        <f t="shared" si="19"/>
        <v>1.5499999999999998</v>
      </c>
      <c r="T91" s="128">
        <f t="shared" si="20"/>
        <v>2.2000000000000002</v>
      </c>
      <c r="U91" s="128">
        <f t="shared" si="21"/>
        <v>1.5999999999999999</v>
      </c>
      <c r="V91" s="128">
        <f t="shared" si="22"/>
        <v>1.425</v>
      </c>
      <c r="W91" s="33">
        <f t="shared" si="23"/>
        <v>70.5</v>
      </c>
      <c r="X91" s="129">
        <f t="shared" si="24"/>
        <v>14.100000000000001</v>
      </c>
      <c r="Y91" s="138">
        <v>61</v>
      </c>
      <c r="Z91" s="131">
        <f t="shared" si="25"/>
        <v>48.800000000000004</v>
      </c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2"/>
    </row>
    <row r="92" spans="1:44" s="130" customFormat="1" x14ac:dyDescent="0.3">
      <c r="A92" s="125">
        <v>86</v>
      </c>
      <c r="B92" s="134">
        <v>660895</v>
      </c>
      <c r="C92" s="135" t="s">
        <v>190</v>
      </c>
      <c r="D92" s="9">
        <v>6</v>
      </c>
      <c r="E92" s="9">
        <v>6</v>
      </c>
      <c r="F92" s="9">
        <v>6</v>
      </c>
      <c r="G92" s="9">
        <v>6</v>
      </c>
      <c r="H92" s="9">
        <v>6</v>
      </c>
      <c r="I92" s="126">
        <f t="shared" si="14"/>
        <v>30</v>
      </c>
      <c r="J92" s="126">
        <f t="shared" si="15"/>
        <v>4.5</v>
      </c>
      <c r="K92" s="15">
        <v>2</v>
      </c>
      <c r="L92" s="15">
        <v>1.5</v>
      </c>
      <c r="M92" s="15">
        <v>2</v>
      </c>
      <c r="N92" s="15">
        <v>2.5</v>
      </c>
      <c r="O92" s="15">
        <v>1</v>
      </c>
      <c r="P92" s="127">
        <f t="shared" si="16"/>
        <v>9</v>
      </c>
      <c r="Q92" s="127">
        <f t="shared" si="17"/>
        <v>0.45</v>
      </c>
      <c r="R92" s="128">
        <f t="shared" si="18"/>
        <v>0.99999999999999989</v>
      </c>
      <c r="S92" s="128">
        <f t="shared" si="19"/>
        <v>0.97499999999999987</v>
      </c>
      <c r="T92" s="128">
        <f t="shared" si="20"/>
        <v>0.99999999999999989</v>
      </c>
      <c r="U92" s="128">
        <f t="shared" si="21"/>
        <v>1.0249999999999999</v>
      </c>
      <c r="V92" s="128">
        <f t="shared" si="22"/>
        <v>0.95</v>
      </c>
      <c r="W92" s="33">
        <f t="shared" si="23"/>
        <v>39</v>
      </c>
      <c r="X92" s="129">
        <f t="shared" si="24"/>
        <v>7.8000000000000007</v>
      </c>
      <c r="Y92" s="138">
        <v>36</v>
      </c>
      <c r="Z92" s="131">
        <f t="shared" si="25"/>
        <v>28.8</v>
      </c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2"/>
    </row>
    <row r="93" spans="1:44" s="130" customFormat="1" x14ac:dyDescent="0.3">
      <c r="A93" s="125">
        <v>87</v>
      </c>
      <c r="B93" s="134">
        <v>660896</v>
      </c>
      <c r="C93" s="135" t="s">
        <v>191</v>
      </c>
      <c r="D93" s="9">
        <v>3</v>
      </c>
      <c r="E93" s="9">
        <v>4</v>
      </c>
      <c r="F93" s="9">
        <v>5</v>
      </c>
      <c r="G93" s="9">
        <v>4</v>
      </c>
      <c r="H93" s="9">
        <v>3</v>
      </c>
      <c r="I93" s="126">
        <f t="shared" si="14"/>
        <v>19</v>
      </c>
      <c r="J93" s="126">
        <f t="shared" si="15"/>
        <v>2.85</v>
      </c>
      <c r="K93" s="15">
        <v>0.5</v>
      </c>
      <c r="L93" s="15">
        <v>1</v>
      </c>
      <c r="M93" s="15">
        <v>1.5</v>
      </c>
      <c r="N93" s="15">
        <v>2</v>
      </c>
      <c r="O93" s="15">
        <v>0</v>
      </c>
      <c r="P93" s="127">
        <f t="shared" si="16"/>
        <v>5</v>
      </c>
      <c r="Q93" s="127">
        <f t="shared" si="17"/>
        <v>0.25</v>
      </c>
      <c r="R93" s="128">
        <f t="shared" si="18"/>
        <v>0.47499999999999998</v>
      </c>
      <c r="S93" s="128">
        <f t="shared" si="19"/>
        <v>0.65</v>
      </c>
      <c r="T93" s="128">
        <f t="shared" si="20"/>
        <v>0.82499999999999996</v>
      </c>
      <c r="U93" s="128">
        <f t="shared" si="21"/>
        <v>0.7</v>
      </c>
      <c r="V93" s="128">
        <f t="shared" si="22"/>
        <v>0.44999999999999996</v>
      </c>
      <c r="W93" s="33">
        <f t="shared" si="23"/>
        <v>24</v>
      </c>
      <c r="X93" s="129">
        <f t="shared" si="24"/>
        <v>4.8000000000000007</v>
      </c>
      <c r="Y93" s="138">
        <v>16</v>
      </c>
      <c r="Z93" s="131">
        <f t="shared" si="25"/>
        <v>12.8</v>
      </c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2"/>
    </row>
    <row r="94" spans="1:44" s="130" customFormat="1" x14ac:dyDescent="0.3">
      <c r="A94" s="125">
        <v>88</v>
      </c>
      <c r="B94" s="134">
        <v>660897</v>
      </c>
      <c r="C94" s="135" t="s">
        <v>192</v>
      </c>
      <c r="D94" s="9">
        <v>9</v>
      </c>
      <c r="E94" s="9">
        <v>8</v>
      </c>
      <c r="F94" s="9">
        <v>9</v>
      </c>
      <c r="G94" s="9">
        <v>8</v>
      </c>
      <c r="H94" s="9">
        <v>9</v>
      </c>
      <c r="I94" s="126">
        <f t="shared" si="14"/>
        <v>43</v>
      </c>
      <c r="J94" s="126">
        <f t="shared" si="15"/>
        <v>6.45</v>
      </c>
      <c r="K94" s="15">
        <v>3</v>
      </c>
      <c r="L94" s="15">
        <v>3.5</v>
      </c>
      <c r="M94" s="15">
        <v>3</v>
      </c>
      <c r="N94" s="15">
        <v>2.5</v>
      </c>
      <c r="O94" s="15">
        <v>2</v>
      </c>
      <c r="P94" s="127">
        <f t="shared" si="16"/>
        <v>14</v>
      </c>
      <c r="Q94" s="127">
        <f t="shared" si="17"/>
        <v>0.70000000000000007</v>
      </c>
      <c r="R94" s="128">
        <f t="shared" si="18"/>
        <v>1.5</v>
      </c>
      <c r="S94" s="128">
        <f t="shared" si="19"/>
        <v>1.375</v>
      </c>
      <c r="T94" s="128">
        <f t="shared" si="20"/>
        <v>1.5</v>
      </c>
      <c r="U94" s="128">
        <f t="shared" si="21"/>
        <v>1.325</v>
      </c>
      <c r="V94" s="128">
        <f t="shared" si="22"/>
        <v>1.45</v>
      </c>
      <c r="W94" s="33">
        <f t="shared" si="23"/>
        <v>57</v>
      </c>
      <c r="X94" s="129">
        <f t="shared" si="24"/>
        <v>11.4</v>
      </c>
      <c r="Y94" s="138">
        <v>48</v>
      </c>
      <c r="Z94" s="131">
        <f t="shared" si="25"/>
        <v>38.400000000000006</v>
      </c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2"/>
    </row>
    <row r="95" spans="1:44" s="130" customFormat="1" x14ac:dyDescent="0.3">
      <c r="A95" s="125">
        <v>89</v>
      </c>
      <c r="B95" s="134">
        <v>660898</v>
      </c>
      <c r="C95" s="135" t="s">
        <v>193</v>
      </c>
      <c r="D95" s="9">
        <v>12.5</v>
      </c>
      <c r="E95" s="9">
        <v>10</v>
      </c>
      <c r="F95" s="9">
        <v>15</v>
      </c>
      <c r="G95" s="9">
        <v>10.5</v>
      </c>
      <c r="H95" s="9">
        <v>12</v>
      </c>
      <c r="I95" s="126">
        <f t="shared" si="14"/>
        <v>60</v>
      </c>
      <c r="J95" s="126">
        <f t="shared" si="15"/>
        <v>9</v>
      </c>
      <c r="K95" s="15">
        <v>5.5</v>
      </c>
      <c r="L95" s="15">
        <v>4.5</v>
      </c>
      <c r="M95" s="15">
        <v>4</v>
      </c>
      <c r="N95" s="15">
        <v>5</v>
      </c>
      <c r="O95" s="15">
        <v>3</v>
      </c>
      <c r="P95" s="127">
        <f t="shared" si="16"/>
        <v>22</v>
      </c>
      <c r="Q95" s="127">
        <f t="shared" si="17"/>
        <v>1.1000000000000001</v>
      </c>
      <c r="R95" s="128">
        <f t="shared" si="18"/>
        <v>2.15</v>
      </c>
      <c r="S95" s="128">
        <f t="shared" si="19"/>
        <v>1.7250000000000001</v>
      </c>
      <c r="T95" s="128">
        <f t="shared" si="20"/>
        <v>2.4500000000000002</v>
      </c>
      <c r="U95" s="128">
        <f t="shared" si="21"/>
        <v>1.825</v>
      </c>
      <c r="V95" s="128">
        <f t="shared" si="22"/>
        <v>1.9499999999999997</v>
      </c>
      <c r="W95" s="33">
        <f t="shared" si="23"/>
        <v>82</v>
      </c>
      <c r="X95" s="129">
        <f t="shared" si="24"/>
        <v>16.400000000000002</v>
      </c>
      <c r="Y95" s="138">
        <v>71</v>
      </c>
      <c r="Z95" s="131">
        <f t="shared" si="25"/>
        <v>56.800000000000004</v>
      </c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2"/>
    </row>
    <row r="96" spans="1:44" s="130" customFormat="1" x14ac:dyDescent="0.3">
      <c r="A96" s="125">
        <v>90</v>
      </c>
      <c r="B96" s="134">
        <v>660899</v>
      </c>
      <c r="C96" s="135" t="s">
        <v>194</v>
      </c>
      <c r="D96" s="9">
        <v>12.5</v>
      </c>
      <c r="E96" s="9">
        <v>13</v>
      </c>
      <c r="F96" s="9">
        <v>10</v>
      </c>
      <c r="G96" s="9">
        <v>10.5</v>
      </c>
      <c r="H96" s="9">
        <v>12</v>
      </c>
      <c r="I96" s="126">
        <f t="shared" si="14"/>
        <v>58</v>
      </c>
      <c r="J96" s="126">
        <f t="shared" si="15"/>
        <v>8.6999999999999993</v>
      </c>
      <c r="K96" s="15">
        <v>5</v>
      </c>
      <c r="L96" s="15">
        <v>3.5</v>
      </c>
      <c r="M96" s="15">
        <v>2.5</v>
      </c>
      <c r="N96" s="15">
        <v>3</v>
      </c>
      <c r="O96" s="15">
        <v>4</v>
      </c>
      <c r="P96" s="127">
        <f t="shared" si="16"/>
        <v>18</v>
      </c>
      <c r="Q96" s="127">
        <f t="shared" si="17"/>
        <v>0.9</v>
      </c>
      <c r="R96" s="128">
        <f t="shared" si="18"/>
        <v>2.125</v>
      </c>
      <c r="S96" s="128">
        <f t="shared" si="19"/>
        <v>2.125</v>
      </c>
      <c r="T96" s="128">
        <f t="shared" si="20"/>
        <v>1.625</v>
      </c>
      <c r="U96" s="128">
        <f t="shared" si="21"/>
        <v>1.7250000000000001</v>
      </c>
      <c r="V96" s="128">
        <f t="shared" si="22"/>
        <v>1.9999999999999998</v>
      </c>
      <c r="W96" s="33">
        <f t="shared" si="23"/>
        <v>76</v>
      </c>
      <c r="X96" s="129">
        <f t="shared" si="24"/>
        <v>15.200000000000001</v>
      </c>
      <c r="Y96" s="138">
        <v>64</v>
      </c>
      <c r="Z96" s="131">
        <f t="shared" si="25"/>
        <v>51.2</v>
      </c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2"/>
    </row>
    <row r="97" spans="1:44" s="130" customFormat="1" x14ac:dyDescent="0.3">
      <c r="A97" s="125">
        <v>91</v>
      </c>
      <c r="B97" s="134">
        <v>660992</v>
      </c>
      <c r="C97" s="135" t="s">
        <v>195</v>
      </c>
      <c r="D97" s="9">
        <v>10</v>
      </c>
      <c r="E97" s="9">
        <v>9</v>
      </c>
      <c r="F97" s="9">
        <v>8</v>
      </c>
      <c r="G97" s="9">
        <v>9</v>
      </c>
      <c r="H97" s="9">
        <v>8</v>
      </c>
      <c r="I97" s="126">
        <f t="shared" si="14"/>
        <v>44</v>
      </c>
      <c r="J97" s="126">
        <f t="shared" si="15"/>
        <v>6.6</v>
      </c>
      <c r="K97" s="15">
        <v>2</v>
      </c>
      <c r="L97" s="15">
        <v>4</v>
      </c>
      <c r="M97" s="15">
        <v>3</v>
      </c>
      <c r="N97" s="15">
        <v>2.5</v>
      </c>
      <c r="O97" s="15">
        <v>3</v>
      </c>
      <c r="P97" s="127">
        <f t="shared" si="16"/>
        <v>14.5</v>
      </c>
      <c r="Q97" s="127">
        <f t="shared" si="17"/>
        <v>0.72500000000000009</v>
      </c>
      <c r="R97" s="128">
        <f t="shared" si="18"/>
        <v>1.6</v>
      </c>
      <c r="S97" s="128">
        <f t="shared" si="19"/>
        <v>1.5499999999999998</v>
      </c>
      <c r="T97" s="128">
        <f t="shared" si="20"/>
        <v>1.35</v>
      </c>
      <c r="U97" s="128">
        <f t="shared" si="21"/>
        <v>1.4749999999999999</v>
      </c>
      <c r="V97" s="128">
        <f t="shared" si="22"/>
        <v>1.35</v>
      </c>
      <c r="W97" s="33">
        <f t="shared" si="23"/>
        <v>58.5</v>
      </c>
      <c r="X97" s="129">
        <f t="shared" si="24"/>
        <v>11.700000000000001</v>
      </c>
      <c r="Y97" s="138">
        <v>50</v>
      </c>
      <c r="Z97" s="131">
        <f t="shared" si="25"/>
        <v>40</v>
      </c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2"/>
    </row>
    <row r="98" spans="1:44" s="130" customFormat="1" x14ac:dyDescent="0.3">
      <c r="A98" s="125">
        <v>92</v>
      </c>
      <c r="B98" s="134">
        <v>660900</v>
      </c>
      <c r="C98" s="135" t="s">
        <v>196</v>
      </c>
      <c r="D98" s="9">
        <v>6</v>
      </c>
      <c r="E98" s="9">
        <v>8</v>
      </c>
      <c r="F98" s="9">
        <v>5</v>
      </c>
      <c r="G98" s="9">
        <v>6</v>
      </c>
      <c r="H98" s="9">
        <v>5</v>
      </c>
      <c r="I98" s="126">
        <f t="shared" si="14"/>
        <v>30</v>
      </c>
      <c r="J98" s="126">
        <f t="shared" si="15"/>
        <v>4.5</v>
      </c>
      <c r="K98" s="15">
        <v>0.5</v>
      </c>
      <c r="L98" s="15">
        <v>0.5</v>
      </c>
      <c r="M98" s="15">
        <v>1</v>
      </c>
      <c r="N98" s="15">
        <v>0</v>
      </c>
      <c r="O98" s="15">
        <v>1.5</v>
      </c>
      <c r="P98" s="127">
        <f t="shared" si="16"/>
        <v>3.5</v>
      </c>
      <c r="Q98" s="127">
        <f t="shared" si="17"/>
        <v>0.17500000000000002</v>
      </c>
      <c r="R98" s="128">
        <f t="shared" si="18"/>
        <v>0.92499999999999993</v>
      </c>
      <c r="S98" s="128">
        <f t="shared" si="19"/>
        <v>1.2249999999999999</v>
      </c>
      <c r="T98" s="128">
        <f t="shared" si="20"/>
        <v>0.8</v>
      </c>
      <c r="U98" s="128">
        <f t="shared" si="21"/>
        <v>0.89999999999999991</v>
      </c>
      <c r="V98" s="128">
        <f t="shared" si="22"/>
        <v>0.82499999999999996</v>
      </c>
      <c r="W98" s="33">
        <f t="shared" si="23"/>
        <v>33.5</v>
      </c>
      <c r="X98" s="129">
        <f t="shared" si="24"/>
        <v>6.7</v>
      </c>
      <c r="Y98" s="138">
        <v>16</v>
      </c>
      <c r="Z98" s="131">
        <f t="shared" si="25"/>
        <v>12.8</v>
      </c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2"/>
    </row>
    <row r="99" spans="1:44" s="130" customFormat="1" x14ac:dyDescent="0.3">
      <c r="A99" s="125">
        <v>93</v>
      </c>
      <c r="B99" s="134">
        <v>660993</v>
      </c>
      <c r="C99" s="135" t="s">
        <v>197</v>
      </c>
      <c r="D99" s="9">
        <v>9</v>
      </c>
      <c r="E99" s="9">
        <v>8</v>
      </c>
      <c r="F99" s="9">
        <v>9</v>
      </c>
      <c r="G99" s="9">
        <v>8</v>
      </c>
      <c r="H99" s="9">
        <v>9</v>
      </c>
      <c r="I99" s="126">
        <f t="shared" si="14"/>
        <v>43</v>
      </c>
      <c r="J99" s="126">
        <f t="shared" si="15"/>
        <v>6.45</v>
      </c>
      <c r="K99" s="15">
        <v>3</v>
      </c>
      <c r="L99" s="15">
        <v>2</v>
      </c>
      <c r="M99" s="15">
        <v>2.5</v>
      </c>
      <c r="N99" s="15">
        <v>4</v>
      </c>
      <c r="O99" s="15">
        <v>3</v>
      </c>
      <c r="P99" s="127">
        <f t="shared" si="16"/>
        <v>14.5</v>
      </c>
      <c r="Q99" s="127">
        <f t="shared" si="17"/>
        <v>0.72500000000000009</v>
      </c>
      <c r="R99" s="128">
        <f t="shared" si="18"/>
        <v>1.5</v>
      </c>
      <c r="S99" s="128">
        <f t="shared" si="19"/>
        <v>1.3</v>
      </c>
      <c r="T99" s="128">
        <f t="shared" si="20"/>
        <v>1.4749999999999999</v>
      </c>
      <c r="U99" s="128">
        <f t="shared" si="21"/>
        <v>1.4</v>
      </c>
      <c r="V99" s="128">
        <f t="shared" si="22"/>
        <v>1.5</v>
      </c>
      <c r="W99" s="33">
        <f t="shared" si="23"/>
        <v>57.5</v>
      </c>
      <c r="X99" s="129">
        <f t="shared" si="24"/>
        <v>11.5</v>
      </c>
      <c r="Y99" s="138">
        <v>48</v>
      </c>
      <c r="Z99" s="131">
        <f t="shared" si="25"/>
        <v>38.400000000000006</v>
      </c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2"/>
    </row>
    <row r="100" spans="1:44" s="130" customFormat="1" x14ac:dyDescent="0.3">
      <c r="A100" s="125">
        <v>94</v>
      </c>
      <c r="B100" s="134">
        <v>660901</v>
      </c>
      <c r="C100" s="135" t="s">
        <v>198</v>
      </c>
      <c r="D100" s="9">
        <v>9</v>
      </c>
      <c r="E100" s="9">
        <v>8</v>
      </c>
      <c r="F100" s="9">
        <v>7</v>
      </c>
      <c r="G100" s="9">
        <v>9</v>
      </c>
      <c r="H100" s="9">
        <v>8</v>
      </c>
      <c r="I100" s="126">
        <f t="shared" si="14"/>
        <v>41</v>
      </c>
      <c r="J100" s="126">
        <f t="shared" si="15"/>
        <v>6.1499999999999995</v>
      </c>
      <c r="K100" s="15">
        <v>3.5</v>
      </c>
      <c r="L100" s="15">
        <v>2</v>
      </c>
      <c r="M100" s="15">
        <v>3</v>
      </c>
      <c r="N100" s="15">
        <v>2.5</v>
      </c>
      <c r="O100" s="15">
        <v>1.5</v>
      </c>
      <c r="P100" s="127">
        <f t="shared" si="16"/>
        <v>12.5</v>
      </c>
      <c r="Q100" s="127">
        <f t="shared" si="17"/>
        <v>0.625</v>
      </c>
      <c r="R100" s="128">
        <f t="shared" si="18"/>
        <v>1.5249999999999999</v>
      </c>
      <c r="S100" s="128">
        <f t="shared" si="19"/>
        <v>1.3</v>
      </c>
      <c r="T100" s="128">
        <f t="shared" si="20"/>
        <v>1.2000000000000002</v>
      </c>
      <c r="U100" s="128">
        <f t="shared" si="21"/>
        <v>1.4749999999999999</v>
      </c>
      <c r="V100" s="128">
        <f t="shared" si="22"/>
        <v>1.2749999999999999</v>
      </c>
      <c r="W100" s="33">
        <f t="shared" si="23"/>
        <v>53.5</v>
      </c>
      <c r="X100" s="129">
        <f t="shared" si="24"/>
        <v>10.700000000000001</v>
      </c>
      <c r="Y100" s="138">
        <v>46</v>
      </c>
      <c r="Z100" s="131">
        <f t="shared" si="25"/>
        <v>36.800000000000004</v>
      </c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2"/>
    </row>
    <row r="101" spans="1:44" s="130" customFormat="1" x14ac:dyDescent="0.3">
      <c r="A101" s="125">
        <v>95</v>
      </c>
      <c r="B101" s="134">
        <v>660994</v>
      </c>
      <c r="C101" s="135" t="s">
        <v>199</v>
      </c>
      <c r="D101" s="9"/>
      <c r="E101" s="9"/>
      <c r="F101" s="9"/>
      <c r="G101" s="9"/>
      <c r="H101" s="9"/>
      <c r="I101" s="126"/>
      <c r="J101" s="126"/>
      <c r="K101" s="127"/>
      <c r="L101" s="127"/>
      <c r="M101" s="127"/>
      <c r="N101" s="127"/>
      <c r="O101" s="127"/>
      <c r="P101" s="127"/>
      <c r="Q101" s="127"/>
      <c r="R101" s="128">
        <f t="shared" si="18"/>
        <v>0</v>
      </c>
      <c r="S101" s="128">
        <f t="shared" si="19"/>
        <v>0</v>
      </c>
      <c r="T101" s="128">
        <f t="shared" si="20"/>
        <v>0</v>
      </c>
      <c r="U101" s="128">
        <f t="shared" si="21"/>
        <v>0</v>
      </c>
      <c r="V101" s="128">
        <f t="shared" si="22"/>
        <v>0</v>
      </c>
      <c r="W101" s="33">
        <f t="shared" si="23"/>
        <v>0</v>
      </c>
      <c r="X101" s="129">
        <f t="shared" si="24"/>
        <v>0</v>
      </c>
      <c r="Y101" s="138" t="s">
        <v>290</v>
      </c>
      <c r="Z101" s="131" t="e">
        <f t="shared" si="25"/>
        <v>#VALUE!</v>
      </c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2"/>
    </row>
    <row r="102" spans="1:44" s="130" customFormat="1" x14ac:dyDescent="0.3">
      <c r="A102" s="125">
        <v>96</v>
      </c>
      <c r="B102" s="134">
        <v>660902</v>
      </c>
      <c r="C102" s="135" t="s">
        <v>200</v>
      </c>
      <c r="D102" s="9">
        <v>9</v>
      </c>
      <c r="E102" s="9">
        <v>8</v>
      </c>
      <c r="F102" s="9">
        <v>9</v>
      </c>
      <c r="G102" s="9">
        <v>9</v>
      </c>
      <c r="H102" s="9">
        <v>9</v>
      </c>
      <c r="I102" s="126">
        <f t="shared" si="14"/>
        <v>44</v>
      </c>
      <c r="J102" s="126">
        <f t="shared" si="15"/>
        <v>6.6</v>
      </c>
      <c r="K102" s="15">
        <v>3.5</v>
      </c>
      <c r="L102" s="15">
        <v>2.5</v>
      </c>
      <c r="M102" s="15">
        <v>3</v>
      </c>
      <c r="N102" s="15">
        <v>2</v>
      </c>
      <c r="O102" s="15">
        <v>4</v>
      </c>
      <c r="P102" s="127">
        <f t="shared" si="16"/>
        <v>15</v>
      </c>
      <c r="Q102" s="127">
        <f t="shared" si="17"/>
        <v>0.75</v>
      </c>
      <c r="R102" s="128">
        <f t="shared" si="18"/>
        <v>1.5249999999999999</v>
      </c>
      <c r="S102" s="128">
        <f t="shared" si="19"/>
        <v>1.325</v>
      </c>
      <c r="T102" s="128">
        <f t="shared" si="20"/>
        <v>1.5</v>
      </c>
      <c r="U102" s="128">
        <f t="shared" si="21"/>
        <v>1.45</v>
      </c>
      <c r="V102" s="128">
        <f t="shared" si="22"/>
        <v>1.5499999999999998</v>
      </c>
      <c r="W102" s="33">
        <f t="shared" si="23"/>
        <v>59</v>
      </c>
      <c r="X102" s="129">
        <f t="shared" si="24"/>
        <v>11.8</v>
      </c>
      <c r="Y102" s="138">
        <v>53</v>
      </c>
      <c r="Z102" s="131">
        <f t="shared" si="25"/>
        <v>42.400000000000006</v>
      </c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2"/>
    </row>
    <row r="103" spans="1:44" s="130" customFormat="1" x14ac:dyDescent="0.3">
      <c r="A103" s="125">
        <v>97</v>
      </c>
      <c r="B103" s="134">
        <v>660903</v>
      </c>
      <c r="C103" s="135" t="s">
        <v>201</v>
      </c>
      <c r="D103" s="9">
        <v>12</v>
      </c>
      <c r="E103" s="9">
        <v>12.5</v>
      </c>
      <c r="F103" s="9">
        <v>14</v>
      </c>
      <c r="G103" s="9">
        <v>12</v>
      </c>
      <c r="H103" s="9">
        <v>10</v>
      </c>
      <c r="I103" s="126">
        <f t="shared" si="14"/>
        <v>60.5</v>
      </c>
      <c r="J103" s="126">
        <f t="shared" si="15"/>
        <v>9.0749999999999993</v>
      </c>
      <c r="K103" s="15">
        <v>4</v>
      </c>
      <c r="L103" s="15">
        <v>3</v>
      </c>
      <c r="M103" s="15">
        <v>4.5</v>
      </c>
      <c r="N103" s="15">
        <v>5</v>
      </c>
      <c r="O103" s="15">
        <v>2.5</v>
      </c>
      <c r="P103" s="127">
        <f t="shared" si="16"/>
        <v>19</v>
      </c>
      <c r="Q103" s="127">
        <f t="shared" si="17"/>
        <v>0.95000000000000007</v>
      </c>
      <c r="R103" s="128">
        <f t="shared" si="18"/>
        <v>1.9999999999999998</v>
      </c>
      <c r="S103" s="128">
        <f t="shared" si="19"/>
        <v>2.0249999999999999</v>
      </c>
      <c r="T103" s="128">
        <f t="shared" si="20"/>
        <v>2.3250000000000002</v>
      </c>
      <c r="U103" s="128">
        <f t="shared" si="21"/>
        <v>2.0499999999999998</v>
      </c>
      <c r="V103" s="128">
        <f t="shared" si="22"/>
        <v>1.625</v>
      </c>
      <c r="W103" s="33">
        <f t="shared" si="23"/>
        <v>79.5</v>
      </c>
      <c r="X103" s="129">
        <f t="shared" si="24"/>
        <v>15.9</v>
      </c>
      <c r="Y103" s="138">
        <v>64</v>
      </c>
      <c r="Z103" s="131">
        <f t="shared" si="25"/>
        <v>51.2</v>
      </c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2"/>
    </row>
    <row r="104" spans="1:44" s="130" customFormat="1" x14ac:dyDescent="0.3">
      <c r="A104" s="125">
        <v>98</v>
      </c>
      <c r="B104" s="134">
        <v>660904</v>
      </c>
      <c r="C104" s="135" t="s">
        <v>202</v>
      </c>
      <c r="D104" s="9">
        <v>13</v>
      </c>
      <c r="E104" s="9">
        <v>12</v>
      </c>
      <c r="F104" s="9">
        <v>12.5</v>
      </c>
      <c r="G104" s="9">
        <v>11</v>
      </c>
      <c r="H104" s="9">
        <v>11</v>
      </c>
      <c r="I104" s="126">
        <f t="shared" si="14"/>
        <v>59.5</v>
      </c>
      <c r="J104" s="126">
        <f t="shared" si="15"/>
        <v>8.9249999999999989</v>
      </c>
      <c r="K104" s="15">
        <v>4.5</v>
      </c>
      <c r="L104" s="15">
        <v>3</v>
      </c>
      <c r="M104" s="15">
        <v>5</v>
      </c>
      <c r="N104" s="15">
        <v>2.5</v>
      </c>
      <c r="O104" s="15">
        <v>3</v>
      </c>
      <c r="P104" s="127">
        <f t="shared" si="16"/>
        <v>18</v>
      </c>
      <c r="Q104" s="127">
        <f t="shared" si="17"/>
        <v>0.9</v>
      </c>
      <c r="R104" s="128">
        <f t="shared" si="18"/>
        <v>2.1749999999999998</v>
      </c>
      <c r="S104" s="128">
        <f t="shared" si="19"/>
        <v>1.9499999999999997</v>
      </c>
      <c r="T104" s="128">
        <f t="shared" si="20"/>
        <v>2.125</v>
      </c>
      <c r="U104" s="128">
        <f t="shared" si="21"/>
        <v>1.7749999999999999</v>
      </c>
      <c r="V104" s="128">
        <f t="shared" si="22"/>
        <v>1.7999999999999998</v>
      </c>
      <c r="W104" s="33">
        <f t="shared" si="23"/>
        <v>77.5</v>
      </c>
      <c r="X104" s="129">
        <f t="shared" si="24"/>
        <v>15.5</v>
      </c>
      <c r="Y104" s="138">
        <v>62</v>
      </c>
      <c r="Z104" s="131">
        <f t="shared" si="25"/>
        <v>49.6</v>
      </c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2"/>
    </row>
    <row r="105" spans="1:44" s="130" customFormat="1" x14ac:dyDescent="0.3">
      <c r="A105" s="125">
        <v>99</v>
      </c>
      <c r="B105" s="134">
        <v>660905</v>
      </c>
      <c r="C105" s="135" t="s">
        <v>203</v>
      </c>
      <c r="D105" s="9">
        <v>14</v>
      </c>
      <c r="E105" s="9">
        <v>15</v>
      </c>
      <c r="F105" s="9">
        <v>12</v>
      </c>
      <c r="G105" s="9">
        <v>13</v>
      </c>
      <c r="H105" s="9">
        <v>10</v>
      </c>
      <c r="I105" s="126">
        <f t="shared" si="14"/>
        <v>64</v>
      </c>
      <c r="J105" s="126">
        <f t="shared" si="15"/>
        <v>9.6</v>
      </c>
      <c r="K105" s="15">
        <v>5</v>
      </c>
      <c r="L105" s="15">
        <v>3.5</v>
      </c>
      <c r="M105" s="15">
        <v>2.5</v>
      </c>
      <c r="N105" s="15">
        <v>4</v>
      </c>
      <c r="O105" s="15">
        <v>3</v>
      </c>
      <c r="P105" s="127">
        <f t="shared" si="16"/>
        <v>18</v>
      </c>
      <c r="Q105" s="127">
        <f t="shared" si="17"/>
        <v>0.9</v>
      </c>
      <c r="R105" s="128">
        <f t="shared" si="18"/>
        <v>2.35</v>
      </c>
      <c r="S105" s="128">
        <f t="shared" si="19"/>
        <v>2.4249999999999998</v>
      </c>
      <c r="T105" s="128">
        <f t="shared" si="20"/>
        <v>1.9249999999999998</v>
      </c>
      <c r="U105" s="128">
        <f t="shared" si="21"/>
        <v>2.15</v>
      </c>
      <c r="V105" s="128">
        <f t="shared" si="22"/>
        <v>1.65</v>
      </c>
      <c r="W105" s="33">
        <f t="shared" si="23"/>
        <v>82</v>
      </c>
      <c r="X105" s="129">
        <f t="shared" si="24"/>
        <v>16.400000000000002</v>
      </c>
      <c r="Y105" s="138">
        <v>64</v>
      </c>
      <c r="Z105" s="131">
        <f t="shared" si="25"/>
        <v>51.2</v>
      </c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2"/>
    </row>
    <row r="106" spans="1:44" s="130" customFormat="1" x14ac:dyDescent="0.3">
      <c r="A106" s="125">
        <v>100</v>
      </c>
      <c r="B106" s="134">
        <v>660906</v>
      </c>
      <c r="C106" s="135" t="s">
        <v>204</v>
      </c>
      <c r="D106" s="9">
        <v>15</v>
      </c>
      <c r="E106" s="9">
        <v>14</v>
      </c>
      <c r="F106" s="9">
        <v>13</v>
      </c>
      <c r="G106" s="9">
        <v>12</v>
      </c>
      <c r="H106" s="9">
        <v>12.5</v>
      </c>
      <c r="I106" s="126">
        <f t="shared" si="14"/>
        <v>66.5</v>
      </c>
      <c r="J106" s="126">
        <f t="shared" si="15"/>
        <v>9.9749999999999996</v>
      </c>
      <c r="K106" s="15">
        <v>5</v>
      </c>
      <c r="L106" s="15">
        <v>5.5</v>
      </c>
      <c r="M106" s="15">
        <v>4</v>
      </c>
      <c r="N106" s="15">
        <v>3.5</v>
      </c>
      <c r="O106" s="15">
        <v>3</v>
      </c>
      <c r="P106" s="127">
        <f t="shared" si="16"/>
        <v>21</v>
      </c>
      <c r="Q106" s="127">
        <f t="shared" si="17"/>
        <v>1.05</v>
      </c>
      <c r="R106" s="128">
        <f t="shared" si="18"/>
        <v>2.5</v>
      </c>
      <c r="S106" s="128">
        <f t="shared" si="19"/>
        <v>2.375</v>
      </c>
      <c r="T106" s="128">
        <f t="shared" si="20"/>
        <v>2.15</v>
      </c>
      <c r="U106" s="128">
        <f t="shared" si="21"/>
        <v>1.9749999999999999</v>
      </c>
      <c r="V106" s="128">
        <f t="shared" si="22"/>
        <v>2.0249999999999999</v>
      </c>
      <c r="W106" s="33">
        <f t="shared" si="23"/>
        <v>87.5</v>
      </c>
      <c r="X106" s="129">
        <f t="shared" si="24"/>
        <v>17.5</v>
      </c>
      <c r="Y106" s="138">
        <v>70</v>
      </c>
      <c r="Z106" s="131">
        <f t="shared" si="25"/>
        <v>56</v>
      </c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2"/>
    </row>
    <row r="107" spans="1:44" s="130" customFormat="1" x14ac:dyDescent="0.3">
      <c r="A107" s="125">
        <v>101</v>
      </c>
      <c r="B107" s="134">
        <v>660995</v>
      </c>
      <c r="C107" s="135" t="s">
        <v>205</v>
      </c>
      <c r="D107" s="9">
        <v>12</v>
      </c>
      <c r="E107" s="9">
        <v>9</v>
      </c>
      <c r="F107" s="9">
        <v>14</v>
      </c>
      <c r="G107" s="9">
        <v>8</v>
      </c>
      <c r="H107" s="9">
        <v>13</v>
      </c>
      <c r="I107" s="126">
        <f t="shared" si="14"/>
        <v>56</v>
      </c>
      <c r="J107" s="126">
        <f t="shared" si="15"/>
        <v>8.4</v>
      </c>
      <c r="K107" s="15">
        <v>4</v>
      </c>
      <c r="L107" s="15">
        <v>5</v>
      </c>
      <c r="M107" s="15">
        <v>4.5</v>
      </c>
      <c r="N107" s="15">
        <v>2.5</v>
      </c>
      <c r="O107" s="15">
        <v>3</v>
      </c>
      <c r="P107" s="127">
        <f t="shared" si="16"/>
        <v>19</v>
      </c>
      <c r="Q107" s="127">
        <f t="shared" si="17"/>
        <v>0.95000000000000007</v>
      </c>
      <c r="R107" s="128">
        <f t="shared" si="18"/>
        <v>1.9999999999999998</v>
      </c>
      <c r="S107" s="128">
        <f t="shared" si="19"/>
        <v>1.5999999999999999</v>
      </c>
      <c r="T107" s="128">
        <f t="shared" si="20"/>
        <v>2.3250000000000002</v>
      </c>
      <c r="U107" s="128">
        <f t="shared" si="21"/>
        <v>1.325</v>
      </c>
      <c r="V107" s="128">
        <f t="shared" si="22"/>
        <v>2.1</v>
      </c>
      <c r="W107" s="33">
        <f t="shared" si="23"/>
        <v>75</v>
      </c>
      <c r="X107" s="129">
        <f t="shared" si="24"/>
        <v>15</v>
      </c>
      <c r="Y107" s="138">
        <v>63</v>
      </c>
      <c r="Z107" s="131">
        <f t="shared" si="25"/>
        <v>50.400000000000006</v>
      </c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2"/>
    </row>
    <row r="108" spans="1:44" s="130" customFormat="1" x14ac:dyDescent="0.3">
      <c r="A108" s="125">
        <v>102</v>
      </c>
      <c r="B108" s="134">
        <v>660907</v>
      </c>
      <c r="C108" s="135" t="s">
        <v>206</v>
      </c>
      <c r="D108" s="9">
        <v>8</v>
      </c>
      <c r="E108" s="9">
        <v>9</v>
      </c>
      <c r="F108" s="9">
        <v>8</v>
      </c>
      <c r="G108" s="9">
        <v>9</v>
      </c>
      <c r="H108" s="9">
        <v>9</v>
      </c>
      <c r="I108" s="126">
        <f t="shared" si="14"/>
        <v>43</v>
      </c>
      <c r="J108" s="126">
        <f t="shared" si="15"/>
        <v>6.45</v>
      </c>
      <c r="K108" s="15">
        <v>2.5</v>
      </c>
      <c r="L108" s="15">
        <v>3</v>
      </c>
      <c r="M108" s="15">
        <v>3</v>
      </c>
      <c r="N108" s="15">
        <v>2</v>
      </c>
      <c r="O108" s="15">
        <v>2.5</v>
      </c>
      <c r="P108" s="127">
        <f t="shared" si="16"/>
        <v>13</v>
      </c>
      <c r="Q108" s="127">
        <f t="shared" si="17"/>
        <v>0.65</v>
      </c>
      <c r="R108" s="128">
        <f t="shared" si="18"/>
        <v>1.325</v>
      </c>
      <c r="S108" s="128">
        <f t="shared" si="19"/>
        <v>1.5</v>
      </c>
      <c r="T108" s="128">
        <f t="shared" si="20"/>
        <v>1.35</v>
      </c>
      <c r="U108" s="128">
        <f t="shared" si="21"/>
        <v>1.45</v>
      </c>
      <c r="V108" s="128">
        <f t="shared" si="22"/>
        <v>1.4749999999999999</v>
      </c>
      <c r="W108" s="33">
        <f t="shared" si="23"/>
        <v>56</v>
      </c>
      <c r="X108" s="129">
        <f t="shared" si="24"/>
        <v>11.200000000000001</v>
      </c>
      <c r="Y108" s="138">
        <v>48</v>
      </c>
      <c r="Z108" s="131">
        <f t="shared" si="25"/>
        <v>38.400000000000006</v>
      </c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2"/>
    </row>
    <row r="109" spans="1:44" s="130" customFormat="1" x14ac:dyDescent="0.3">
      <c r="A109" s="125">
        <v>103</v>
      </c>
      <c r="B109" s="134">
        <v>660908</v>
      </c>
      <c r="C109" s="135" t="s">
        <v>207</v>
      </c>
      <c r="D109" s="9">
        <v>11</v>
      </c>
      <c r="E109" s="9">
        <v>11</v>
      </c>
      <c r="F109" s="9">
        <v>10.5</v>
      </c>
      <c r="G109" s="9">
        <v>12</v>
      </c>
      <c r="H109" s="9">
        <v>10</v>
      </c>
      <c r="I109" s="126">
        <f t="shared" si="14"/>
        <v>54.5</v>
      </c>
      <c r="J109" s="126">
        <f t="shared" si="15"/>
        <v>8.1749999999999989</v>
      </c>
      <c r="K109" s="15">
        <v>4</v>
      </c>
      <c r="L109" s="15">
        <v>2.5</v>
      </c>
      <c r="M109" s="15">
        <v>3</v>
      </c>
      <c r="N109" s="15">
        <v>3.5</v>
      </c>
      <c r="O109" s="15">
        <v>2.5</v>
      </c>
      <c r="P109" s="127">
        <f t="shared" si="16"/>
        <v>15.5</v>
      </c>
      <c r="Q109" s="127">
        <f t="shared" si="17"/>
        <v>0.77500000000000002</v>
      </c>
      <c r="R109" s="128">
        <f t="shared" si="18"/>
        <v>1.8499999999999999</v>
      </c>
      <c r="S109" s="128">
        <f t="shared" si="19"/>
        <v>1.7749999999999999</v>
      </c>
      <c r="T109" s="128">
        <f t="shared" si="20"/>
        <v>1.7250000000000001</v>
      </c>
      <c r="U109" s="128">
        <f t="shared" si="21"/>
        <v>1.9749999999999999</v>
      </c>
      <c r="V109" s="128">
        <f t="shared" si="22"/>
        <v>1.625</v>
      </c>
      <c r="W109" s="33">
        <f t="shared" si="23"/>
        <v>70</v>
      </c>
      <c r="X109" s="129">
        <f t="shared" si="24"/>
        <v>14</v>
      </c>
      <c r="Y109" s="138">
        <v>58</v>
      </c>
      <c r="Z109" s="131">
        <f t="shared" si="25"/>
        <v>46.400000000000006</v>
      </c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2"/>
    </row>
    <row r="110" spans="1:44" s="130" customFormat="1" x14ac:dyDescent="0.3">
      <c r="A110" s="125">
        <v>104</v>
      </c>
      <c r="B110" s="134">
        <v>660909</v>
      </c>
      <c r="C110" s="135" t="s">
        <v>208</v>
      </c>
      <c r="D110" s="9">
        <v>13</v>
      </c>
      <c r="E110" s="9">
        <v>14</v>
      </c>
      <c r="F110" s="9">
        <v>12</v>
      </c>
      <c r="G110" s="9">
        <v>12.5</v>
      </c>
      <c r="H110" s="9">
        <v>12</v>
      </c>
      <c r="I110" s="126">
        <f t="shared" si="14"/>
        <v>63.5</v>
      </c>
      <c r="J110" s="126">
        <f t="shared" si="15"/>
        <v>9.5250000000000004</v>
      </c>
      <c r="K110" s="15">
        <v>5</v>
      </c>
      <c r="L110" s="15">
        <v>2</v>
      </c>
      <c r="M110" s="15">
        <v>4.5</v>
      </c>
      <c r="N110" s="15">
        <v>3</v>
      </c>
      <c r="O110" s="15">
        <v>4</v>
      </c>
      <c r="P110" s="127">
        <f t="shared" si="16"/>
        <v>18.5</v>
      </c>
      <c r="Q110" s="127">
        <f t="shared" si="17"/>
        <v>0.92500000000000004</v>
      </c>
      <c r="R110" s="128">
        <f t="shared" si="18"/>
        <v>2.2000000000000002</v>
      </c>
      <c r="S110" s="128">
        <f t="shared" si="19"/>
        <v>2.2000000000000002</v>
      </c>
      <c r="T110" s="128">
        <f t="shared" si="20"/>
        <v>2.0249999999999999</v>
      </c>
      <c r="U110" s="128">
        <f t="shared" si="21"/>
        <v>2.0249999999999999</v>
      </c>
      <c r="V110" s="128">
        <f t="shared" si="22"/>
        <v>1.9999999999999998</v>
      </c>
      <c r="W110" s="33">
        <f t="shared" si="23"/>
        <v>82</v>
      </c>
      <c r="X110" s="129">
        <f t="shared" si="24"/>
        <v>16.400000000000002</v>
      </c>
      <c r="Y110" s="138">
        <v>62</v>
      </c>
      <c r="Z110" s="131">
        <f t="shared" si="25"/>
        <v>49.6</v>
      </c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2"/>
    </row>
    <row r="111" spans="1:44" s="130" customFormat="1" x14ac:dyDescent="0.3">
      <c r="A111" s="125">
        <v>105</v>
      </c>
      <c r="B111" s="134">
        <v>660910</v>
      </c>
      <c r="C111" s="135" t="s">
        <v>209</v>
      </c>
      <c r="D111" s="9">
        <v>13</v>
      </c>
      <c r="E111" s="9">
        <v>15</v>
      </c>
      <c r="F111" s="9">
        <v>14</v>
      </c>
      <c r="G111" s="9">
        <v>12</v>
      </c>
      <c r="H111" s="9">
        <v>12.5</v>
      </c>
      <c r="I111" s="126">
        <f t="shared" si="14"/>
        <v>66.5</v>
      </c>
      <c r="J111" s="126">
        <f t="shared" si="15"/>
        <v>9.9749999999999996</v>
      </c>
      <c r="K111" s="15">
        <v>4.5</v>
      </c>
      <c r="L111" s="15">
        <v>3</v>
      </c>
      <c r="M111" s="15">
        <v>4</v>
      </c>
      <c r="N111" s="15">
        <v>5</v>
      </c>
      <c r="O111" s="15">
        <v>2.5</v>
      </c>
      <c r="P111" s="127">
        <f t="shared" si="16"/>
        <v>19</v>
      </c>
      <c r="Q111" s="127">
        <f t="shared" si="17"/>
        <v>0.95000000000000007</v>
      </c>
      <c r="R111" s="128">
        <f t="shared" si="18"/>
        <v>2.1749999999999998</v>
      </c>
      <c r="S111" s="128">
        <f t="shared" si="19"/>
        <v>2.4</v>
      </c>
      <c r="T111" s="128">
        <f t="shared" si="20"/>
        <v>2.3000000000000003</v>
      </c>
      <c r="U111" s="128">
        <f t="shared" si="21"/>
        <v>2.0499999999999998</v>
      </c>
      <c r="V111" s="128">
        <f t="shared" si="22"/>
        <v>2</v>
      </c>
      <c r="W111" s="33">
        <f t="shared" si="23"/>
        <v>85.5</v>
      </c>
      <c r="X111" s="129">
        <f t="shared" si="24"/>
        <v>17.100000000000001</v>
      </c>
      <c r="Y111" s="138">
        <v>64</v>
      </c>
      <c r="Z111" s="131">
        <f t="shared" si="25"/>
        <v>51.2</v>
      </c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2"/>
    </row>
    <row r="112" spans="1:44" s="130" customFormat="1" x14ac:dyDescent="0.3">
      <c r="A112" s="125">
        <v>106</v>
      </c>
      <c r="B112" s="134">
        <v>660911</v>
      </c>
      <c r="C112" s="135" t="s">
        <v>210</v>
      </c>
      <c r="D112" s="9">
        <v>8</v>
      </c>
      <c r="E112" s="9">
        <v>6</v>
      </c>
      <c r="F112" s="9">
        <v>9</v>
      </c>
      <c r="G112" s="9">
        <v>8</v>
      </c>
      <c r="H112" s="9">
        <v>9</v>
      </c>
      <c r="I112" s="126">
        <f t="shared" si="14"/>
        <v>40</v>
      </c>
      <c r="J112" s="126">
        <f t="shared" si="15"/>
        <v>6</v>
      </c>
      <c r="K112" s="15">
        <v>2</v>
      </c>
      <c r="L112" s="15">
        <v>2.5</v>
      </c>
      <c r="M112" s="15">
        <v>3</v>
      </c>
      <c r="N112" s="15">
        <v>3.5</v>
      </c>
      <c r="O112" s="15">
        <v>2</v>
      </c>
      <c r="P112" s="127">
        <f t="shared" si="16"/>
        <v>13</v>
      </c>
      <c r="Q112" s="127">
        <f t="shared" si="17"/>
        <v>0.65</v>
      </c>
      <c r="R112" s="128">
        <f t="shared" si="18"/>
        <v>1.3</v>
      </c>
      <c r="S112" s="128">
        <f t="shared" si="19"/>
        <v>1.0249999999999999</v>
      </c>
      <c r="T112" s="128">
        <f t="shared" si="20"/>
        <v>1.5</v>
      </c>
      <c r="U112" s="128">
        <f t="shared" si="21"/>
        <v>1.375</v>
      </c>
      <c r="V112" s="128">
        <f t="shared" si="22"/>
        <v>1.45</v>
      </c>
      <c r="W112" s="33">
        <f t="shared" si="23"/>
        <v>53</v>
      </c>
      <c r="X112" s="129">
        <f t="shared" si="24"/>
        <v>10.600000000000001</v>
      </c>
      <c r="Y112" s="138">
        <v>45</v>
      </c>
      <c r="Z112" s="131">
        <f t="shared" si="25"/>
        <v>36</v>
      </c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2"/>
    </row>
    <row r="113" spans="1:44" s="130" customFormat="1" x14ac:dyDescent="0.3">
      <c r="A113" s="125">
        <v>107</v>
      </c>
      <c r="B113" s="134">
        <v>660912</v>
      </c>
      <c r="C113" s="135" t="s">
        <v>211</v>
      </c>
      <c r="D113" s="9">
        <v>12</v>
      </c>
      <c r="E113" s="9">
        <v>8</v>
      </c>
      <c r="F113" s="9">
        <v>7</v>
      </c>
      <c r="G113" s="9">
        <v>10</v>
      </c>
      <c r="H113" s="9">
        <v>10.5</v>
      </c>
      <c r="I113" s="126">
        <f t="shared" si="14"/>
        <v>47.5</v>
      </c>
      <c r="J113" s="126">
        <f t="shared" si="15"/>
        <v>7.125</v>
      </c>
      <c r="K113" s="15">
        <v>2</v>
      </c>
      <c r="L113" s="15">
        <v>3</v>
      </c>
      <c r="M113" s="15">
        <v>2.5</v>
      </c>
      <c r="N113" s="15">
        <v>2</v>
      </c>
      <c r="O113" s="15">
        <v>3.5</v>
      </c>
      <c r="P113" s="127">
        <f t="shared" si="16"/>
        <v>13</v>
      </c>
      <c r="Q113" s="127">
        <f t="shared" si="17"/>
        <v>0.65</v>
      </c>
      <c r="R113" s="128">
        <f t="shared" si="18"/>
        <v>1.9</v>
      </c>
      <c r="S113" s="128">
        <f t="shared" si="19"/>
        <v>1.35</v>
      </c>
      <c r="T113" s="128">
        <f t="shared" si="20"/>
        <v>1.175</v>
      </c>
      <c r="U113" s="128">
        <f t="shared" si="21"/>
        <v>1.6</v>
      </c>
      <c r="V113" s="128">
        <f t="shared" si="22"/>
        <v>1.75</v>
      </c>
      <c r="W113" s="33">
        <f t="shared" si="23"/>
        <v>60.5</v>
      </c>
      <c r="X113" s="129">
        <f t="shared" si="24"/>
        <v>12.100000000000001</v>
      </c>
      <c r="Y113" s="138">
        <v>45</v>
      </c>
      <c r="Z113" s="131">
        <f t="shared" si="25"/>
        <v>36</v>
      </c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2"/>
    </row>
    <row r="114" spans="1:44" s="130" customFormat="1" x14ac:dyDescent="0.3">
      <c r="A114" s="125">
        <v>108</v>
      </c>
      <c r="B114" s="134">
        <v>660913</v>
      </c>
      <c r="C114" s="135" t="s">
        <v>212</v>
      </c>
      <c r="D114" s="9">
        <v>9</v>
      </c>
      <c r="E114" s="9">
        <v>12</v>
      </c>
      <c r="F114" s="9">
        <v>12.5</v>
      </c>
      <c r="G114" s="9">
        <v>13</v>
      </c>
      <c r="H114" s="9">
        <v>14</v>
      </c>
      <c r="I114" s="126">
        <f t="shared" si="14"/>
        <v>60.5</v>
      </c>
      <c r="J114" s="126">
        <f t="shared" si="15"/>
        <v>9.0749999999999993</v>
      </c>
      <c r="K114" s="15">
        <v>3</v>
      </c>
      <c r="L114" s="15">
        <v>4</v>
      </c>
      <c r="M114" s="15">
        <v>3.5</v>
      </c>
      <c r="N114" s="15">
        <v>2</v>
      </c>
      <c r="O114" s="15">
        <v>3</v>
      </c>
      <c r="P114" s="127">
        <f t="shared" si="16"/>
        <v>15.5</v>
      </c>
      <c r="Q114" s="127">
        <f t="shared" si="17"/>
        <v>0.77500000000000002</v>
      </c>
      <c r="R114" s="128">
        <f t="shared" si="18"/>
        <v>1.5</v>
      </c>
      <c r="S114" s="128">
        <f t="shared" si="19"/>
        <v>1.9999999999999998</v>
      </c>
      <c r="T114" s="128">
        <f t="shared" si="20"/>
        <v>2.0499999999999998</v>
      </c>
      <c r="U114" s="128">
        <f t="shared" si="21"/>
        <v>2.0499999999999998</v>
      </c>
      <c r="V114" s="128">
        <f t="shared" si="22"/>
        <v>2.25</v>
      </c>
      <c r="W114" s="33">
        <f t="shared" si="23"/>
        <v>76</v>
      </c>
      <c r="X114" s="129">
        <f t="shared" si="24"/>
        <v>15.200000000000001</v>
      </c>
      <c r="Y114" s="138">
        <v>58</v>
      </c>
      <c r="Z114" s="131">
        <f t="shared" si="25"/>
        <v>46.400000000000006</v>
      </c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2"/>
    </row>
    <row r="115" spans="1:44" s="130" customFormat="1" x14ac:dyDescent="0.3">
      <c r="A115" s="125">
        <v>109</v>
      </c>
      <c r="B115" s="134">
        <v>660914</v>
      </c>
      <c r="C115" s="135" t="s">
        <v>213</v>
      </c>
      <c r="D115" s="9">
        <v>9</v>
      </c>
      <c r="E115" s="9">
        <v>8</v>
      </c>
      <c r="F115" s="9">
        <v>9</v>
      </c>
      <c r="G115" s="9">
        <v>8</v>
      </c>
      <c r="H115" s="9">
        <v>9</v>
      </c>
      <c r="I115" s="126">
        <f t="shared" si="14"/>
        <v>43</v>
      </c>
      <c r="J115" s="126">
        <f t="shared" si="15"/>
        <v>6.45</v>
      </c>
      <c r="K115" s="15">
        <v>2.5</v>
      </c>
      <c r="L115" s="15">
        <v>2</v>
      </c>
      <c r="M115" s="15">
        <v>3</v>
      </c>
      <c r="N115" s="15">
        <v>3.5</v>
      </c>
      <c r="O115" s="15">
        <v>4</v>
      </c>
      <c r="P115" s="127">
        <f t="shared" si="16"/>
        <v>15</v>
      </c>
      <c r="Q115" s="127">
        <f t="shared" si="17"/>
        <v>0.75</v>
      </c>
      <c r="R115" s="128">
        <f t="shared" si="18"/>
        <v>1.4749999999999999</v>
      </c>
      <c r="S115" s="128">
        <f t="shared" si="19"/>
        <v>1.3</v>
      </c>
      <c r="T115" s="128">
        <f t="shared" si="20"/>
        <v>1.5</v>
      </c>
      <c r="U115" s="128">
        <f t="shared" si="21"/>
        <v>1.375</v>
      </c>
      <c r="V115" s="128">
        <f t="shared" si="22"/>
        <v>1.5499999999999998</v>
      </c>
      <c r="W115" s="33">
        <f t="shared" si="23"/>
        <v>58</v>
      </c>
      <c r="X115" s="129">
        <f t="shared" si="24"/>
        <v>11.600000000000001</v>
      </c>
      <c r="Y115" s="138">
        <v>49</v>
      </c>
      <c r="Z115" s="131">
        <f t="shared" si="25"/>
        <v>39.200000000000003</v>
      </c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2"/>
    </row>
    <row r="116" spans="1:44" s="130" customFormat="1" x14ac:dyDescent="0.3">
      <c r="A116" s="125">
        <v>110</v>
      </c>
      <c r="B116" s="134">
        <v>660915</v>
      </c>
      <c r="C116" s="135" t="s">
        <v>214</v>
      </c>
      <c r="D116" s="9">
        <v>12</v>
      </c>
      <c r="E116" s="9">
        <v>12.5</v>
      </c>
      <c r="F116" s="9">
        <v>11</v>
      </c>
      <c r="G116" s="9">
        <v>10.5</v>
      </c>
      <c r="H116" s="9">
        <v>11</v>
      </c>
      <c r="I116" s="126">
        <f t="shared" si="14"/>
        <v>57</v>
      </c>
      <c r="J116" s="126">
        <f t="shared" si="15"/>
        <v>8.5499999999999989</v>
      </c>
      <c r="K116" s="15">
        <v>4</v>
      </c>
      <c r="L116" s="15">
        <v>4.5</v>
      </c>
      <c r="M116" s="15">
        <v>2</v>
      </c>
      <c r="N116" s="15">
        <v>3</v>
      </c>
      <c r="O116" s="15">
        <v>3.5</v>
      </c>
      <c r="P116" s="127">
        <f t="shared" si="16"/>
        <v>17</v>
      </c>
      <c r="Q116" s="127">
        <f t="shared" si="17"/>
        <v>0.85000000000000009</v>
      </c>
      <c r="R116" s="128">
        <f t="shared" si="18"/>
        <v>1.9999999999999998</v>
      </c>
      <c r="S116" s="128">
        <f t="shared" si="19"/>
        <v>2.1</v>
      </c>
      <c r="T116" s="128">
        <f t="shared" si="20"/>
        <v>1.75</v>
      </c>
      <c r="U116" s="128">
        <f t="shared" si="21"/>
        <v>1.7250000000000001</v>
      </c>
      <c r="V116" s="128">
        <f t="shared" si="22"/>
        <v>1.825</v>
      </c>
      <c r="W116" s="33">
        <f t="shared" si="23"/>
        <v>74</v>
      </c>
      <c r="X116" s="129">
        <f t="shared" si="24"/>
        <v>14.8</v>
      </c>
      <c r="Y116" s="138">
        <v>58</v>
      </c>
      <c r="Z116" s="131">
        <f t="shared" si="25"/>
        <v>46.400000000000006</v>
      </c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2"/>
    </row>
    <row r="117" spans="1:44" s="130" customFormat="1" x14ac:dyDescent="0.3">
      <c r="A117" s="125">
        <v>111</v>
      </c>
      <c r="B117" s="134">
        <v>660916</v>
      </c>
      <c r="C117" s="135" t="s">
        <v>215</v>
      </c>
      <c r="D117" s="9">
        <v>12</v>
      </c>
      <c r="E117" s="9">
        <v>14</v>
      </c>
      <c r="F117" s="9">
        <v>10.5</v>
      </c>
      <c r="G117" s="9">
        <v>10</v>
      </c>
      <c r="H117" s="9">
        <v>9</v>
      </c>
      <c r="I117" s="126">
        <f t="shared" si="14"/>
        <v>55.5</v>
      </c>
      <c r="J117" s="126">
        <f t="shared" si="15"/>
        <v>8.3249999999999993</v>
      </c>
      <c r="K117" s="15">
        <v>3</v>
      </c>
      <c r="L117" s="15">
        <v>5</v>
      </c>
      <c r="M117" s="15">
        <v>1.5</v>
      </c>
      <c r="N117" s="15">
        <v>4.5</v>
      </c>
      <c r="O117" s="15">
        <v>2</v>
      </c>
      <c r="P117" s="127">
        <f t="shared" si="16"/>
        <v>16</v>
      </c>
      <c r="Q117" s="127">
        <f t="shared" si="17"/>
        <v>0.8</v>
      </c>
      <c r="R117" s="128">
        <f t="shared" si="18"/>
        <v>1.9499999999999997</v>
      </c>
      <c r="S117" s="128">
        <f t="shared" si="19"/>
        <v>2.35</v>
      </c>
      <c r="T117" s="128">
        <f t="shared" si="20"/>
        <v>1.65</v>
      </c>
      <c r="U117" s="128">
        <f t="shared" si="21"/>
        <v>1.7250000000000001</v>
      </c>
      <c r="V117" s="128">
        <f t="shared" si="22"/>
        <v>1.45</v>
      </c>
      <c r="W117" s="33">
        <f t="shared" si="23"/>
        <v>71.5</v>
      </c>
      <c r="X117" s="129">
        <f t="shared" si="24"/>
        <v>14.3</v>
      </c>
      <c r="Y117" s="138">
        <v>58</v>
      </c>
      <c r="Z117" s="131">
        <f t="shared" si="25"/>
        <v>46.400000000000006</v>
      </c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2"/>
    </row>
    <row r="118" spans="1:44" s="130" customFormat="1" x14ac:dyDescent="0.3">
      <c r="A118" s="125">
        <v>112</v>
      </c>
      <c r="B118" s="134">
        <v>660917</v>
      </c>
      <c r="C118" s="135" t="s">
        <v>216</v>
      </c>
      <c r="D118" s="9">
        <v>13</v>
      </c>
      <c r="E118" s="9">
        <v>14</v>
      </c>
      <c r="F118" s="9">
        <v>12</v>
      </c>
      <c r="G118" s="9">
        <v>12.5</v>
      </c>
      <c r="H118" s="9">
        <v>12</v>
      </c>
      <c r="I118" s="126">
        <f t="shared" si="14"/>
        <v>63.5</v>
      </c>
      <c r="J118" s="126">
        <f t="shared" si="15"/>
        <v>9.5250000000000004</v>
      </c>
      <c r="K118" s="15">
        <v>4.5</v>
      </c>
      <c r="L118" s="15">
        <v>2</v>
      </c>
      <c r="M118" s="15">
        <v>3.5</v>
      </c>
      <c r="N118" s="15">
        <v>5</v>
      </c>
      <c r="O118" s="15">
        <v>3.5</v>
      </c>
      <c r="P118" s="127">
        <f t="shared" si="16"/>
        <v>18.5</v>
      </c>
      <c r="Q118" s="127">
        <f t="shared" si="17"/>
        <v>0.92500000000000004</v>
      </c>
      <c r="R118" s="128">
        <f t="shared" si="18"/>
        <v>2.1749999999999998</v>
      </c>
      <c r="S118" s="128">
        <f t="shared" si="19"/>
        <v>2.2000000000000002</v>
      </c>
      <c r="T118" s="128">
        <f t="shared" si="20"/>
        <v>1.9749999999999999</v>
      </c>
      <c r="U118" s="128">
        <f t="shared" si="21"/>
        <v>2.125</v>
      </c>
      <c r="V118" s="128">
        <f t="shared" si="22"/>
        <v>1.9749999999999999</v>
      </c>
      <c r="W118" s="33">
        <f t="shared" si="23"/>
        <v>82</v>
      </c>
      <c r="X118" s="129">
        <f t="shared" si="24"/>
        <v>16.400000000000002</v>
      </c>
      <c r="Y118" s="138">
        <v>62</v>
      </c>
      <c r="Z118" s="131">
        <f t="shared" si="25"/>
        <v>49.6</v>
      </c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2"/>
    </row>
    <row r="119" spans="1:44" s="130" customFormat="1" x14ac:dyDescent="0.3">
      <c r="A119" s="125">
        <v>113</v>
      </c>
      <c r="B119" s="134">
        <v>660918</v>
      </c>
      <c r="C119" s="135" t="s">
        <v>217</v>
      </c>
      <c r="D119" s="9">
        <v>9</v>
      </c>
      <c r="E119" s="9">
        <v>8</v>
      </c>
      <c r="F119" s="9">
        <v>14</v>
      </c>
      <c r="G119" s="9">
        <v>9</v>
      </c>
      <c r="H119" s="9">
        <v>12</v>
      </c>
      <c r="I119" s="126">
        <f t="shared" si="14"/>
        <v>52</v>
      </c>
      <c r="J119" s="126">
        <f t="shared" si="15"/>
        <v>7.8</v>
      </c>
      <c r="K119" s="15">
        <v>3</v>
      </c>
      <c r="L119" s="15">
        <v>4.5</v>
      </c>
      <c r="M119" s="15">
        <v>2</v>
      </c>
      <c r="N119" s="15">
        <v>3.5</v>
      </c>
      <c r="O119" s="15">
        <v>4</v>
      </c>
      <c r="P119" s="127">
        <f t="shared" si="16"/>
        <v>17</v>
      </c>
      <c r="Q119" s="127">
        <f t="shared" si="17"/>
        <v>0.85000000000000009</v>
      </c>
      <c r="R119" s="128">
        <f t="shared" si="18"/>
        <v>1.5</v>
      </c>
      <c r="S119" s="128">
        <f t="shared" si="19"/>
        <v>1.425</v>
      </c>
      <c r="T119" s="128">
        <f t="shared" si="20"/>
        <v>2.2000000000000002</v>
      </c>
      <c r="U119" s="128">
        <f t="shared" si="21"/>
        <v>1.5249999999999999</v>
      </c>
      <c r="V119" s="128">
        <f t="shared" si="22"/>
        <v>1.9999999999999998</v>
      </c>
      <c r="W119" s="33">
        <f t="shared" si="23"/>
        <v>69</v>
      </c>
      <c r="X119" s="129">
        <f t="shared" si="24"/>
        <v>13.8</v>
      </c>
      <c r="Y119" s="138">
        <v>58</v>
      </c>
      <c r="Z119" s="131">
        <f t="shared" si="25"/>
        <v>46.400000000000006</v>
      </c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2"/>
    </row>
    <row r="120" spans="1:44" s="130" customFormat="1" x14ac:dyDescent="0.3">
      <c r="A120" s="125">
        <v>114</v>
      </c>
      <c r="B120" s="134">
        <v>660919</v>
      </c>
      <c r="C120" s="135" t="s">
        <v>218</v>
      </c>
      <c r="D120" s="9">
        <v>14</v>
      </c>
      <c r="E120" s="9">
        <v>8</v>
      </c>
      <c r="F120" s="9">
        <v>9</v>
      </c>
      <c r="G120" s="9">
        <v>8</v>
      </c>
      <c r="H120" s="9">
        <v>9</v>
      </c>
      <c r="I120" s="126">
        <f t="shared" si="14"/>
        <v>48</v>
      </c>
      <c r="J120" s="126">
        <f t="shared" si="15"/>
        <v>7.1999999999999993</v>
      </c>
      <c r="K120" s="15">
        <v>2.5</v>
      </c>
      <c r="L120" s="15">
        <v>4.5</v>
      </c>
      <c r="M120" s="15">
        <v>3</v>
      </c>
      <c r="N120" s="15">
        <v>2</v>
      </c>
      <c r="O120" s="15">
        <v>3.5</v>
      </c>
      <c r="P120" s="127">
        <f t="shared" si="16"/>
        <v>15.5</v>
      </c>
      <c r="Q120" s="127">
        <f t="shared" si="17"/>
        <v>0.77500000000000002</v>
      </c>
      <c r="R120" s="128">
        <f t="shared" si="18"/>
        <v>2.2250000000000001</v>
      </c>
      <c r="S120" s="128">
        <f t="shared" si="19"/>
        <v>1.425</v>
      </c>
      <c r="T120" s="128">
        <f t="shared" si="20"/>
        <v>1.5</v>
      </c>
      <c r="U120" s="128">
        <f t="shared" si="21"/>
        <v>1.3</v>
      </c>
      <c r="V120" s="128">
        <f t="shared" si="22"/>
        <v>1.5249999999999999</v>
      </c>
      <c r="W120" s="33">
        <f t="shared" si="23"/>
        <v>63.5</v>
      </c>
      <c r="X120" s="129">
        <f t="shared" si="24"/>
        <v>12.700000000000001</v>
      </c>
      <c r="Y120" s="138">
        <v>52</v>
      </c>
      <c r="Z120" s="131">
        <f t="shared" si="25"/>
        <v>41.6</v>
      </c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2"/>
    </row>
    <row r="121" spans="1:44" s="130" customFormat="1" x14ac:dyDescent="0.3">
      <c r="A121" s="125">
        <v>115</v>
      </c>
      <c r="B121" s="134">
        <v>660920</v>
      </c>
      <c r="C121" s="135" t="s">
        <v>219</v>
      </c>
      <c r="D121" s="9">
        <v>14</v>
      </c>
      <c r="E121" s="9">
        <v>13</v>
      </c>
      <c r="F121" s="9">
        <v>12</v>
      </c>
      <c r="G121" s="9">
        <v>12.5</v>
      </c>
      <c r="H121" s="9">
        <v>10</v>
      </c>
      <c r="I121" s="126">
        <f t="shared" si="14"/>
        <v>61.5</v>
      </c>
      <c r="J121" s="126">
        <f t="shared" si="15"/>
        <v>9.2249999999999996</v>
      </c>
      <c r="K121" s="15">
        <v>4.5</v>
      </c>
      <c r="L121" s="15">
        <v>4</v>
      </c>
      <c r="M121" s="15">
        <v>3.5</v>
      </c>
      <c r="N121" s="15">
        <v>3</v>
      </c>
      <c r="O121" s="15">
        <v>3</v>
      </c>
      <c r="P121" s="127">
        <f t="shared" si="16"/>
        <v>18</v>
      </c>
      <c r="Q121" s="127">
        <f t="shared" si="17"/>
        <v>0.9</v>
      </c>
      <c r="R121" s="128">
        <f t="shared" si="18"/>
        <v>2.3250000000000002</v>
      </c>
      <c r="S121" s="128">
        <f t="shared" si="19"/>
        <v>2.15</v>
      </c>
      <c r="T121" s="128">
        <f t="shared" si="20"/>
        <v>1.9749999999999999</v>
      </c>
      <c r="U121" s="128">
        <f t="shared" si="21"/>
        <v>2.0249999999999999</v>
      </c>
      <c r="V121" s="128">
        <f t="shared" si="22"/>
        <v>1.65</v>
      </c>
      <c r="W121" s="33">
        <f t="shared" si="23"/>
        <v>79.5</v>
      </c>
      <c r="X121" s="129">
        <f t="shared" si="24"/>
        <v>15.9</v>
      </c>
      <c r="Y121" s="138">
        <v>59</v>
      </c>
      <c r="Z121" s="131">
        <f t="shared" si="25"/>
        <v>47.2</v>
      </c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2"/>
    </row>
    <row r="122" spans="1:44" s="130" customFormat="1" x14ac:dyDescent="0.3">
      <c r="A122" s="125">
        <v>116</v>
      </c>
      <c r="B122" s="134">
        <v>660921</v>
      </c>
      <c r="C122" s="135" t="s">
        <v>220</v>
      </c>
      <c r="D122" s="9">
        <v>14</v>
      </c>
      <c r="E122" s="9">
        <v>13</v>
      </c>
      <c r="F122" s="9">
        <v>12</v>
      </c>
      <c r="G122" s="9">
        <v>12.5</v>
      </c>
      <c r="H122" s="9">
        <v>8</v>
      </c>
      <c r="I122" s="126">
        <f t="shared" si="14"/>
        <v>59.5</v>
      </c>
      <c r="J122" s="126">
        <f t="shared" si="15"/>
        <v>8.9249999999999989</v>
      </c>
      <c r="K122" s="15">
        <v>3.5</v>
      </c>
      <c r="L122" s="15">
        <v>5</v>
      </c>
      <c r="M122" s="15">
        <v>4</v>
      </c>
      <c r="N122" s="15">
        <v>5.5</v>
      </c>
      <c r="O122" s="15">
        <v>2.5</v>
      </c>
      <c r="P122" s="127">
        <f t="shared" si="16"/>
        <v>20.5</v>
      </c>
      <c r="Q122" s="127">
        <f t="shared" si="17"/>
        <v>1.0250000000000001</v>
      </c>
      <c r="R122" s="128">
        <f t="shared" si="18"/>
        <v>2.2749999999999999</v>
      </c>
      <c r="S122" s="128">
        <f t="shared" si="19"/>
        <v>2.2000000000000002</v>
      </c>
      <c r="T122" s="128">
        <f t="shared" si="20"/>
        <v>1.9999999999999998</v>
      </c>
      <c r="U122" s="128">
        <f t="shared" si="21"/>
        <v>2.15</v>
      </c>
      <c r="V122" s="128">
        <f t="shared" si="22"/>
        <v>1.325</v>
      </c>
      <c r="W122" s="33">
        <f t="shared" si="23"/>
        <v>80</v>
      </c>
      <c r="X122" s="129">
        <f t="shared" si="24"/>
        <v>16</v>
      </c>
      <c r="Y122" s="138">
        <v>68</v>
      </c>
      <c r="Z122" s="131">
        <f t="shared" si="25"/>
        <v>54.400000000000006</v>
      </c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2"/>
    </row>
    <row r="123" spans="1:44" s="130" customFormat="1" x14ac:dyDescent="0.3">
      <c r="A123" s="125">
        <v>117</v>
      </c>
      <c r="B123" s="134">
        <v>660922</v>
      </c>
      <c r="C123" s="135" t="s">
        <v>221</v>
      </c>
      <c r="D123" s="9">
        <v>9</v>
      </c>
      <c r="E123" s="9">
        <v>6</v>
      </c>
      <c r="F123" s="9">
        <v>9</v>
      </c>
      <c r="G123" s="9">
        <v>8</v>
      </c>
      <c r="H123" s="9">
        <v>9</v>
      </c>
      <c r="I123" s="126">
        <f t="shared" si="14"/>
        <v>41</v>
      </c>
      <c r="J123" s="126">
        <f t="shared" si="15"/>
        <v>6.1499999999999995</v>
      </c>
      <c r="K123" s="15">
        <v>3</v>
      </c>
      <c r="L123" s="15">
        <v>2.5</v>
      </c>
      <c r="M123" s="15">
        <v>4</v>
      </c>
      <c r="N123" s="15">
        <v>3</v>
      </c>
      <c r="O123" s="15">
        <v>3.5</v>
      </c>
      <c r="P123" s="127">
        <f t="shared" si="16"/>
        <v>16</v>
      </c>
      <c r="Q123" s="127">
        <f t="shared" si="17"/>
        <v>0.8</v>
      </c>
      <c r="R123" s="128">
        <f t="shared" si="18"/>
        <v>1.5</v>
      </c>
      <c r="S123" s="128">
        <f t="shared" si="19"/>
        <v>1.0249999999999999</v>
      </c>
      <c r="T123" s="128">
        <f t="shared" si="20"/>
        <v>1.5499999999999998</v>
      </c>
      <c r="U123" s="128">
        <f t="shared" si="21"/>
        <v>1.35</v>
      </c>
      <c r="V123" s="128">
        <f t="shared" si="22"/>
        <v>1.5249999999999999</v>
      </c>
      <c r="W123" s="33">
        <f t="shared" si="23"/>
        <v>57</v>
      </c>
      <c r="X123" s="129">
        <f t="shared" si="24"/>
        <v>11.4</v>
      </c>
      <c r="Y123" s="138">
        <v>54</v>
      </c>
      <c r="Z123" s="131">
        <f t="shared" si="25"/>
        <v>43.2</v>
      </c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2"/>
    </row>
    <row r="124" spans="1:44" s="130" customFormat="1" x14ac:dyDescent="0.3">
      <c r="A124" s="125">
        <v>118</v>
      </c>
      <c r="B124" s="134">
        <v>660923</v>
      </c>
      <c r="C124" s="135" t="s">
        <v>222</v>
      </c>
      <c r="D124" s="9">
        <v>9</v>
      </c>
      <c r="E124" s="9">
        <v>8</v>
      </c>
      <c r="F124" s="9">
        <v>14</v>
      </c>
      <c r="G124" s="9">
        <v>12</v>
      </c>
      <c r="H124" s="9">
        <v>8</v>
      </c>
      <c r="I124" s="126">
        <f t="shared" si="14"/>
        <v>51</v>
      </c>
      <c r="J124" s="126">
        <f t="shared" si="15"/>
        <v>7.6499999999999995</v>
      </c>
      <c r="K124" s="15">
        <v>4</v>
      </c>
      <c r="L124" s="15">
        <v>3</v>
      </c>
      <c r="M124" s="15">
        <v>2.5</v>
      </c>
      <c r="N124" s="15">
        <v>4.5</v>
      </c>
      <c r="O124" s="15">
        <v>2</v>
      </c>
      <c r="P124" s="127">
        <f t="shared" si="16"/>
        <v>16</v>
      </c>
      <c r="Q124" s="127">
        <f t="shared" si="17"/>
        <v>0.8</v>
      </c>
      <c r="R124" s="128">
        <f t="shared" si="18"/>
        <v>1.5499999999999998</v>
      </c>
      <c r="S124" s="128">
        <f t="shared" si="19"/>
        <v>1.35</v>
      </c>
      <c r="T124" s="128">
        <f t="shared" si="20"/>
        <v>2.2250000000000001</v>
      </c>
      <c r="U124" s="128">
        <f t="shared" si="21"/>
        <v>2.0249999999999999</v>
      </c>
      <c r="V124" s="128">
        <f t="shared" si="22"/>
        <v>1.3</v>
      </c>
      <c r="W124" s="33">
        <f t="shared" si="23"/>
        <v>67</v>
      </c>
      <c r="X124" s="129">
        <f t="shared" si="24"/>
        <v>13.4</v>
      </c>
      <c r="Y124" s="138">
        <v>58</v>
      </c>
      <c r="Z124" s="131">
        <f t="shared" si="25"/>
        <v>46.400000000000006</v>
      </c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2"/>
    </row>
    <row r="125" spans="1:44" s="130" customFormat="1" x14ac:dyDescent="0.3">
      <c r="A125" s="125">
        <v>119</v>
      </c>
      <c r="B125" s="134">
        <v>660924</v>
      </c>
      <c r="C125" s="135" t="s">
        <v>223</v>
      </c>
      <c r="D125" s="9"/>
      <c r="E125" s="9"/>
      <c r="F125" s="9"/>
      <c r="G125" s="9"/>
      <c r="H125" s="9"/>
      <c r="I125" s="126">
        <f t="shared" si="14"/>
        <v>0</v>
      </c>
      <c r="J125" s="126">
        <f t="shared" si="15"/>
        <v>0</v>
      </c>
      <c r="K125" s="15"/>
      <c r="L125" s="15"/>
      <c r="M125" s="15"/>
      <c r="N125" s="15"/>
      <c r="O125" s="15"/>
      <c r="P125" s="127">
        <f t="shared" si="16"/>
        <v>0</v>
      </c>
      <c r="Q125" s="127">
        <f t="shared" si="17"/>
        <v>0</v>
      </c>
      <c r="R125" s="128">
        <f t="shared" si="18"/>
        <v>0</v>
      </c>
      <c r="S125" s="128">
        <f t="shared" si="19"/>
        <v>0</v>
      </c>
      <c r="T125" s="128">
        <f t="shared" si="20"/>
        <v>0</v>
      </c>
      <c r="U125" s="128">
        <f t="shared" si="21"/>
        <v>0</v>
      </c>
      <c r="V125" s="128">
        <f t="shared" si="22"/>
        <v>0</v>
      </c>
      <c r="W125" s="33">
        <f t="shared" si="23"/>
        <v>0</v>
      </c>
      <c r="X125" s="129">
        <f t="shared" si="24"/>
        <v>0</v>
      </c>
      <c r="Y125" s="138" t="s">
        <v>291</v>
      </c>
      <c r="Z125" s="131" t="e">
        <f t="shared" si="25"/>
        <v>#VALUE!</v>
      </c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2"/>
    </row>
    <row r="126" spans="1:44" s="130" customFormat="1" x14ac:dyDescent="0.3">
      <c r="A126" s="125">
        <v>120</v>
      </c>
      <c r="B126" s="134">
        <v>660925</v>
      </c>
      <c r="C126" s="135" t="s">
        <v>224</v>
      </c>
      <c r="D126" s="9">
        <v>12</v>
      </c>
      <c r="E126" s="9">
        <v>12.5</v>
      </c>
      <c r="F126" s="9">
        <v>13</v>
      </c>
      <c r="G126" s="9">
        <v>14</v>
      </c>
      <c r="H126" s="9">
        <v>12</v>
      </c>
      <c r="I126" s="126">
        <f t="shared" si="14"/>
        <v>63.5</v>
      </c>
      <c r="J126" s="126">
        <f t="shared" si="15"/>
        <v>9.5250000000000004</v>
      </c>
      <c r="K126" s="15">
        <v>3</v>
      </c>
      <c r="L126" s="15">
        <v>4.5</v>
      </c>
      <c r="M126" s="15">
        <v>2</v>
      </c>
      <c r="N126" s="15">
        <v>5</v>
      </c>
      <c r="O126" s="15">
        <v>3.5</v>
      </c>
      <c r="P126" s="127">
        <f t="shared" si="16"/>
        <v>18</v>
      </c>
      <c r="Q126" s="127">
        <f t="shared" si="17"/>
        <v>0.9</v>
      </c>
      <c r="R126" s="128">
        <f t="shared" si="18"/>
        <v>1.9499999999999997</v>
      </c>
      <c r="S126" s="128">
        <f t="shared" si="19"/>
        <v>2.1</v>
      </c>
      <c r="T126" s="128">
        <f t="shared" si="20"/>
        <v>2.0499999999999998</v>
      </c>
      <c r="U126" s="128">
        <f t="shared" si="21"/>
        <v>2.35</v>
      </c>
      <c r="V126" s="128">
        <f t="shared" si="22"/>
        <v>1.9749999999999999</v>
      </c>
      <c r="W126" s="33">
        <f t="shared" si="23"/>
        <v>81.5</v>
      </c>
      <c r="X126" s="129">
        <f t="shared" si="24"/>
        <v>16.3</v>
      </c>
      <c r="Y126" s="138">
        <v>60</v>
      </c>
      <c r="Z126" s="131">
        <f t="shared" si="25"/>
        <v>48</v>
      </c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2"/>
    </row>
    <row r="127" spans="1:44" s="130" customFormat="1" x14ac:dyDescent="0.3">
      <c r="A127" s="125">
        <v>121</v>
      </c>
      <c r="B127" s="134">
        <v>660926</v>
      </c>
      <c r="C127" s="135" t="s">
        <v>225</v>
      </c>
      <c r="D127" s="9">
        <v>9</v>
      </c>
      <c r="E127" s="9">
        <v>13</v>
      </c>
      <c r="F127" s="9">
        <v>14</v>
      </c>
      <c r="G127" s="9">
        <v>12</v>
      </c>
      <c r="H127" s="9">
        <v>12.5</v>
      </c>
      <c r="I127" s="126">
        <f t="shared" si="14"/>
        <v>60.5</v>
      </c>
      <c r="J127" s="126">
        <f t="shared" si="15"/>
        <v>9.0749999999999993</v>
      </c>
      <c r="K127" s="15">
        <v>4.5</v>
      </c>
      <c r="L127" s="15">
        <v>2</v>
      </c>
      <c r="M127" s="15">
        <v>4</v>
      </c>
      <c r="N127" s="15">
        <v>3.5</v>
      </c>
      <c r="O127" s="15">
        <v>3</v>
      </c>
      <c r="P127" s="127">
        <f t="shared" si="16"/>
        <v>17</v>
      </c>
      <c r="Q127" s="127">
        <f t="shared" si="17"/>
        <v>0.85000000000000009</v>
      </c>
      <c r="R127" s="128">
        <f t="shared" si="18"/>
        <v>1.575</v>
      </c>
      <c r="S127" s="128">
        <f t="shared" si="19"/>
        <v>2.0499999999999998</v>
      </c>
      <c r="T127" s="128">
        <f t="shared" si="20"/>
        <v>2.3000000000000003</v>
      </c>
      <c r="U127" s="128">
        <f t="shared" si="21"/>
        <v>1.9749999999999999</v>
      </c>
      <c r="V127" s="128">
        <f t="shared" si="22"/>
        <v>2.0249999999999999</v>
      </c>
      <c r="W127" s="33">
        <f t="shared" si="23"/>
        <v>77.5</v>
      </c>
      <c r="X127" s="129">
        <f t="shared" si="24"/>
        <v>15.5</v>
      </c>
      <c r="Y127" s="138">
        <v>58</v>
      </c>
      <c r="Z127" s="131">
        <f t="shared" si="25"/>
        <v>46.400000000000006</v>
      </c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2"/>
    </row>
    <row r="128" spans="1:44" s="130" customFormat="1" x14ac:dyDescent="0.3">
      <c r="A128" s="125">
        <v>122</v>
      </c>
      <c r="B128" s="134">
        <v>660996</v>
      </c>
      <c r="C128" s="135" t="s">
        <v>226</v>
      </c>
      <c r="D128" s="9">
        <v>11</v>
      </c>
      <c r="E128" s="9">
        <v>10.5</v>
      </c>
      <c r="F128" s="9">
        <v>11</v>
      </c>
      <c r="G128" s="9">
        <v>13</v>
      </c>
      <c r="H128" s="9">
        <v>12</v>
      </c>
      <c r="I128" s="126">
        <f t="shared" si="14"/>
        <v>57.5</v>
      </c>
      <c r="J128" s="126">
        <f t="shared" si="15"/>
        <v>8.625</v>
      </c>
      <c r="K128" s="15">
        <v>3</v>
      </c>
      <c r="L128" s="15">
        <v>3</v>
      </c>
      <c r="M128" s="15">
        <v>3.5</v>
      </c>
      <c r="N128" s="15">
        <v>4.5</v>
      </c>
      <c r="O128" s="15">
        <v>2</v>
      </c>
      <c r="P128" s="127">
        <f t="shared" si="16"/>
        <v>16</v>
      </c>
      <c r="Q128" s="127">
        <f t="shared" si="17"/>
        <v>0.8</v>
      </c>
      <c r="R128" s="128">
        <f t="shared" si="18"/>
        <v>1.7999999999999998</v>
      </c>
      <c r="S128" s="128">
        <f t="shared" si="19"/>
        <v>1.7250000000000001</v>
      </c>
      <c r="T128" s="128">
        <f t="shared" si="20"/>
        <v>1.825</v>
      </c>
      <c r="U128" s="128">
        <f t="shared" si="21"/>
        <v>2.1749999999999998</v>
      </c>
      <c r="V128" s="128">
        <f t="shared" si="22"/>
        <v>1.9</v>
      </c>
      <c r="W128" s="33">
        <f t="shared" si="23"/>
        <v>73.5</v>
      </c>
      <c r="X128" s="129">
        <f t="shared" si="24"/>
        <v>14.700000000000001</v>
      </c>
      <c r="Y128" s="138">
        <v>56</v>
      </c>
      <c r="Z128" s="131">
        <f t="shared" si="25"/>
        <v>44.800000000000004</v>
      </c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2"/>
    </row>
    <row r="129" spans="1:44" s="130" customFormat="1" x14ac:dyDescent="0.3">
      <c r="A129" s="125">
        <v>123</v>
      </c>
      <c r="B129" s="134">
        <v>660927</v>
      </c>
      <c r="C129" s="135" t="s">
        <v>227</v>
      </c>
      <c r="D129" s="9">
        <v>9</v>
      </c>
      <c r="E129" s="9">
        <v>12</v>
      </c>
      <c r="F129" s="9">
        <v>12.5</v>
      </c>
      <c r="G129" s="9">
        <v>13</v>
      </c>
      <c r="H129" s="9">
        <v>10</v>
      </c>
      <c r="I129" s="126">
        <f t="shared" si="14"/>
        <v>56.5</v>
      </c>
      <c r="J129" s="126">
        <f t="shared" si="15"/>
        <v>8.4749999999999996</v>
      </c>
      <c r="K129" s="15">
        <v>4</v>
      </c>
      <c r="L129" s="15">
        <v>3.5</v>
      </c>
      <c r="M129" s="15">
        <v>2</v>
      </c>
      <c r="N129" s="15">
        <v>2</v>
      </c>
      <c r="O129" s="15">
        <v>3</v>
      </c>
      <c r="P129" s="127">
        <f t="shared" si="16"/>
        <v>14.5</v>
      </c>
      <c r="Q129" s="127">
        <f t="shared" si="17"/>
        <v>0.72500000000000009</v>
      </c>
      <c r="R129" s="128">
        <f t="shared" si="18"/>
        <v>1.5499999999999998</v>
      </c>
      <c r="S129" s="128">
        <f t="shared" si="19"/>
        <v>1.9749999999999999</v>
      </c>
      <c r="T129" s="128">
        <f t="shared" si="20"/>
        <v>1.9750000000000001</v>
      </c>
      <c r="U129" s="128">
        <f t="shared" si="21"/>
        <v>2.0499999999999998</v>
      </c>
      <c r="V129" s="128">
        <f t="shared" si="22"/>
        <v>1.65</v>
      </c>
      <c r="W129" s="33">
        <f t="shared" si="23"/>
        <v>71</v>
      </c>
      <c r="X129" s="129">
        <f t="shared" si="24"/>
        <v>14.200000000000001</v>
      </c>
      <c r="Y129" s="138">
        <v>52</v>
      </c>
      <c r="Z129" s="131">
        <f t="shared" si="25"/>
        <v>41.6</v>
      </c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2"/>
    </row>
    <row r="130" spans="1:44" s="130" customFormat="1" x14ac:dyDescent="0.3">
      <c r="A130" s="125">
        <v>124</v>
      </c>
      <c r="B130" s="134">
        <v>660997</v>
      </c>
      <c r="C130" s="135" t="s">
        <v>228</v>
      </c>
      <c r="D130" s="9">
        <v>12.5</v>
      </c>
      <c r="E130" s="9">
        <v>13</v>
      </c>
      <c r="F130" s="9">
        <v>14</v>
      </c>
      <c r="G130" s="9">
        <v>12</v>
      </c>
      <c r="H130" s="9">
        <v>10</v>
      </c>
      <c r="I130" s="126">
        <f t="shared" si="14"/>
        <v>61.5</v>
      </c>
      <c r="J130" s="126">
        <f t="shared" si="15"/>
        <v>9.2249999999999996</v>
      </c>
      <c r="K130" s="15">
        <v>2.5</v>
      </c>
      <c r="L130" s="15">
        <v>4</v>
      </c>
      <c r="M130" s="15">
        <v>5</v>
      </c>
      <c r="N130" s="15">
        <v>3</v>
      </c>
      <c r="O130" s="15">
        <v>2</v>
      </c>
      <c r="P130" s="127">
        <f t="shared" si="16"/>
        <v>16.5</v>
      </c>
      <c r="Q130" s="127">
        <f t="shared" si="17"/>
        <v>0.82500000000000007</v>
      </c>
      <c r="R130" s="128">
        <f t="shared" si="18"/>
        <v>2</v>
      </c>
      <c r="S130" s="128">
        <f t="shared" si="19"/>
        <v>2.15</v>
      </c>
      <c r="T130" s="128">
        <f t="shared" si="20"/>
        <v>2.35</v>
      </c>
      <c r="U130" s="128">
        <f t="shared" si="21"/>
        <v>1.9499999999999997</v>
      </c>
      <c r="V130" s="128">
        <f t="shared" si="22"/>
        <v>1.6</v>
      </c>
      <c r="W130" s="33">
        <f t="shared" si="23"/>
        <v>78</v>
      </c>
      <c r="X130" s="129">
        <f t="shared" si="24"/>
        <v>15.600000000000001</v>
      </c>
      <c r="Y130" s="138">
        <v>56</v>
      </c>
      <c r="Z130" s="131">
        <f t="shared" si="25"/>
        <v>44.800000000000004</v>
      </c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2"/>
    </row>
    <row r="131" spans="1:44" s="130" customFormat="1" x14ac:dyDescent="0.3">
      <c r="A131" s="125">
        <v>125</v>
      </c>
      <c r="B131" s="134">
        <v>660998</v>
      </c>
      <c r="C131" s="135" t="s">
        <v>229</v>
      </c>
      <c r="D131" s="9">
        <v>8</v>
      </c>
      <c r="E131" s="9">
        <v>7</v>
      </c>
      <c r="F131" s="9">
        <v>9</v>
      </c>
      <c r="G131" s="9">
        <v>8</v>
      </c>
      <c r="H131" s="9">
        <v>9</v>
      </c>
      <c r="I131" s="126">
        <f t="shared" si="14"/>
        <v>41</v>
      </c>
      <c r="J131" s="126">
        <f t="shared" si="15"/>
        <v>6.1499999999999995</v>
      </c>
      <c r="K131" s="15">
        <v>2</v>
      </c>
      <c r="L131" s="15">
        <v>3</v>
      </c>
      <c r="M131" s="15">
        <v>2</v>
      </c>
      <c r="N131" s="15">
        <v>2.5</v>
      </c>
      <c r="O131" s="15">
        <v>3.5</v>
      </c>
      <c r="P131" s="127">
        <f t="shared" si="16"/>
        <v>13</v>
      </c>
      <c r="Q131" s="127">
        <f t="shared" si="17"/>
        <v>0.65</v>
      </c>
      <c r="R131" s="128">
        <f t="shared" si="18"/>
        <v>1.3</v>
      </c>
      <c r="S131" s="128">
        <f t="shared" si="19"/>
        <v>1.2000000000000002</v>
      </c>
      <c r="T131" s="128">
        <f t="shared" si="20"/>
        <v>1.45</v>
      </c>
      <c r="U131" s="128">
        <f t="shared" si="21"/>
        <v>1.325</v>
      </c>
      <c r="V131" s="128">
        <f t="shared" si="22"/>
        <v>1.5249999999999999</v>
      </c>
      <c r="W131" s="33">
        <f t="shared" si="23"/>
        <v>54</v>
      </c>
      <c r="X131" s="129">
        <f t="shared" si="24"/>
        <v>10.8</v>
      </c>
      <c r="Y131" s="138">
        <v>45</v>
      </c>
      <c r="Z131" s="131">
        <f t="shared" si="25"/>
        <v>36</v>
      </c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2"/>
    </row>
    <row r="132" spans="1:44" s="130" customFormat="1" x14ac:dyDescent="0.3">
      <c r="A132" s="125">
        <v>126</v>
      </c>
      <c r="B132" s="134">
        <v>660928</v>
      </c>
      <c r="C132" s="135" t="s">
        <v>230</v>
      </c>
      <c r="D132" s="9">
        <v>9</v>
      </c>
      <c r="E132" s="9">
        <v>9</v>
      </c>
      <c r="F132" s="9">
        <v>8</v>
      </c>
      <c r="G132" s="9">
        <v>9</v>
      </c>
      <c r="H132" s="9">
        <v>8</v>
      </c>
      <c r="I132" s="126">
        <f t="shared" si="14"/>
        <v>43</v>
      </c>
      <c r="J132" s="126">
        <f t="shared" si="15"/>
        <v>6.45</v>
      </c>
      <c r="K132" s="15">
        <v>3</v>
      </c>
      <c r="L132" s="15">
        <v>2</v>
      </c>
      <c r="M132" s="15">
        <v>2.5</v>
      </c>
      <c r="N132" s="15">
        <v>2</v>
      </c>
      <c r="O132" s="15">
        <v>3</v>
      </c>
      <c r="P132" s="127">
        <f t="shared" si="16"/>
        <v>12.5</v>
      </c>
      <c r="Q132" s="127">
        <f t="shared" si="17"/>
        <v>0.625</v>
      </c>
      <c r="R132" s="128">
        <f t="shared" si="18"/>
        <v>1.5</v>
      </c>
      <c r="S132" s="128">
        <f t="shared" si="19"/>
        <v>1.45</v>
      </c>
      <c r="T132" s="128">
        <f t="shared" si="20"/>
        <v>1.325</v>
      </c>
      <c r="U132" s="128">
        <f t="shared" si="21"/>
        <v>1.45</v>
      </c>
      <c r="V132" s="128">
        <f t="shared" si="22"/>
        <v>1.35</v>
      </c>
      <c r="W132" s="33">
        <f t="shared" si="23"/>
        <v>55.5</v>
      </c>
      <c r="X132" s="129">
        <f t="shared" si="24"/>
        <v>11.100000000000001</v>
      </c>
      <c r="Y132" s="138">
        <v>42</v>
      </c>
      <c r="Z132" s="131">
        <f t="shared" si="25"/>
        <v>33.6</v>
      </c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2"/>
    </row>
    <row r="133" spans="1:44" s="130" customFormat="1" x14ac:dyDescent="0.3">
      <c r="A133" s="125">
        <v>127</v>
      </c>
      <c r="B133" s="134">
        <v>660929</v>
      </c>
      <c r="C133" s="135" t="s">
        <v>231</v>
      </c>
      <c r="D133" s="9">
        <v>12</v>
      </c>
      <c r="E133" s="9">
        <v>13</v>
      </c>
      <c r="F133" s="9">
        <v>14</v>
      </c>
      <c r="G133" s="9">
        <v>12</v>
      </c>
      <c r="H133" s="9">
        <v>12</v>
      </c>
      <c r="I133" s="126">
        <f t="shared" si="14"/>
        <v>63</v>
      </c>
      <c r="J133" s="126">
        <f t="shared" si="15"/>
        <v>9.4499999999999993</v>
      </c>
      <c r="K133" s="15">
        <v>3</v>
      </c>
      <c r="L133" s="15">
        <v>5</v>
      </c>
      <c r="M133" s="15">
        <v>1.5</v>
      </c>
      <c r="N133" s="15">
        <v>4.5</v>
      </c>
      <c r="O133" s="15">
        <v>2</v>
      </c>
      <c r="P133" s="127">
        <f t="shared" si="16"/>
        <v>16</v>
      </c>
      <c r="Q133" s="127">
        <f t="shared" si="17"/>
        <v>0.8</v>
      </c>
      <c r="R133" s="128">
        <f t="shared" si="18"/>
        <v>1.9499999999999997</v>
      </c>
      <c r="S133" s="128">
        <f t="shared" si="19"/>
        <v>2.2000000000000002</v>
      </c>
      <c r="T133" s="128">
        <f t="shared" si="20"/>
        <v>2.1750000000000003</v>
      </c>
      <c r="U133" s="128">
        <f t="shared" si="21"/>
        <v>2.0249999999999999</v>
      </c>
      <c r="V133" s="128">
        <f t="shared" si="22"/>
        <v>1.9</v>
      </c>
      <c r="W133" s="33">
        <f t="shared" si="23"/>
        <v>79</v>
      </c>
      <c r="X133" s="129">
        <f t="shared" si="24"/>
        <v>15.8</v>
      </c>
      <c r="Y133" s="138">
        <v>58</v>
      </c>
      <c r="Z133" s="131">
        <f t="shared" si="25"/>
        <v>46.400000000000006</v>
      </c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2"/>
    </row>
    <row r="134" spans="1:44" s="130" customFormat="1" x14ac:dyDescent="0.3">
      <c r="A134" s="125">
        <v>128</v>
      </c>
      <c r="B134" s="134">
        <v>660930</v>
      </c>
      <c r="C134" s="135" t="s">
        <v>232</v>
      </c>
      <c r="D134" s="9">
        <v>15</v>
      </c>
      <c r="E134" s="9">
        <v>16</v>
      </c>
      <c r="F134" s="9">
        <v>14</v>
      </c>
      <c r="G134" s="9">
        <v>15</v>
      </c>
      <c r="H134" s="9">
        <v>14</v>
      </c>
      <c r="I134" s="126">
        <f t="shared" si="14"/>
        <v>74</v>
      </c>
      <c r="J134" s="126">
        <f t="shared" si="15"/>
        <v>11.1</v>
      </c>
      <c r="K134" s="15">
        <v>4.5</v>
      </c>
      <c r="L134" s="15">
        <v>3.5</v>
      </c>
      <c r="M134" s="15">
        <v>4</v>
      </c>
      <c r="N134" s="15">
        <v>4</v>
      </c>
      <c r="O134" s="15">
        <v>4.5</v>
      </c>
      <c r="P134" s="127">
        <f t="shared" si="16"/>
        <v>20.5</v>
      </c>
      <c r="Q134" s="127">
        <f t="shared" si="17"/>
        <v>1.0250000000000001</v>
      </c>
      <c r="R134" s="128">
        <f t="shared" si="18"/>
        <v>2.4750000000000001</v>
      </c>
      <c r="S134" s="128">
        <f t="shared" si="19"/>
        <v>2.5749999999999997</v>
      </c>
      <c r="T134" s="128">
        <f t="shared" si="20"/>
        <v>2.3000000000000003</v>
      </c>
      <c r="U134" s="128">
        <f t="shared" si="21"/>
        <v>2.4500000000000002</v>
      </c>
      <c r="V134" s="128">
        <f t="shared" si="22"/>
        <v>2.3250000000000002</v>
      </c>
      <c r="W134" s="33">
        <f t="shared" si="23"/>
        <v>94.5</v>
      </c>
      <c r="X134" s="129">
        <f t="shared" si="24"/>
        <v>18.900000000000002</v>
      </c>
      <c r="Y134" s="138">
        <v>70</v>
      </c>
      <c r="Z134" s="131">
        <f t="shared" si="25"/>
        <v>56</v>
      </c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2"/>
    </row>
    <row r="135" spans="1:44" s="130" customFormat="1" x14ac:dyDescent="0.3">
      <c r="A135" s="125">
        <v>129</v>
      </c>
      <c r="B135" s="134">
        <v>660931</v>
      </c>
      <c r="C135" s="135" t="s">
        <v>233</v>
      </c>
      <c r="D135" s="9">
        <v>12</v>
      </c>
      <c r="E135" s="9">
        <v>13</v>
      </c>
      <c r="F135" s="9">
        <v>12.5</v>
      </c>
      <c r="G135" s="9">
        <v>12</v>
      </c>
      <c r="H135" s="9">
        <v>13</v>
      </c>
      <c r="I135" s="126">
        <f t="shared" si="14"/>
        <v>62.5</v>
      </c>
      <c r="J135" s="126">
        <f t="shared" si="15"/>
        <v>9.375</v>
      </c>
      <c r="K135" s="15">
        <v>5</v>
      </c>
      <c r="L135" s="15">
        <v>4</v>
      </c>
      <c r="M135" s="15">
        <v>2.5</v>
      </c>
      <c r="N135" s="15">
        <v>3.5</v>
      </c>
      <c r="O135" s="15">
        <v>3</v>
      </c>
      <c r="P135" s="127">
        <f t="shared" si="16"/>
        <v>18</v>
      </c>
      <c r="Q135" s="127">
        <f t="shared" si="17"/>
        <v>0.9</v>
      </c>
      <c r="R135" s="128">
        <f t="shared" si="18"/>
        <v>2.0499999999999998</v>
      </c>
      <c r="S135" s="128">
        <f t="shared" si="19"/>
        <v>2.15</v>
      </c>
      <c r="T135" s="128">
        <f t="shared" si="20"/>
        <v>2</v>
      </c>
      <c r="U135" s="128">
        <f t="shared" si="21"/>
        <v>1.9749999999999999</v>
      </c>
      <c r="V135" s="128">
        <f t="shared" si="22"/>
        <v>2.1</v>
      </c>
      <c r="W135" s="33">
        <f t="shared" si="23"/>
        <v>80.5</v>
      </c>
      <c r="X135" s="129">
        <f t="shared" si="24"/>
        <v>16.100000000000001</v>
      </c>
      <c r="Y135" s="138">
        <v>64</v>
      </c>
      <c r="Z135" s="131">
        <f t="shared" si="25"/>
        <v>51.2</v>
      </c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2"/>
    </row>
    <row r="136" spans="1:44" s="130" customFormat="1" x14ac:dyDescent="0.3">
      <c r="A136" s="125">
        <v>130</v>
      </c>
      <c r="B136" s="134">
        <v>660932</v>
      </c>
      <c r="C136" s="135" t="s">
        <v>234</v>
      </c>
      <c r="D136" s="9">
        <v>12</v>
      </c>
      <c r="E136" s="9">
        <v>13</v>
      </c>
      <c r="F136" s="9">
        <v>15</v>
      </c>
      <c r="G136" s="9">
        <v>14</v>
      </c>
      <c r="H136" s="9">
        <v>12</v>
      </c>
      <c r="I136" s="126">
        <f t="shared" ref="I136:I166" si="26">SUM(D136:H136)</f>
        <v>66</v>
      </c>
      <c r="J136" s="126">
        <f t="shared" ref="J136:J172" si="27">I136*0.15</f>
        <v>9.9</v>
      </c>
      <c r="K136" s="15">
        <v>3.5</v>
      </c>
      <c r="L136" s="15">
        <v>2.5</v>
      </c>
      <c r="M136" s="15">
        <v>4</v>
      </c>
      <c r="N136" s="15">
        <v>3</v>
      </c>
      <c r="O136" s="15">
        <v>4.5</v>
      </c>
      <c r="P136" s="127">
        <f t="shared" ref="P136:P191" si="28">SUM(K136:O136)</f>
        <v>17.5</v>
      </c>
      <c r="Q136" s="127">
        <f t="shared" ref="Q136:Q191" si="29">P136*0.05</f>
        <v>0.875</v>
      </c>
      <c r="R136" s="128">
        <f t="shared" ref="R136:R191" si="30">D136*0.15+K136*0.05</f>
        <v>1.9749999999999999</v>
      </c>
      <c r="S136" s="128">
        <f t="shared" ref="S136:S191" si="31">E136*0.15+L136*0.05</f>
        <v>2.0750000000000002</v>
      </c>
      <c r="T136" s="128">
        <f t="shared" ref="T136:T191" si="32">F136*0.15+M136*0.05</f>
        <v>2.4500000000000002</v>
      </c>
      <c r="U136" s="128">
        <f t="shared" ref="U136:U191" si="33">G136*0.15+N136*0.05</f>
        <v>2.25</v>
      </c>
      <c r="V136" s="128">
        <f t="shared" ref="V136:V191" si="34">H136*0.15+O136*0.05</f>
        <v>2.0249999999999999</v>
      </c>
      <c r="W136" s="33">
        <f t="shared" si="23"/>
        <v>83.5</v>
      </c>
      <c r="X136" s="129">
        <f t="shared" ref="X136:X191" si="35">W136*0.2</f>
        <v>16.7</v>
      </c>
      <c r="Y136" s="138">
        <v>60</v>
      </c>
      <c r="Z136" s="131">
        <f t="shared" ref="Z136:Z191" si="36">Y136*0.8</f>
        <v>48</v>
      </c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2"/>
    </row>
    <row r="137" spans="1:44" s="130" customFormat="1" x14ac:dyDescent="0.3">
      <c r="A137" s="125">
        <v>131</v>
      </c>
      <c r="B137" s="134">
        <v>660933</v>
      </c>
      <c r="C137" s="135" t="s">
        <v>235</v>
      </c>
      <c r="D137" s="9">
        <v>13</v>
      </c>
      <c r="E137" s="9">
        <v>15</v>
      </c>
      <c r="F137" s="9">
        <v>16</v>
      </c>
      <c r="G137" s="9">
        <v>14</v>
      </c>
      <c r="H137" s="9">
        <v>13</v>
      </c>
      <c r="I137" s="126">
        <f t="shared" si="26"/>
        <v>71</v>
      </c>
      <c r="J137" s="126">
        <f t="shared" si="27"/>
        <v>10.65</v>
      </c>
      <c r="K137" s="15">
        <v>5</v>
      </c>
      <c r="L137" s="15">
        <v>4</v>
      </c>
      <c r="M137" s="15">
        <v>3.5</v>
      </c>
      <c r="N137" s="15">
        <v>4</v>
      </c>
      <c r="O137" s="15">
        <v>2.5</v>
      </c>
      <c r="P137" s="127">
        <f t="shared" si="28"/>
        <v>19</v>
      </c>
      <c r="Q137" s="127">
        <f t="shared" si="29"/>
        <v>0.95000000000000007</v>
      </c>
      <c r="R137" s="128">
        <f t="shared" si="30"/>
        <v>2.2000000000000002</v>
      </c>
      <c r="S137" s="128">
        <f t="shared" si="31"/>
        <v>2.4500000000000002</v>
      </c>
      <c r="T137" s="128">
        <f t="shared" si="32"/>
        <v>2.5749999999999997</v>
      </c>
      <c r="U137" s="128">
        <f t="shared" si="33"/>
        <v>2.3000000000000003</v>
      </c>
      <c r="V137" s="128">
        <f t="shared" si="34"/>
        <v>2.0750000000000002</v>
      </c>
      <c r="W137" s="33">
        <f t="shared" ref="W137:W191" si="37">I137+P137</f>
        <v>90</v>
      </c>
      <c r="X137" s="129">
        <f t="shared" si="35"/>
        <v>18</v>
      </c>
      <c r="Y137" s="138">
        <v>66</v>
      </c>
      <c r="Z137" s="131">
        <f t="shared" si="36"/>
        <v>52.800000000000004</v>
      </c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2"/>
    </row>
    <row r="138" spans="1:44" s="130" customFormat="1" x14ac:dyDescent="0.3">
      <c r="A138" s="125">
        <v>132</v>
      </c>
      <c r="B138" s="134">
        <v>660934</v>
      </c>
      <c r="C138" s="135" t="s">
        <v>236</v>
      </c>
      <c r="D138" s="9">
        <v>9</v>
      </c>
      <c r="E138" s="9">
        <v>12</v>
      </c>
      <c r="F138" s="9">
        <v>13</v>
      </c>
      <c r="G138" s="9">
        <v>12</v>
      </c>
      <c r="H138" s="9">
        <v>10</v>
      </c>
      <c r="I138" s="126">
        <f t="shared" si="26"/>
        <v>56</v>
      </c>
      <c r="J138" s="126">
        <f t="shared" si="27"/>
        <v>8.4</v>
      </c>
      <c r="K138" s="15">
        <v>3.5</v>
      </c>
      <c r="L138" s="15">
        <v>2</v>
      </c>
      <c r="M138" s="15">
        <v>4</v>
      </c>
      <c r="N138" s="15">
        <v>3.5</v>
      </c>
      <c r="O138" s="15">
        <v>3</v>
      </c>
      <c r="P138" s="127">
        <f t="shared" si="28"/>
        <v>16</v>
      </c>
      <c r="Q138" s="127">
        <f t="shared" si="29"/>
        <v>0.8</v>
      </c>
      <c r="R138" s="128">
        <f t="shared" si="30"/>
        <v>1.5249999999999999</v>
      </c>
      <c r="S138" s="128">
        <f t="shared" si="31"/>
        <v>1.9</v>
      </c>
      <c r="T138" s="128">
        <f t="shared" si="32"/>
        <v>2.15</v>
      </c>
      <c r="U138" s="128">
        <f t="shared" si="33"/>
        <v>1.9749999999999999</v>
      </c>
      <c r="V138" s="128">
        <f t="shared" si="34"/>
        <v>1.65</v>
      </c>
      <c r="W138" s="33">
        <f t="shared" si="37"/>
        <v>72</v>
      </c>
      <c r="X138" s="129">
        <f t="shared" si="35"/>
        <v>14.4</v>
      </c>
      <c r="Y138" s="138">
        <v>56</v>
      </c>
      <c r="Z138" s="131">
        <f t="shared" si="36"/>
        <v>44.800000000000004</v>
      </c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2"/>
    </row>
    <row r="139" spans="1:44" s="130" customFormat="1" x14ac:dyDescent="0.3">
      <c r="A139" s="125">
        <v>133</v>
      </c>
      <c r="B139" s="134">
        <v>660935</v>
      </c>
      <c r="C139" s="135" t="s">
        <v>237</v>
      </c>
      <c r="D139" s="9">
        <v>9</v>
      </c>
      <c r="E139" s="9">
        <v>8</v>
      </c>
      <c r="F139" s="9">
        <v>12</v>
      </c>
      <c r="G139" s="9">
        <v>13</v>
      </c>
      <c r="H139" s="9">
        <v>15</v>
      </c>
      <c r="I139" s="126">
        <f t="shared" si="26"/>
        <v>57</v>
      </c>
      <c r="J139" s="126">
        <f t="shared" si="27"/>
        <v>8.5499999999999989</v>
      </c>
      <c r="K139" s="15">
        <v>3</v>
      </c>
      <c r="L139" s="15">
        <v>2.5</v>
      </c>
      <c r="M139" s="15">
        <v>3.5</v>
      </c>
      <c r="N139" s="15">
        <v>2.5</v>
      </c>
      <c r="O139" s="15">
        <v>3.5</v>
      </c>
      <c r="P139" s="127">
        <f t="shared" si="28"/>
        <v>15</v>
      </c>
      <c r="Q139" s="127">
        <f t="shared" si="29"/>
        <v>0.75</v>
      </c>
      <c r="R139" s="128">
        <f t="shared" si="30"/>
        <v>1.5</v>
      </c>
      <c r="S139" s="128">
        <f t="shared" si="31"/>
        <v>1.325</v>
      </c>
      <c r="T139" s="128">
        <f t="shared" si="32"/>
        <v>1.9749999999999999</v>
      </c>
      <c r="U139" s="128">
        <f t="shared" si="33"/>
        <v>2.0750000000000002</v>
      </c>
      <c r="V139" s="128">
        <f t="shared" si="34"/>
        <v>2.4249999999999998</v>
      </c>
      <c r="W139" s="33">
        <f t="shared" si="37"/>
        <v>72</v>
      </c>
      <c r="X139" s="129">
        <f t="shared" si="35"/>
        <v>14.4</v>
      </c>
      <c r="Y139" s="138">
        <v>54</v>
      </c>
      <c r="Z139" s="131">
        <f t="shared" si="36"/>
        <v>43.2</v>
      </c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2"/>
    </row>
    <row r="140" spans="1:44" s="130" customFormat="1" x14ac:dyDescent="0.3">
      <c r="A140" s="125">
        <v>134</v>
      </c>
      <c r="B140" s="134">
        <v>660936</v>
      </c>
      <c r="C140" s="135" t="s">
        <v>238</v>
      </c>
      <c r="D140" s="9">
        <v>10.5</v>
      </c>
      <c r="E140" s="9">
        <v>13</v>
      </c>
      <c r="F140" s="9">
        <v>14</v>
      </c>
      <c r="G140" s="9">
        <v>12</v>
      </c>
      <c r="H140" s="9">
        <v>10</v>
      </c>
      <c r="I140" s="126">
        <f t="shared" si="26"/>
        <v>59.5</v>
      </c>
      <c r="J140" s="126">
        <f t="shared" si="27"/>
        <v>8.9249999999999989</v>
      </c>
      <c r="K140" s="15">
        <v>2</v>
      </c>
      <c r="L140" s="15">
        <v>4</v>
      </c>
      <c r="M140" s="15">
        <v>3</v>
      </c>
      <c r="N140" s="15">
        <v>3.5</v>
      </c>
      <c r="O140" s="15">
        <v>2.5</v>
      </c>
      <c r="P140" s="127">
        <f t="shared" si="28"/>
        <v>15</v>
      </c>
      <c r="Q140" s="127">
        <f t="shared" si="29"/>
        <v>0.75</v>
      </c>
      <c r="R140" s="128">
        <f t="shared" si="30"/>
        <v>1.675</v>
      </c>
      <c r="S140" s="128">
        <f t="shared" si="31"/>
        <v>2.15</v>
      </c>
      <c r="T140" s="128">
        <f t="shared" si="32"/>
        <v>2.25</v>
      </c>
      <c r="U140" s="128">
        <f t="shared" si="33"/>
        <v>1.9749999999999999</v>
      </c>
      <c r="V140" s="128">
        <f t="shared" si="34"/>
        <v>1.625</v>
      </c>
      <c r="W140" s="33">
        <f t="shared" si="37"/>
        <v>74.5</v>
      </c>
      <c r="X140" s="129">
        <f t="shared" si="35"/>
        <v>14.9</v>
      </c>
      <c r="Y140" s="138">
        <v>53</v>
      </c>
      <c r="Z140" s="131">
        <f t="shared" si="36"/>
        <v>42.400000000000006</v>
      </c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2"/>
    </row>
    <row r="141" spans="1:44" s="130" customFormat="1" x14ac:dyDescent="0.3">
      <c r="A141" s="125">
        <v>135</v>
      </c>
      <c r="B141" s="134">
        <v>660937</v>
      </c>
      <c r="C141" s="135" t="s">
        <v>239</v>
      </c>
      <c r="D141" s="9">
        <v>8</v>
      </c>
      <c r="E141" s="9">
        <v>7</v>
      </c>
      <c r="F141" s="9">
        <v>9</v>
      </c>
      <c r="G141" s="9">
        <v>9</v>
      </c>
      <c r="H141" s="9">
        <v>8</v>
      </c>
      <c r="I141" s="126">
        <f t="shared" si="26"/>
        <v>41</v>
      </c>
      <c r="J141" s="126">
        <f t="shared" si="27"/>
        <v>6.1499999999999995</v>
      </c>
      <c r="K141" s="15">
        <v>3.5</v>
      </c>
      <c r="L141" s="15">
        <v>3</v>
      </c>
      <c r="M141" s="15">
        <v>2.5</v>
      </c>
      <c r="N141" s="15">
        <v>2.5</v>
      </c>
      <c r="O141" s="15">
        <v>2</v>
      </c>
      <c r="P141" s="127">
        <f t="shared" si="28"/>
        <v>13.5</v>
      </c>
      <c r="Q141" s="127">
        <f t="shared" si="29"/>
        <v>0.67500000000000004</v>
      </c>
      <c r="R141" s="128">
        <f t="shared" si="30"/>
        <v>1.375</v>
      </c>
      <c r="S141" s="128">
        <f t="shared" si="31"/>
        <v>1.2000000000000002</v>
      </c>
      <c r="T141" s="128">
        <f t="shared" si="32"/>
        <v>1.4749999999999999</v>
      </c>
      <c r="U141" s="128">
        <f t="shared" si="33"/>
        <v>1.4749999999999999</v>
      </c>
      <c r="V141" s="128">
        <f t="shared" si="34"/>
        <v>1.3</v>
      </c>
      <c r="W141" s="33">
        <f t="shared" si="37"/>
        <v>54.5</v>
      </c>
      <c r="X141" s="129">
        <f t="shared" si="35"/>
        <v>10.9</v>
      </c>
      <c r="Y141" s="138">
        <v>45</v>
      </c>
      <c r="Z141" s="131">
        <f t="shared" si="36"/>
        <v>36</v>
      </c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2"/>
    </row>
    <row r="142" spans="1:44" s="130" customFormat="1" x14ac:dyDescent="0.3">
      <c r="A142" s="125">
        <v>136</v>
      </c>
      <c r="B142" s="134">
        <v>660938</v>
      </c>
      <c r="C142" s="135" t="s">
        <v>240</v>
      </c>
      <c r="D142" s="9">
        <v>12</v>
      </c>
      <c r="E142" s="9">
        <v>13</v>
      </c>
      <c r="F142" s="9">
        <v>14</v>
      </c>
      <c r="G142" s="9">
        <v>12</v>
      </c>
      <c r="H142" s="9">
        <v>10</v>
      </c>
      <c r="I142" s="126">
        <f t="shared" si="26"/>
        <v>61</v>
      </c>
      <c r="J142" s="126">
        <f t="shared" si="27"/>
        <v>9.15</v>
      </c>
      <c r="K142" s="15">
        <v>2</v>
      </c>
      <c r="L142" s="15">
        <v>4</v>
      </c>
      <c r="M142" s="15">
        <v>3</v>
      </c>
      <c r="N142" s="15">
        <v>3.5</v>
      </c>
      <c r="O142" s="15">
        <v>5</v>
      </c>
      <c r="P142" s="127">
        <f t="shared" si="28"/>
        <v>17.5</v>
      </c>
      <c r="Q142" s="127">
        <f t="shared" si="29"/>
        <v>0.875</v>
      </c>
      <c r="R142" s="128">
        <f t="shared" si="30"/>
        <v>1.9</v>
      </c>
      <c r="S142" s="128">
        <f t="shared" si="31"/>
        <v>2.15</v>
      </c>
      <c r="T142" s="128">
        <f t="shared" si="32"/>
        <v>2.25</v>
      </c>
      <c r="U142" s="128">
        <f t="shared" si="33"/>
        <v>1.9749999999999999</v>
      </c>
      <c r="V142" s="128">
        <f t="shared" si="34"/>
        <v>1.75</v>
      </c>
      <c r="W142" s="33">
        <f t="shared" si="37"/>
        <v>78.5</v>
      </c>
      <c r="X142" s="129">
        <f t="shared" si="35"/>
        <v>15.700000000000001</v>
      </c>
      <c r="Y142" s="138">
        <v>60</v>
      </c>
      <c r="Z142" s="131">
        <f t="shared" si="36"/>
        <v>48</v>
      </c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2"/>
    </row>
    <row r="143" spans="1:44" s="130" customFormat="1" x14ac:dyDescent="0.3">
      <c r="A143" s="125">
        <v>137</v>
      </c>
      <c r="B143" s="134">
        <v>660939</v>
      </c>
      <c r="C143" s="135" t="s">
        <v>241</v>
      </c>
      <c r="D143" s="9">
        <v>7</v>
      </c>
      <c r="E143" s="9">
        <v>8</v>
      </c>
      <c r="F143" s="9">
        <v>9</v>
      </c>
      <c r="G143" s="9">
        <v>9</v>
      </c>
      <c r="H143" s="9">
        <v>8</v>
      </c>
      <c r="I143" s="126">
        <f t="shared" si="26"/>
        <v>41</v>
      </c>
      <c r="J143" s="126">
        <f t="shared" si="27"/>
        <v>6.1499999999999995</v>
      </c>
      <c r="K143" s="15">
        <v>3</v>
      </c>
      <c r="L143" s="15">
        <v>2.5</v>
      </c>
      <c r="M143" s="15">
        <v>2</v>
      </c>
      <c r="N143" s="15">
        <v>4</v>
      </c>
      <c r="O143" s="15">
        <v>3.5</v>
      </c>
      <c r="P143" s="127">
        <f t="shared" si="28"/>
        <v>15</v>
      </c>
      <c r="Q143" s="127">
        <f t="shared" si="29"/>
        <v>0.75</v>
      </c>
      <c r="R143" s="128">
        <f t="shared" si="30"/>
        <v>1.2000000000000002</v>
      </c>
      <c r="S143" s="128">
        <f t="shared" si="31"/>
        <v>1.325</v>
      </c>
      <c r="T143" s="128">
        <f t="shared" si="32"/>
        <v>1.45</v>
      </c>
      <c r="U143" s="128">
        <f t="shared" si="33"/>
        <v>1.5499999999999998</v>
      </c>
      <c r="V143" s="128">
        <f t="shared" si="34"/>
        <v>1.375</v>
      </c>
      <c r="W143" s="33">
        <f t="shared" si="37"/>
        <v>56</v>
      </c>
      <c r="X143" s="129">
        <f t="shared" si="35"/>
        <v>11.200000000000001</v>
      </c>
      <c r="Y143" s="138">
        <v>50</v>
      </c>
      <c r="Z143" s="131">
        <f t="shared" si="36"/>
        <v>40</v>
      </c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2"/>
    </row>
    <row r="144" spans="1:44" s="130" customFormat="1" x14ac:dyDescent="0.3">
      <c r="A144" s="125">
        <v>138</v>
      </c>
      <c r="B144" s="134">
        <v>660940</v>
      </c>
      <c r="C144" s="135" t="s">
        <v>242</v>
      </c>
      <c r="D144" s="9">
        <v>10</v>
      </c>
      <c r="E144" s="9">
        <v>10.5</v>
      </c>
      <c r="F144" s="9">
        <v>12</v>
      </c>
      <c r="G144" s="9">
        <v>13</v>
      </c>
      <c r="H144" s="9">
        <v>14</v>
      </c>
      <c r="I144" s="126">
        <f t="shared" si="26"/>
        <v>59.5</v>
      </c>
      <c r="J144" s="126">
        <f t="shared" si="27"/>
        <v>8.9249999999999989</v>
      </c>
      <c r="K144" s="15">
        <v>3</v>
      </c>
      <c r="L144" s="15">
        <v>4</v>
      </c>
      <c r="M144" s="15">
        <v>3.5</v>
      </c>
      <c r="N144" s="15">
        <v>2</v>
      </c>
      <c r="O144" s="15">
        <v>2.5</v>
      </c>
      <c r="P144" s="127">
        <f t="shared" si="28"/>
        <v>15</v>
      </c>
      <c r="Q144" s="127">
        <f t="shared" si="29"/>
        <v>0.75</v>
      </c>
      <c r="R144" s="128">
        <f t="shared" si="30"/>
        <v>1.65</v>
      </c>
      <c r="S144" s="128">
        <f t="shared" si="31"/>
        <v>1.7749999999999999</v>
      </c>
      <c r="T144" s="128">
        <f t="shared" si="32"/>
        <v>1.9749999999999999</v>
      </c>
      <c r="U144" s="128">
        <f t="shared" si="33"/>
        <v>2.0499999999999998</v>
      </c>
      <c r="V144" s="128">
        <f t="shared" si="34"/>
        <v>2.2250000000000001</v>
      </c>
      <c r="W144" s="33">
        <f t="shared" si="37"/>
        <v>74.5</v>
      </c>
      <c r="X144" s="129">
        <f t="shared" si="35"/>
        <v>14.9</v>
      </c>
      <c r="Y144" s="138">
        <v>54</v>
      </c>
      <c r="Z144" s="131">
        <f t="shared" si="36"/>
        <v>43.2</v>
      </c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2"/>
    </row>
    <row r="145" spans="1:44" s="130" customFormat="1" x14ac:dyDescent="0.3">
      <c r="A145" s="125">
        <v>139</v>
      </c>
      <c r="B145" s="134">
        <v>660941</v>
      </c>
      <c r="C145" s="135" t="s">
        <v>243</v>
      </c>
      <c r="D145" s="9">
        <v>12</v>
      </c>
      <c r="E145" s="9">
        <v>13</v>
      </c>
      <c r="F145" s="9">
        <v>14</v>
      </c>
      <c r="G145" s="9">
        <v>12.5</v>
      </c>
      <c r="H145" s="9">
        <v>13</v>
      </c>
      <c r="I145" s="126">
        <f t="shared" si="26"/>
        <v>64.5</v>
      </c>
      <c r="J145" s="126">
        <f t="shared" si="27"/>
        <v>9.6749999999999989</v>
      </c>
      <c r="K145" s="15">
        <v>3.5</v>
      </c>
      <c r="L145" s="15">
        <v>4</v>
      </c>
      <c r="M145" s="15">
        <v>3</v>
      </c>
      <c r="N145" s="15">
        <v>4.5</v>
      </c>
      <c r="O145" s="15">
        <v>3.5</v>
      </c>
      <c r="P145" s="127">
        <f t="shared" si="28"/>
        <v>18.5</v>
      </c>
      <c r="Q145" s="127">
        <f t="shared" si="29"/>
        <v>0.92500000000000004</v>
      </c>
      <c r="R145" s="128">
        <f t="shared" si="30"/>
        <v>1.9749999999999999</v>
      </c>
      <c r="S145" s="128">
        <f t="shared" si="31"/>
        <v>2.15</v>
      </c>
      <c r="T145" s="128">
        <f t="shared" si="32"/>
        <v>2.25</v>
      </c>
      <c r="U145" s="128">
        <f t="shared" si="33"/>
        <v>2.1</v>
      </c>
      <c r="V145" s="128">
        <f t="shared" si="34"/>
        <v>2.125</v>
      </c>
      <c r="W145" s="33">
        <f t="shared" si="37"/>
        <v>83</v>
      </c>
      <c r="X145" s="129">
        <f t="shared" si="35"/>
        <v>16.600000000000001</v>
      </c>
      <c r="Y145" s="138">
        <v>65</v>
      </c>
      <c r="Z145" s="131">
        <f t="shared" si="36"/>
        <v>52</v>
      </c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2"/>
    </row>
    <row r="146" spans="1:44" s="130" customFormat="1" x14ac:dyDescent="0.3">
      <c r="A146" s="125">
        <v>140</v>
      </c>
      <c r="B146" s="134">
        <v>660942</v>
      </c>
      <c r="C146" s="135" t="s">
        <v>244</v>
      </c>
      <c r="D146" s="9">
        <v>15</v>
      </c>
      <c r="E146" s="9">
        <v>16</v>
      </c>
      <c r="F146" s="9">
        <v>14</v>
      </c>
      <c r="G146" s="9">
        <v>13</v>
      </c>
      <c r="H146" s="9">
        <v>12</v>
      </c>
      <c r="I146" s="126">
        <f t="shared" si="26"/>
        <v>70</v>
      </c>
      <c r="J146" s="126">
        <f t="shared" si="27"/>
        <v>10.5</v>
      </c>
      <c r="K146" s="15">
        <v>5.5</v>
      </c>
      <c r="L146" s="15">
        <v>4.5</v>
      </c>
      <c r="M146" s="15">
        <v>5</v>
      </c>
      <c r="N146" s="15">
        <v>2.5</v>
      </c>
      <c r="O146" s="15">
        <v>3</v>
      </c>
      <c r="P146" s="127">
        <f t="shared" si="28"/>
        <v>20.5</v>
      </c>
      <c r="Q146" s="127">
        <f t="shared" si="29"/>
        <v>1.0250000000000001</v>
      </c>
      <c r="R146" s="128">
        <f t="shared" si="30"/>
        <v>2.5249999999999999</v>
      </c>
      <c r="S146" s="128">
        <f t="shared" si="31"/>
        <v>2.625</v>
      </c>
      <c r="T146" s="128">
        <f t="shared" si="32"/>
        <v>2.35</v>
      </c>
      <c r="U146" s="128">
        <f t="shared" si="33"/>
        <v>2.0750000000000002</v>
      </c>
      <c r="V146" s="128">
        <f t="shared" si="34"/>
        <v>1.9499999999999997</v>
      </c>
      <c r="W146" s="33">
        <f t="shared" si="37"/>
        <v>90.5</v>
      </c>
      <c r="X146" s="129">
        <f t="shared" si="35"/>
        <v>18.100000000000001</v>
      </c>
      <c r="Y146" s="138">
        <v>70</v>
      </c>
      <c r="Z146" s="131">
        <f t="shared" si="36"/>
        <v>56</v>
      </c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2"/>
    </row>
    <row r="147" spans="1:44" s="130" customFormat="1" x14ac:dyDescent="0.3">
      <c r="A147" s="125">
        <v>141</v>
      </c>
      <c r="B147" s="134">
        <v>660943</v>
      </c>
      <c r="C147" s="135" t="s">
        <v>245</v>
      </c>
      <c r="D147" s="9">
        <v>9</v>
      </c>
      <c r="E147" s="9">
        <v>8</v>
      </c>
      <c r="F147" s="9">
        <v>9</v>
      </c>
      <c r="G147" s="9">
        <v>9</v>
      </c>
      <c r="H147" s="9">
        <v>8</v>
      </c>
      <c r="I147" s="126">
        <f t="shared" si="26"/>
        <v>43</v>
      </c>
      <c r="J147" s="126">
        <f t="shared" si="27"/>
        <v>6.45</v>
      </c>
      <c r="K147" s="15">
        <v>3</v>
      </c>
      <c r="L147" s="15">
        <v>2</v>
      </c>
      <c r="M147" s="15">
        <v>2.5</v>
      </c>
      <c r="N147" s="15">
        <v>3</v>
      </c>
      <c r="O147" s="15">
        <v>3.5</v>
      </c>
      <c r="P147" s="127">
        <f t="shared" si="28"/>
        <v>14</v>
      </c>
      <c r="Q147" s="127">
        <f t="shared" si="29"/>
        <v>0.70000000000000007</v>
      </c>
      <c r="R147" s="128">
        <f t="shared" si="30"/>
        <v>1.5</v>
      </c>
      <c r="S147" s="128">
        <f t="shared" si="31"/>
        <v>1.3</v>
      </c>
      <c r="T147" s="128">
        <f t="shared" si="32"/>
        <v>1.4749999999999999</v>
      </c>
      <c r="U147" s="128">
        <f t="shared" si="33"/>
        <v>1.5</v>
      </c>
      <c r="V147" s="128">
        <f t="shared" si="34"/>
        <v>1.375</v>
      </c>
      <c r="W147" s="33">
        <f t="shared" si="37"/>
        <v>57</v>
      </c>
      <c r="X147" s="129">
        <f t="shared" si="35"/>
        <v>11.4</v>
      </c>
      <c r="Y147" s="138">
        <v>50</v>
      </c>
      <c r="Z147" s="131">
        <f t="shared" si="36"/>
        <v>40</v>
      </c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2"/>
    </row>
    <row r="148" spans="1:44" s="130" customFormat="1" x14ac:dyDescent="0.3">
      <c r="A148" s="125">
        <v>142</v>
      </c>
      <c r="B148" s="134">
        <v>660944</v>
      </c>
      <c r="C148" s="135" t="s">
        <v>246</v>
      </c>
      <c r="D148" s="9">
        <v>12</v>
      </c>
      <c r="E148" s="9">
        <v>13</v>
      </c>
      <c r="F148" s="9">
        <v>10</v>
      </c>
      <c r="G148" s="9">
        <v>10.5</v>
      </c>
      <c r="H148" s="9">
        <v>12</v>
      </c>
      <c r="I148" s="126">
        <f t="shared" si="26"/>
        <v>57.5</v>
      </c>
      <c r="J148" s="126">
        <f t="shared" si="27"/>
        <v>8.625</v>
      </c>
      <c r="K148" s="15">
        <v>2</v>
      </c>
      <c r="L148" s="15">
        <v>3.5</v>
      </c>
      <c r="M148" s="15">
        <v>5</v>
      </c>
      <c r="N148" s="15">
        <v>5</v>
      </c>
      <c r="O148" s="15">
        <v>3</v>
      </c>
      <c r="P148" s="127">
        <f t="shared" si="28"/>
        <v>18.5</v>
      </c>
      <c r="Q148" s="127">
        <f t="shared" si="29"/>
        <v>0.92500000000000004</v>
      </c>
      <c r="R148" s="128">
        <f t="shared" si="30"/>
        <v>1.9</v>
      </c>
      <c r="S148" s="128">
        <f t="shared" si="31"/>
        <v>2.125</v>
      </c>
      <c r="T148" s="128">
        <f t="shared" si="32"/>
        <v>1.75</v>
      </c>
      <c r="U148" s="128">
        <f t="shared" si="33"/>
        <v>1.825</v>
      </c>
      <c r="V148" s="128">
        <f t="shared" si="34"/>
        <v>1.9499999999999997</v>
      </c>
      <c r="W148" s="33">
        <f t="shared" si="37"/>
        <v>76</v>
      </c>
      <c r="X148" s="129">
        <f t="shared" si="35"/>
        <v>15.200000000000001</v>
      </c>
      <c r="Y148" s="138">
        <v>60</v>
      </c>
      <c r="Z148" s="131">
        <f t="shared" si="36"/>
        <v>48</v>
      </c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2"/>
    </row>
    <row r="149" spans="1:44" s="130" customFormat="1" x14ac:dyDescent="0.3">
      <c r="A149" s="125">
        <v>143</v>
      </c>
      <c r="B149" s="134">
        <v>660945</v>
      </c>
      <c r="C149" s="135" t="s">
        <v>247</v>
      </c>
      <c r="D149" s="9">
        <v>14</v>
      </c>
      <c r="E149" s="9">
        <v>9</v>
      </c>
      <c r="F149" s="9">
        <v>8</v>
      </c>
      <c r="G149" s="9">
        <v>9</v>
      </c>
      <c r="H149" s="9">
        <v>8</v>
      </c>
      <c r="I149" s="126">
        <f t="shared" si="26"/>
        <v>48</v>
      </c>
      <c r="J149" s="126">
        <f t="shared" si="27"/>
        <v>7.1999999999999993</v>
      </c>
      <c r="K149" s="15">
        <v>3.5</v>
      </c>
      <c r="L149" s="15">
        <v>2</v>
      </c>
      <c r="M149" s="15">
        <v>4</v>
      </c>
      <c r="N149" s="15">
        <v>2.5</v>
      </c>
      <c r="O149" s="15">
        <v>3</v>
      </c>
      <c r="P149" s="127">
        <f t="shared" si="28"/>
        <v>15</v>
      </c>
      <c r="Q149" s="127">
        <f t="shared" si="29"/>
        <v>0.75</v>
      </c>
      <c r="R149" s="128">
        <f t="shared" si="30"/>
        <v>2.2749999999999999</v>
      </c>
      <c r="S149" s="128">
        <f t="shared" si="31"/>
        <v>1.45</v>
      </c>
      <c r="T149" s="128">
        <f t="shared" si="32"/>
        <v>1.4</v>
      </c>
      <c r="U149" s="128">
        <f t="shared" si="33"/>
        <v>1.4749999999999999</v>
      </c>
      <c r="V149" s="128">
        <f t="shared" si="34"/>
        <v>1.35</v>
      </c>
      <c r="W149" s="33">
        <f t="shared" si="37"/>
        <v>63</v>
      </c>
      <c r="X149" s="129">
        <f t="shared" si="35"/>
        <v>12.600000000000001</v>
      </c>
      <c r="Y149" s="138">
        <v>53</v>
      </c>
      <c r="Z149" s="131">
        <f t="shared" si="36"/>
        <v>42.400000000000006</v>
      </c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2"/>
    </row>
    <row r="150" spans="1:44" s="130" customFormat="1" x14ac:dyDescent="0.3">
      <c r="A150" s="125">
        <v>144</v>
      </c>
      <c r="B150" s="134">
        <v>660946</v>
      </c>
      <c r="C150" s="135" t="s">
        <v>248</v>
      </c>
      <c r="D150" s="9">
        <v>16</v>
      </c>
      <c r="E150" s="9">
        <v>15</v>
      </c>
      <c r="F150" s="9">
        <v>14</v>
      </c>
      <c r="G150" s="9">
        <v>13</v>
      </c>
      <c r="H150" s="9">
        <v>12</v>
      </c>
      <c r="I150" s="126">
        <f t="shared" si="26"/>
        <v>70</v>
      </c>
      <c r="J150" s="126">
        <f t="shared" si="27"/>
        <v>10.5</v>
      </c>
      <c r="K150" s="15">
        <v>4</v>
      </c>
      <c r="L150" s="15">
        <v>5</v>
      </c>
      <c r="M150" s="15">
        <v>4.5</v>
      </c>
      <c r="N150" s="15">
        <v>3</v>
      </c>
      <c r="O150" s="15">
        <v>3.5</v>
      </c>
      <c r="P150" s="127">
        <f t="shared" si="28"/>
        <v>20</v>
      </c>
      <c r="Q150" s="127">
        <f t="shared" si="29"/>
        <v>1</v>
      </c>
      <c r="R150" s="128">
        <f t="shared" si="30"/>
        <v>2.6</v>
      </c>
      <c r="S150" s="128">
        <f t="shared" si="31"/>
        <v>2.5</v>
      </c>
      <c r="T150" s="128">
        <f t="shared" si="32"/>
        <v>2.3250000000000002</v>
      </c>
      <c r="U150" s="128">
        <f t="shared" si="33"/>
        <v>2.1</v>
      </c>
      <c r="V150" s="128">
        <f t="shared" si="34"/>
        <v>1.9749999999999999</v>
      </c>
      <c r="W150" s="33">
        <f t="shared" si="37"/>
        <v>90</v>
      </c>
      <c r="X150" s="129">
        <f t="shared" si="35"/>
        <v>18</v>
      </c>
      <c r="Y150" s="138">
        <v>68</v>
      </c>
      <c r="Z150" s="131">
        <f t="shared" si="36"/>
        <v>54.400000000000006</v>
      </c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2"/>
    </row>
    <row r="151" spans="1:44" s="130" customFormat="1" x14ac:dyDescent="0.3">
      <c r="A151" s="125">
        <v>145</v>
      </c>
      <c r="B151" s="134">
        <v>660947</v>
      </c>
      <c r="C151" s="135" t="s">
        <v>249</v>
      </c>
      <c r="D151" s="9">
        <v>9</v>
      </c>
      <c r="E151" s="9">
        <v>12</v>
      </c>
      <c r="F151" s="9">
        <v>13</v>
      </c>
      <c r="G151" s="9">
        <v>14</v>
      </c>
      <c r="H151" s="9">
        <v>12</v>
      </c>
      <c r="I151" s="126">
        <f t="shared" si="26"/>
        <v>60</v>
      </c>
      <c r="J151" s="126">
        <f t="shared" si="27"/>
        <v>9</v>
      </c>
      <c r="K151" s="15">
        <v>5</v>
      </c>
      <c r="L151" s="15">
        <v>4</v>
      </c>
      <c r="M151" s="15">
        <v>3.5</v>
      </c>
      <c r="N151" s="15">
        <v>4</v>
      </c>
      <c r="O151" s="15">
        <v>2.5</v>
      </c>
      <c r="P151" s="127">
        <f t="shared" si="28"/>
        <v>19</v>
      </c>
      <c r="Q151" s="127">
        <f t="shared" si="29"/>
        <v>0.95000000000000007</v>
      </c>
      <c r="R151" s="128">
        <f t="shared" si="30"/>
        <v>1.5999999999999999</v>
      </c>
      <c r="S151" s="128">
        <f t="shared" si="31"/>
        <v>1.9999999999999998</v>
      </c>
      <c r="T151" s="128">
        <f t="shared" si="32"/>
        <v>2.125</v>
      </c>
      <c r="U151" s="128">
        <f t="shared" si="33"/>
        <v>2.3000000000000003</v>
      </c>
      <c r="V151" s="128">
        <f t="shared" si="34"/>
        <v>1.9249999999999998</v>
      </c>
      <c r="W151" s="33">
        <f t="shared" si="37"/>
        <v>79</v>
      </c>
      <c r="X151" s="129">
        <f t="shared" si="35"/>
        <v>15.8</v>
      </c>
      <c r="Y151" s="138">
        <v>65</v>
      </c>
      <c r="Z151" s="131">
        <f t="shared" si="36"/>
        <v>52</v>
      </c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2"/>
    </row>
    <row r="152" spans="1:44" s="130" customFormat="1" x14ac:dyDescent="0.3">
      <c r="A152" s="125">
        <v>146</v>
      </c>
      <c r="B152" s="134">
        <v>660948</v>
      </c>
      <c r="C152" s="135" t="s">
        <v>250</v>
      </c>
      <c r="D152" s="9">
        <v>14</v>
      </c>
      <c r="E152" s="9">
        <v>13</v>
      </c>
      <c r="F152" s="9">
        <v>12</v>
      </c>
      <c r="G152" s="9">
        <v>12.5</v>
      </c>
      <c r="H152" s="9">
        <v>13</v>
      </c>
      <c r="I152" s="126">
        <f t="shared" si="26"/>
        <v>64.5</v>
      </c>
      <c r="J152" s="126">
        <f t="shared" si="27"/>
        <v>9.6749999999999989</v>
      </c>
      <c r="K152" s="15">
        <v>2.5</v>
      </c>
      <c r="L152" s="15">
        <v>3.5</v>
      </c>
      <c r="M152" s="15">
        <v>3</v>
      </c>
      <c r="N152" s="15">
        <v>5</v>
      </c>
      <c r="O152" s="15">
        <v>4</v>
      </c>
      <c r="P152" s="127">
        <f t="shared" si="28"/>
        <v>18</v>
      </c>
      <c r="Q152" s="127">
        <f t="shared" si="29"/>
        <v>0.9</v>
      </c>
      <c r="R152" s="128">
        <f t="shared" si="30"/>
        <v>2.2250000000000001</v>
      </c>
      <c r="S152" s="128">
        <f t="shared" si="31"/>
        <v>2.125</v>
      </c>
      <c r="T152" s="128">
        <f t="shared" si="32"/>
        <v>1.9499999999999997</v>
      </c>
      <c r="U152" s="128">
        <f t="shared" si="33"/>
        <v>2.125</v>
      </c>
      <c r="V152" s="128">
        <f t="shared" si="34"/>
        <v>2.15</v>
      </c>
      <c r="W152" s="33">
        <f t="shared" si="37"/>
        <v>82.5</v>
      </c>
      <c r="X152" s="129">
        <f t="shared" si="35"/>
        <v>16.5</v>
      </c>
      <c r="Y152" s="138">
        <v>60</v>
      </c>
      <c r="Z152" s="131">
        <f t="shared" si="36"/>
        <v>48</v>
      </c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2"/>
    </row>
    <row r="153" spans="1:44" s="130" customFormat="1" x14ac:dyDescent="0.3">
      <c r="A153" s="125">
        <v>147</v>
      </c>
      <c r="B153" s="134">
        <v>660949</v>
      </c>
      <c r="C153" s="135" t="s">
        <v>251</v>
      </c>
      <c r="D153" s="9">
        <v>8</v>
      </c>
      <c r="E153" s="9">
        <v>15</v>
      </c>
      <c r="F153" s="9">
        <v>13</v>
      </c>
      <c r="G153" s="9">
        <v>12</v>
      </c>
      <c r="H153" s="9">
        <v>10</v>
      </c>
      <c r="I153" s="126">
        <f t="shared" si="26"/>
        <v>58</v>
      </c>
      <c r="J153" s="126">
        <f t="shared" si="27"/>
        <v>8.6999999999999993</v>
      </c>
      <c r="K153" s="15">
        <v>3</v>
      </c>
      <c r="L153" s="15">
        <v>5</v>
      </c>
      <c r="M153" s="15">
        <v>2</v>
      </c>
      <c r="N153" s="15">
        <v>4.5</v>
      </c>
      <c r="O153" s="15">
        <v>3.5</v>
      </c>
      <c r="P153" s="127">
        <f t="shared" si="28"/>
        <v>18</v>
      </c>
      <c r="Q153" s="127">
        <f t="shared" si="29"/>
        <v>0.9</v>
      </c>
      <c r="R153" s="128">
        <f t="shared" si="30"/>
        <v>1.35</v>
      </c>
      <c r="S153" s="128">
        <f t="shared" si="31"/>
        <v>2.5</v>
      </c>
      <c r="T153" s="128">
        <f t="shared" si="32"/>
        <v>2.0499999999999998</v>
      </c>
      <c r="U153" s="128">
        <f t="shared" si="33"/>
        <v>2.0249999999999999</v>
      </c>
      <c r="V153" s="128">
        <f t="shared" si="34"/>
        <v>1.675</v>
      </c>
      <c r="W153" s="33">
        <f t="shared" si="37"/>
        <v>76</v>
      </c>
      <c r="X153" s="129">
        <f t="shared" si="35"/>
        <v>15.200000000000001</v>
      </c>
      <c r="Y153" s="138">
        <v>59</v>
      </c>
      <c r="Z153" s="131">
        <f t="shared" si="36"/>
        <v>47.2</v>
      </c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2"/>
    </row>
    <row r="154" spans="1:44" s="130" customFormat="1" x14ac:dyDescent="0.3">
      <c r="A154" s="125">
        <v>148</v>
      </c>
      <c r="B154" s="134">
        <v>660950</v>
      </c>
      <c r="C154" s="135" t="s">
        <v>252</v>
      </c>
      <c r="D154" s="9">
        <v>7</v>
      </c>
      <c r="E154" s="9">
        <v>9</v>
      </c>
      <c r="F154" s="9">
        <v>8</v>
      </c>
      <c r="G154" s="9">
        <v>7</v>
      </c>
      <c r="H154" s="9">
        <v>8</v>
      </c>
      <c r="I154" s="126">
        <f t="shared" si="26"/>
        <v>39</v>
      </c>
      <c r="J154" s="126">
        <f t="shared" si="27"/>
        <v>5.85</v>
      </c>
      <c r="K154" s="15">
        <v>2.5</v>
      </c>
      <c r="L154" s="15">
        <v>3</v>
      </c>
      <c r="M154" s="15">
        <v>3.5</v>
      </c>
      <c r="N154" s="15">
        <v>2</v>
      </c>
      <c r="O154" s="15">
        <v>1</v>
      </c>
      <c r="P154" s="127">
        <f t="shared" si="28"/>
        <v>12</v>
      </c>
      <c r="Q154" s="127">
        <f t="shared" si="29"/>
        <v>0.60000000000000009</v>
      </c>
      <c r="R154" s="128">
        <f t="shared" si="30"/>
        <v>1.175</v>
      </c>
      <c r="S154" s="128">
        <f t="shared" si="31"/>
        <v>1.5</v>
      </c>
      <c r="T154" s="128">
        <f t="shared" si="32"/>
        <v>1.375</v>
      </c>
      <c r="U154" s="128">
        <f t="shared" si="33"/>
        <v>1.1500000000000001</v>
      </c>
      <c r="V154" s="128">
        <f t="shared" si="34"/>
        <v>1.25</v>
      </c>
      <c r="W154" s="33">
        <f t="shared" si="37"/>
        <v>51</v>
      </c>
      <c r="X154" s="129">
        <f t="shared" si="35"/>
        <v>10.200000000000001</v>
      </c>
      <c r="Y154" s="138">
        <v>40</v>
      </c>
      <c r="Z154" s="131">
        <f t="shared" si="36"/>
        <v>32</v>
      </c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2"/>
    </row>
    <row r="155" spans="1:44" s="130" customFormat="1" ht="19.899999999999999" customHeight="1" x14ac:dyDescent="0.3">
      <c r="A155" s="125">
        <v>149</v>
      </c>
      <c r="B155" s="134">
        <v>660951</v>
      </c>
      <c r="C155" s="135" t="s">
        <v>253</v>
      </c>
      <c r="D155" s="9">
        <v>14</v>
      </c>
      <c r="E155" s="9">
        <v>13</v>
      </c>
      <c r="F155" s="9">
        <v>12</v>
      </c>
      <c r="G155" s="9">
        <v>12.5</v>
      </c>
      <c r="H155" s="9">
        <v>8</v>
      </c>
      <c r="I155" s="126">
        <f t="shared" si="26"/>
        <v>59.5</v>
      </c>
      <c r="J155" s="126">
        <f t="shared" si="27"/>
        <v>8.9249999999999989</v>
      </c>
      <c r="K155" s="15">
        <v>3</v>
      </c>
      <c r="L155" s="15">
        <v>4.5</v>
      </c>
      <c r="M155" s="15">
        <v>2</v>
      </c>
      <c r="N155" s="15">
        <v>3.5</v>
      </c>
      <c r="O155" s="15">
        <v>5</v>
      </c>
      <c r="P155" s="127">
        <f t="shared" si="28"/>
        <v>18</v>
      </c>
      <c r="Q155" s="127">
        <f t="shared" si="29"/>
        <v>0.9</v>
      </c>
      <c r="R155" s="128">
        <f t="shared" si="30"/>
        <v>2.25</v>
      </c>
      <c r="S155" s="128">
        <f t="shared" si="31"/>
        <v>2.1749999999999998</v>
      </c>
      <c r="T155" s="128">
        <f t="shared" si="32"/>
        <v>1.9</v>
      </c>
      <c r="U155" s="128">
        <f t="shared" si="33"/>
        <v>2.0499999999999998</v>
      </c>
      <c r="V155" s="128">
        <f t="shared" si="34"/>
        <v>1.45</v>
      </c>
      <c r="W155" s="33">
        <f t="shared" si="37"/>
        <v>77.5</v>
      </c>
      <c r="X155" s="129">
        <f t="shared" si="35"/>
        <v>15.5</v>
      </c>
      <c r="Y155" s="138">
        <v>64</v>
      </c>
      <c r="Z155" s="131">
        <f t="shared" si="36"/>
        <v>51.2</v>
      </c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2"/>
    </row>
    <row r="156" spans="1:44" s="130" customFormat="1" ht="19.899999999999999" customHeight="1" x14ac:dyDescent="0.3">
      <c r="A156" s="125">
        <v>150</v>
      </c>
      <c r="B156" s="134">
        <v>660952</v>
      </c>
      <c r="C156" s="135" t="s">
        <v>254</v>
      </c>
      <c r="D156" s="9">
        <v>14</v>
      </c>
      <c r="E156" s="9">
        <v>15</v>
      </c>
      <c r="F156" s="9">
        <v>16</v>
      </c>
      <c r="G156" s="9">
        <v>14</v>
      </c>
      <c r="H156" s="9">
        <v>12.5</v>
      </c>
      <c r="I156" s="126">
        <f t="shared" si="26"/>
        <v>71.5</v>
      </c>
      <c r="J156" s="126">
        <f t="shared" si="27"/>
        <v>10.725</v>
      </c>
      <c r="K156" s="15">
        <v>4</v>
      </c>
      <c r="L156" s="15">
        <v>5</v>
      </c>
      <c r="M156" s="15">
        <v>4.5</v>
      </c>
      <c r="N156" s="15">
        <v>3</v>
      </c>
      <c r="O156" s="15">
        <v>3.5</v>
      </c>
      <c r="P156" s="127">
        <f t="shared" si="28"/>
        <v>20</v>
      </c>
      <c r="Q156" s="127">
        <f t="shared" si="29"/>
        <v>1</v>
      </c>
      <c r="R156" s="128">
        <f t="shared" si="30"/>
        <v>2.3000000000000003</v>
      </c>
      <c r="S156" s="128">
        <f t="shared" si="31"/>
        <v>2.5</v>
      </c>
      <c r="T156" s="128">
        <f t="shared" si="32"/>
        <v>2.625</v>
      </c>
      <c r="U156" s="128">
        <f t="shared" si="33"/>
        <v>2.25</v>
      </c>
      <c r="V156" s="128">
        <f t="shared" si="34"/>
        <v>2.0499999999999998</v>
      </c>
      <c r="W156" s="33">
        <f t="shared" si="37"/>
        <v>91.5</v>
      </c>
      <c r="X156" s="129">
        <f t="shared" si="35"/>
        <v>18.3</v>
      </c>
      <c r="Y156" s="138">
        <v>69</v>
      </c>
      <c r="Z156" s="131">
        <f t="shared" si="36"/>
        <v>55.2</v>
      </c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2"/>
    </row>
    <row r="157" spans="1:44" s="130" customFormat="1" ht="19.899999999999999" customHeight="1" x14ac:dyDescent="0.3">
      <c r="A157" s="125">
        <v>151</v>
      </c>
      <c r="B157" s="134">
        <v>660953</v>
      </c>
      <c r="C157" s="135" t="s">
        <v>255</v>
      </c>
      <c r="D157" s="9">
        <v>15</v>
      </c>
      <c r="E157" s="9">
        <v>14</v>
      </c>
      <c r="F157" s="9">
        <v>13</v>
      </c>
      <c r="G157" s="9">
        <v>12.5</v>
      </c>
      <c r="H157" s="9">
        <v>12</v>
      </c>
      <c r="I157" s="126">
        <f t="shared" si="26"/>
        <v>66.5</v>
      </c>
      <c r="J157" s="126">
        <f t="shared" si="27"/>
        <v>9.9749999999999996</v>
      </c>
      <c r="K157" s="15">
        <v>4.5</v>
      </c>
      <c r="L157" s="15">
        <v>5</v>
      </c>
      <c r="M157" s="15">
        <v>4</v>
      </c>
      <c r="N157" s="15">
        <v>2.5</v>
      </c>
      <c r="O157" s="15">
        <v>3.5</v>
      </c>
      <c r="P157" s="127">
        <f t="shared" si="28"/>
        <v>19.5</v>
      </c>
      <c r="Q157" s="127">
        <f t="shared" si="29"/>
        <v>0.97500000000000009</v>
      </c>
      <c r="R157" s="128">
        <f t="shared" si="30"/>
        <v>2.4750000000000001</v>
      </c>
      <c r="S157" s="128">
        <f t="shared" si="31"/>
        <v>2.35</v>
      </c>
      <c r="T157" s="128">
        <f t="shared" si="32"/>
        <v>2.15</v>
      </c>
      <c r="U157" s="128">
        <f t="shared" si="33"/>
        <v>2</v>
      </c>
      <c r="V157" s="128">
        <f t="shared" si="34"/>
        <v>1.9749999999999999</v>
      </c>
      <c r="W157" s="33">
        <f t="shared" si="37"/>
        <v>86</v>
      </c>
      <c r="X157" s="129">
        <f t="shared" si="35"/>
        <v>17.2</v>
      </c>
      <c r="Y157" s="138">
        <v>68</v>
      </c>
      <c r="Z157" s="131">
        <f t="shared" si="36"/>
        <v>54.400000000000006</v>
      </c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2"/>
    </row>
    <row r="158" spans="1:44" s="130" customFormat="1" ht="19.899999999999999" customHeight="1" x14ac:dyDescent="0.3">
      <c r="A158" s="125">
        <v>152</v>
      </c>
      <c r="B158" s="134">
        <v>660954</v>
      </c>
      <c r="C158" s="135" t="s">
        <v>256</v>
      </c>
      <c r="D158" s="9">
        <v>14</v>
      </c>
      <c r="E158" s="9">
        <v>13</v>
      </c>
      <c r="F158" s="9">
        <v>12</v>
      </c>
      <c r="G158" s="9">
        <v>12.5</v>
      </c>
      <c r="H158" s="9">
        <v>11</v>
      </c>
      <c r="I158" s="126">
        <f t="shared" si="26"/>
        <v>62.5</v>
      </c>
      <c r="J158" s="126">
        <f t="shared" si="27"/>
        <v>9.375</v>
      </c>
      <c r="K158" s="15">
        <v>3.5</v>
      </c>
      <c r="L158" s="15">
        <v>2.5</v>
      </c>
      <c r="M158" s="15">
        <v>5</v>
      </c>
      <c r="N158" s="15">
        <v>3</v>
      </c>
      <c r="O158" s="15">
        <v>4</v>
      </c>
      <c r="P158" s="127">
        <f t="shared" si="28"/>
        <v>18</v>
      </c>
      <c r="Q158" s="127">
        <f t="shared" si="29"/>
        <v>0.9</v>
      </c>
      <c r="R158" s="128">
        <f t="shared" si="30"/>
        <v>2.2749999999999999</v>
      </c>
      <c r="S158" s="128">
        <f t="shared" si="31"/>
        <v>2.0750000000000002</v>
      </c>
      <c r="T158" s="128">
        <f t="shared" si="32"/>
        <v>2.0499999999999998</v>
      </c>
      <c r="U158" s="128">
        <f t="shared" si="33"/>
        <v>2.0249999999999999</v>
      </c>
      <c r="V158" s="128">
        <f t="shared" si="34"/>
        <v>1.8499999999999999</v>
      </c>
      <c r="W158" s="33">
        <f t="shared" si="37"/>
        <v>80.5</v>
      </c>
      <c r="X158" s="129">
        <f t="shared" si="35"/>
        <v>16.100000000000001</v>
      </c>
      <c r="Y158" s="138">
        <v>62</v>
      </c>
      <c r="Z158" s="131">
        <f t="shared" si="36"/>
        <v>49.6</v>
      </c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2"/>
    </row>
    <row r="159" spans="1:44" s="130" customFormat="1" ht="19.899999999999999" customHeight="1" x14ac:dyDescent="0.3">
      <c r="A159" s="125">
        <v>153</v>
      </c>
      <c r="B159" s="134">
        <v>660955</v>
      </c>
      <c r="C159" s="135" t="s">
        <v>257</v>
      </c>
      <c r="D159" s="9">
        <v>10</v>
      </c>
      <c r="E159" s="9">
        <v>14</v>
      </c>
      <c r="F159" s="9">
        <v>9</v>
      </c>
      <c r="G159" s="9">
        <v>8</v>
      </c>
      <c r="H159" s="9">
        <v>9</v>
      </c>
      <c r="I159" s="126">
        <f t="shared" si="26"/>
        <v>50</v>
      </c>
      <c r="J159" s="126">
        <f t="shared" si="27"/>
        <v>7.5</v>
      </c>
      <c r="K159" s="15">
        <v>3</v>
      </c>
      <c r="L159" s="15">
        <v>2</v>
      </c>
      <c r="M159" s="15">
        <v>3.5</v>
      </c>
      <c r="N159" s="15">
        <v>4</v>
      </c>
      <c r="O159" s="15">
        <v>2.5</v>
      </c>
      <c r="P159" s="127">
        <f t="shared" si="28"/>
        <v>15</v>
      </c>
      <c r="Q159" s="127">
        <f t="shared" si="29"/>
        <v>0.75</v>
      </c>
      <c r="R159" s="128">
        <f t="shared" si="30"/>
        <v>1.65</v>
      </c>
      <c r="S159" s="128">
        <f t="shared" si="31"/>
        <v>2.2000000000000002</v>
      </c>
      <c r="T159" s="128">
        <f t="shared" si="32"/>
        <v>1.5249999999999999</v>
      </c>
      <c r="U159" s="128">
        <f t="shared" si="33"/>
        <v>1.4</v>
      </c>
      <c r="V159" s="128">
        <f t="shared" si="34"/>
        <v>1.4749999999999999</v>
      </c>
      <c r="W159" s="33">
        <f t="shared" si="37"/>
        <v>65</v>
      </c>
      <c r="X159" s="129">
        <f t="shared" si="35"/>
        <v>13</v>
      </c>
      <c r="Y159" s="138">
        <v>54</v>
      </c>
      <c r="Z159" s="131">
        <f t="shared" si="36"/>
        <v>43.2</v>
      </c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2"/>
    </row>
    <row r="160" spans="1:44" s="130" customFormat="1" ht="19.899999999999999" customHeight="1" x14ac:dyDescent="0.3">
      <c r="A160" s="125">
        <v>154</v>
      </c>
      <c r="B160" s="134">
        <v>660956</v>
      </c>
      <c r="C160" s="135" t="s">
        <v>258</v>
      </c>
      <c r="D160" s="9">
        <v>12</v>
      </c>
      <c r="E160" s="9">
        <v>12.5</v>
      </c>
      <c r="F160" s="9">
        <v>13</v>
      </c>
      <c r="G160" s="9">
        <v>14</v>
      </c>
      <c r="H160" s="9">
        <v>12</v>
      </c>
      <c r="I160" s="126">
        <f t="shared" si="26"/>
        <v>63.5</v>
      </c>
      <c r="J160" s="126">
        <f t="shared" si="27"/>
        <v>9.5250000000000004</v>
      </c>
      <c r="K160" s="15">
        <v>3</v>
      </c>
      <c r="L160" s="15">
        <v>4.5</v>
      </c>
      <c r="M160" s="15">
        <v>4</v>
      </c>
      <c r="N160" s="15">
        <v>3</v>
      </c>
      <c r="O160" s="15">
        <v>3.5</v>
      </c>
      <c r="P160" s="127">
        <f t="shared" si="28"/>
        <v>18</v>
      </c>
      <c r="Q160" s="127">
        <f t="shared" si="29"/>
        <v>0.9</v>
      </c>
      <c r="R160" s="128">
        <f t="shared" si="30"/>
        <v>1.9499999999999997</v>
      </c>
      <c r="S160" s="128">
        <f t="shared" si="31"/>
        <v>2.1</v>
      </c>
      <c r="T160" s="128">
        <f t="shared" si="32"/>
        <v>2.15</v>
      </c>
      <c r="U160" s="128">
        <f t="shared" si="33"/>
        <v>2.25</v>
      </c>
      <c r="V160" s="128">
        <f t="shared" si="34"/>
        <v>1.9749999999999999</v>
      </c>
      <c r="W160" s="33">
        <f t="shared" si="37"/>
        <v>81.5</v>
      </c>
      <c r="X160" s="129">
        <f t="shared" si="35"/>
        <v>16.3</v>
      </c>
      <c r="Y160" s="138">
        <v>60</v>
      </c>
      <c r="Z160" s="131">
        <f t="shared" si="36"/>
        <v>48</v>
      </c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2"/>
    </row>
    <row r="161" spans="1:44" s="130" customFormat="1" ht="19.899999999999999" customHeight="1" x14ac:dyDescent="0.3">
      <c r="A161" s="125">
        <v>155</v>
      </c>
      <c r="B161" s="134">
        <v>660957</v>
      </c>
      <c r="C161" s="135" t="s">
        <v>259</v>
      </c>
      <c r="D161" s="9">
        <v>12.5</v>
      </c>
      <c r="E161" s="9">
        <v>12</v>
      </c>
      <c r="F161" s="9">
        <v>11</v>
      </c>
      <c r="G161" s="9">
        <v>13</v>
      </c>
      <c r="H161" s="9">
        <v>10</v>
      </c>
      <c r="I161" s="126">
        <f t="shared" si="26"/>
        <v>58.5</v>
      </c>
      <c r="J161" s="126">
        <f t="shared" si="27"/>
        <v>8.7750000000000004</v>
      </c>
      <c r="K161" s="15">
        <v>3.5</v>
      </c>
      <c r="L161" s="15">
        <v>4</v>
      </c>
      <c r="M161" s="15">
        <v>3.5</v>
      </c>
      <c r="N161" s="15">
        <v>2.5</v>
      </c>
      <c r="O161" s="15">
        <v>4</v>
      </c>
      <c r="P161" s="127">
        <f t="shared" si="28"/>
        <v>17.5</v>
      </c>
      <c r="Q161" s="127">
        <f t="shared" si="29"/>
        <v>0.875</v>
      </c>
      <c r="R161" s="128">
        <f t="shared" si="30"/>
        <v>2.0499999999999998</v>
      </c>
      <c r="S161" s="128">
        <f t="shared" si="31"/>
        <v>1.9999999999999998</v>
      </c>
      <c r="T161" s="128">
        <f t="shared" si="32"/>
        <v>1.825</v>
      </c>
      <c r="U161" s="128">
        <f t="shared" si="33"/>
        <v>2.0750000000000002</v>
      </c>
      <c r="V161" s="128">
        <f t="shared" si="34"/>
        <v>1.7</v>
      </c>
      <c r="W161" s="33">
        <f t="shared" si="37"/>
        <v>76</v>
      </c>
      <c r="X161" s="129">
        <f t="shared" si="35"/>
        <v>15.200000000000001</v>
      </c>
      <c r="Y161" s="138">
        <v>60</v>
      </c>
      <c r="Z161" s="131">
        <f t="shared" si="36"/>
        <v>48</v>
      </c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2"/>
    </row>
    <row r="162" spans="1:44" s="130" customFormat="1" ht="19.899999999999999" customHeight="1" x14ac:dyDescent="0.3">
      <c r="A162" s="125">
        <v>156</v>
      </c>
      <c r="B162" s="134">
        <v>660958</v>
      </c>
      <c r="C162" s="135" t="s">
        <v>260</v>
      </c>
      <c r="D162" s="9">
        <v>12</v>
      </c>
      <c r="E162" s="9">
        <v>15</v>
      </c>
      <c r="F162" s="9">
        <v>7</v>
      </c>
      <c r="G162" s="9">
        <v>9</v>
      </c>
      <c r="H162" s="9">
        <v>8</v>
      </c>
      <c r="I162" s="126">
        <f t="shared" si="26"/>
        <v>51</v>
      </c>
      <c r="J162" s="126">
        <f t="shared" si="27"/>
        <v>7.6499999999999995</v>
      </c>
      <c r="K162" s="15">
        <v>4</v>
      </c>
      <c r="L162" s="15">
        <v>3.5</v>
      </c>
      <c r="M162" s="15">
        <v>2</v>
      </c>
      <c r="N162" s="15">
        <v>3</v>
      </c>
      <c r="O162" s="15">
        <v>3.5</v>
      </c>
      <c r="P162" s="127">
        <f t="shared" si="28"/>
        <v>16</v>
      </c>
      <c r="Q162" s="127">
        <f t="shared" si="29"/>
        <v>0.8</v>
      </c>
      <c r="R162" s="128">
        <f t="shared" si="30"/>
        <v>1.9999999999999998</v>
      </c>
      <c r="S162" s="128">
        <f t="shared" si="31"/>
        <v>2.4249999999999998</v>
      </c>
      <c r="T162" s="128">
        <f t="shared" si="32"/>
        <v>1.1500000000000001</v>
      </c>
      <c r="U162" s="128">
        <f t="shared" si="33"/>
        <v>1.5</v>
      </c>
      <c r="V162" s="128">
        <f t="shared" si="34"/>
        <v>1.375</v>
      </c>
      <c r="W162" s="33">
        <f t="shared" si="37"/>
        <v>67</v>
      </c>
      <c r="X162" s="129">
        <f t="shared" si="35"/>
        <v>13.4</v>
      </c>
      <c r="Y162" s="138">
        <v>55</v>
      </c>
      <c r="Z162" s="131">
        <f t="shared" si="36"/>
        <v>44</v>
      </c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2"/>
    </row>
    <row r="163" spans="1:44" s="130" customFormat="1" ht="19.899999999999999" customHeight="1" x14ac:dyDescent="0.3">
      <c r="A163" s="125">
        <v>157</v>
      </c>
      <c r="B163" s="134">
        <v>660959</v>
      </c>
      <c r="C163" s="135" t="s">
        <v>261</v>
      </c>
      <c r="D163" s="9">
        <v>13</v>
      </c>
      <c r="E163" s="9">
        <v>12</v>
      </c>
      <c r="F163" s="9">
        <v>13</v>
      </c>
      <c r="G163" s="9">
        <v>16</v>
      </c>
      <c r="H163" s="9">
        <v>12</v>
      </c>
      <c r="I163" s="126">
        <f t="shared" si="26"/>
        <v>66</v>
      </c>
      <c r="J163" s="126">
        <f t="shared" si="27"/>
        <v>9.9</v>
      </c>
      <c r="K163" s="15">
        <v>4</v>
      </c>
      <c r="L163" s="15">
        <v>5</v>
      </c>
      <c r="M163" s="15">
        <v>5.5</v>
      </c>
      <c r="N163" s="15">
        <v>3</v>
      </c>
      <c r="O163" s="15">
        <v>4.5</v>
      </c>
      <c r="P163" s="127">
        <f t="shared" si="28"/>
        <v>22</v>
      </c>
      <c r="Q163" s="127">
        <f t="shared" si="29"/>
        <v>1.1000000000000001</v>
      </c>
      <c r="R163" s="128">
        <f t="shared" si="30"/>
        <v>2.15</v>
      </c>
      <c r="S163" s="128">
        <f t="shared" si="31"/>
        <v>2.0499999999999998</v>
      </c>
      <c r="T163" s="128">
        <f t="shared" si="32"/>
        <v>2.2250000000000001</v>
      </c>
      <c r="U163" s="128">
        <f t="shared" si="33"/>
        <v>2.5499999999999998</v>
      </c>
      <c r="V163" s="128">
        <f t="shared" si="34"/>
        <v>2.0249999999999999</v>
      </c>
      <c r="W163" s="33">
        <f t="shared" si="37"/>
        <v>88</v>
      </c>
      <c r="X163" s="129">
        <f t="shared" si="35"/>
        <v>17.600000000000001</v>
      </c>
      <c r="Y163" s="138">
        <v>73</v>
      </c>
      <c r="Z163" s="131">
        <f t="shared" si="36"/>
        <v>58.400000000000006</v>
      </c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2"/>
    </row>
    <row r="164" spans="1:44" s="130" customFormat="1" ht="19.899999999999999" customHeight="1" x14ac:dyDescent="0.3">
      <c r="A164" s="125">
        <v>158</v>
      </c>
      <c r="B164" s="134">
        <v>660960</v>
      </c>
      <c r="C164" s="135" t="s">
        <v>262</v>
      </c>
      <c r="D164" s="9">
        <v>14</v>
      </c>
      <c r="E164" s="9">
        <v>12</v>
      </c>
      <c r="F164" s="9">
        <v>9</v>
      </c>
      <c r="G164" s="9">
        <v>12</v>
      </c>
      <c r="H164" s="9">
        <v>13</v>
      </c>
      <c r="I164" s="126">
        <f t="shared" si="26"/>
        <v>60</v>
      </c>
      <c r="J164" s="126">
        <f t="shared" si="27"/>
        <v>9</v>
      </c>
      <c r="K164" s="15">
        <v>3.5</v>
      </c>
      <c r="L164" s="15">
        <v>3</v>
      </c>
      <c r="M164" s="15">
        <v>4.5</v>
      </c>
      <c r="N164" s="15">
        <v>2.5</v>
      </c>
      <c r="O164" s="15">
        <v>5</v>
      </c>
      <c r="P164" s="127">
        <f t="shared" si="28"/>
        <v>18.5</v>
      </c>
      <c r="Q164" s="127">
        <f t="shared" si="29"/>
        <v>0.92500000000000004</v>
      </c>
      <c r="R164" s="128">
        <f t="shared" si="30"/>
        <v>2.2749999999999999</v>
      </c>
      <c r="S164" s="128">
        <f t="shared" si="31"/>
        <v>1.9499999999999997</v>
      </c>
      <c r="T164" s="128">
        <f t="shared" si="32"/>
        <v>1.575</v>
      </c>
      <c r="U164" s="128">
        <f t="shared" si="33"/>
        <v>1.9249999999999998</v>
      </c>
      <c r="V164" s="128">
        <f t="shared" si="34"/>
        <v>2.2000000000000002</v>
      </c>
      <c r="W164" s="33">
        <f t="shared" si="37"/>
        <v>78.5</v>
      </c>
      <c r="X164" s="129">
        <f t="shared" si="35"/>
        <v>15.700000000000001</v>
      </c>
      <c r="Y164" s="138">
        <v>63</v>
      </c>
      <c r="Z164" s="131">
        <f t="shared" si="36"/>
        <v>50.400000000000006</v>
      </c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2"/>
    </row>
    <row r="165" spans="1:44" s="130" customFormat="1" ht="19.899999999999999" customHeight="1" x14ac:dyDescent="0.3">
      <c r="A165" s="125">
        <v>159</v>
      </c>
      <c r="B165" s="134">
        <v>660961</v>
      </c>
      <c r="C165" s="135" t="s">
        <v>263</v>
      </c>
      <c r="D165" s="9">
        <v>15</v>
      </c>
      <c r="E165" s="9">
        <v>14</v>
      </c>
      <c r="F165" s="9">
        <v>13</v>
      </c>
      <c r="G165" s="9">
        <v>14</v>
      </c>
      <c r="H165" s="9">
        <v>12</v>
      </c>
      <c r="I165" s="126">
        <f t="shared" si="26"/>
        <v>68</v>
      </c>
      <c r="J165" s="126">
        <f t="shared" si="27"/>
        <v>10.199999999999999</v>
      </c>
      <c r="K165" s="15">
        <v>5</v>
      </c>
      <c r="L165" s="15">
        <v>4</v>
      </c>
      <c r="M165" s="15">
        <v>3</v>
      </c>
      <c r="N165" s="15">
        <v>5.5</v>
      </c>
      <c r="O165" s="15">
        <v>3.5</v>
      </c>
      <c r="P165" s="127">
        <f t="shared" si="28"/>
        <v>21</v>
      </c>
      <c r="Q165" s="127">
        <f t="shared" si="29"/>
        <v>1.05</v>
      </c>
      <c r="R165" s="128">
        <f t="shared" si="30"/>
        <v>2.5</v>
      </c>
      <c r="S165" s="128">
        <f t="shared" si="31"/>
        <v>2.3000000000000003</v>
      </c>
      <c r="T165" s="128">
        <f t="shared" si="32"/>
        <v>2.1</v>
      </c>
      <c r="U165" s="128">
        <f t="shared" si="33"/>
        <v>2.375</v>
      </c>
      <c r="V165" s="128">
        <f t="shared" si="34"/>
        <v>1.9749999999999999</v>
      </c>
      <c r="W165" s="33">
        <f t="shared" si="37"/>
        <v>89</v>
      </c>
      <c r="X165" s="129">
        <f t="shared" si="35"/>
        <v>17.8</v>
      </c>
      <c r="Y165" s="138">
        <v>70</v>
      </c>
      <c r="Z165" s="131">
        <f t="shared" si="36"/>
        <v>56</v>
      </c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2"/>
    </row>
    <row r="166" spans="1:44" s="130" customFormat="1" ht="19.899999999999999" customHeight="1" x14ac:dyDescent="0.3">
      <c r="A166" s="125">
        <v>160</v>
      </c>
      <c r="B166" s="134">
        <v>660962</v>
      </c>
      <c r="C166" s="135" t="s">
        <v>264</v>
      </c>
      <c r="D166" s="9">
        <v>7</v>
      </c>
      <c r="E166" s="9">
        <v>9</v>
      </c>
      <c r="F166" s="9">
        <v>8</v>
      </c>
      <c r="G166" s="9">
        <v>9</v>
      </c>
      <c r="H166" s="9">
        <v>8</v>
      </c>
      <c r="I166" s="126">
        <f t="shared" si="26"/>
        <v>41</v>
      </c>
      <c r="J166" s="126">
        <f t="shared" si="27"/>
        <v>6.1499999999999995</v>
      </c>
      <c r="K166" s="15">
        <v>2.5</v>
      </c>
      <c r="L166" s="15">
        <v>3</v>
      </c>
      <c r="M166" s="15">
        <v>1.5</v>
      </c>
      <c r="N166" s="15">
        <v>2</v>
      </c>
      <c r="O166" s="15">
        <v>3</v>
      </c>
      <c r="P166" s="127">
        <f t="shared" si="28"/>
        <v>12</v>
      </c>
      <c r="Q166" s="127">
        <f t="shared" si="29"/>
        <v>0.60000000000000009</v>
      </c>
      <c r="R166" s="128">
        <f t="shared" si="30"/>
        <v>1.175</v>
      </c>
      <c r="S166" s="128">
        <f t="shared" si="31"/>
        <v>1.5</v>
      </c>
      <c r="T166" s="128">
        <f t="shared" si="32"/>
        <v>1.2749999999999999</v>
      </c>
      <c r="U166" s="128">
        <f t="shared" si="33"/>
        <v>1.45</v>
      </c>
      <c r="V166" s="128">
        <f t="shared" si="34"/>
        <v>1.35</v>
      </c>
      <c r="W166" s="33">
        <f t="shared" si="37"/>
        <v>53</v>
      </c>
      <c r="X166" s="129">
        <f t="shared" si="35"/>
        <v>10.600000000000001</v>
      </c>
      <c r="Y166" s="138">
        <v>45</v>
      </c>
      <c r="Z166" s="131">
        <f t="shared" si="36"/>
        <v>36</v>
      </c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2"/>
    </row>
    <row r="167" spans="1:44" s="130" customFormat="1" ht="19.899999999999999" customHeight="1" x14ac:dyDescent="0.3">
      <c r="A167" s="125">
        <v>161</v>
      </c>
      <c r="B167" s="134">
        <v>660963</v>
      </c>
      <c r="C167" s="135" t="s">
        <v>265</v>
      </c>
      <c r="D167" s="9">
        <v>8</v>
      </c>
      <c r="E167" s="9">
        <v>9</v>
      </c>
      <c r="F167" s="9">
        <v>14</v>
      </c>
      <c r="G167" s="9">
        <v>9</v>
      </c>
      <c r="H167" s="9">
        <v>10</v>
      </c>
      <c r="I167" s="126">
        <f t="shared" ref="I167:I172" si="38">SUM(D167:H167)</f>
        <v>50</v>
      </c>
      <c r="J167" s="126">
        <f t="shared" si="27"/>
        <v>7.5</v>
      </c>
      <c r="K167" s="15">
        <v>2</v>
      </c>
      <c r="L167" s="15">
        <v>4</v>
      </c>
      <c r="M167" s="15">
        <v>5</v>
      </c>
      <c r="N167" s="15">
        <v>2.5</v>
      </c>
      <c r="O167" s="15">
        <v>3</v>
      </c>
      <c r="P167" s="127">
        <f t="shared" si="28"/>
        <v>16.5</v>
      </c>
      <c r="Q167" s="127">
        <f t="shared" si="29"/>
        <v>0.82500000000000007</v>
      </c>
      <c r="R167" s="128">
        <f t="shared" si="30"/>
        <v>1.3</v>
      </c>
      <c r="S167" s="128">
        <f t="shared" si="31"/>
        <v>1.5499999999999998</v>
      </c>
      <c r="T167" s="128">
        <f t="shared" si="32"/>
        <v>2.35</v>
      </c>
      <c r="U167" s="128">
        <f t="shared" si="33"/>
        <v>1.4749999999999999</v>
      </c>
      <c r="V167" s="128">
        <f t="shared" si="34"/>
        <v>1.65</v>
      </c>
      <c r="W167" s="33">
        <f t="shared" si="37"/>
        <v>66.5</v>
      </c>
      <c r="X167" s="129">
        <f t="shared" si="35"/>
        <v>13.3</v>
      </c>
      <c r="Y167" s="138">
        <v>56</v>
      </c>
      <c r="Z167" s="131">
        <f t="shared" si="36"/>
        <v>44.800000000000004</v>
      </c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2"/>
    </row>
    <row r="168" spans="1:44" s="130" customFormat="1" ht="19.899999999999999" customHeight="1" x14ac:dyDescent="0.3">
      <c r="A168" s="125">
        <v>162</v>
      </c>
      <c r="B168" s="134">
        <v>660964</v>
      </c>
      <c r="C168" s="135" t="s">
        <v>266</v>
      </c>
      <c r="D168" s="9">
        <v>13</v>
      </c>
      <c r="E168" s="9">
        <v>12</v>
      </c>
      <c r="F168" s="9">
        <v>14</v>
      </c>
      <c r="G168" s="9">
        <v>12</v>
      </c>
      <c r="H168" s="9">
        <v>10</v>
      </c>
      <c r="I168" s="126">
        <f t="shared" si="38"/>
        <v>61</v>
      </c>
      <c r="J168" s="126">
        <f t="shared" si="27"/>
        <v>9.15</v>
      </c>
      <c r="K168" s="15">
        <v>3.5</v>
      </c>
      <c r="L168" s="15">
        <v>4.5</v>
      </c>
      <c r="M168" s="15">
        <v>3</v>
      </c>
      <c r="N168" s="15">
        <v>3</v>
      </c>
      <c r="O168" s="15">
        <v>4</v>
      </c>
      <c r="P168" s="127">
        <f t="shared" si="28"/>
        <v>18</v>
      </c>
      <c r="Q168" s="127">
        <f t="shared" si="29"/>
        <v>0.9</v>
      </c>
      <c r="R168" s="128">
        <f t="shared" si="30"/>
        <v>2.125</v>
      </c>
      <c r="S168" s="128">
        <f t="shared" si="31"/>
        <v>2.0249999999999999</v>
      </c>
      <c r="T168" s="128">
        <f t="shared" si="32"/>
        <v>2.25</v>
      </c>
      <c r="U168" s="128">
        <f t="shared" si="33"/>
        <v>1.9499999999999997</v>
      </c>
      <c r="V168" s="128">
        <f t="shared" si="34"/>
        <v>1.7</v>
      </c>
      <c r="W168" s="33">
        <f t="shared" si="37"/>
        <v>79</v>
      </c>
      <c r="X168" s="129">
        <f t="shared" si="35"/>
        <v>15.8</v>
      </c>
      <c r="Y168" s="138">
        <v>60</v>
      </c>
      <c r="Z168" s="131">
        <f t="shared" si="36"/>
        <v>48</v>
      </c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2"/>
    </row>
    <row r="169" spans="1:44" s="130" customFormat="1" ht="19.899999999999999" customHeight="1" x14ac:dyDescent="0.3">
      <c r="A169" s="125">
        <v>163</v>
      </c>
      <c r="B169" s="134">
        <v>660965</v>
      </c>
      <c r="C169" s="135" t="s">
        <v>267</v>
      </c>
      <c r="D169" s="9">
        <v>13</v>
      </c>
      <c r="E169" s="9">
        <v>15</v>
      </c>
      <c r="F169" s="9">
        <v>13.5</v>
      </c>
      <c r="G169" s="9">
        <v>12</v>
      </c>
      <c r="H169" s="9">
        <v>12</v>
      </c>
      <c r="I169" s="126">
        <f t="shared" si="38"/>
        <v>65.5</v>
      </c>
      <c r="J169" s="126">
        <f t="shared" si="27"/>
        <v>9.8249999999999993</v>
      </c>
      <c r="K169" s="15">
        <v>2</v>
      </c>
      <c r="L169" s="15">
        <v>3</v>
      </c>
      <c r="M169" s="15">
        <v>4.5</v>
      </c>
      <c r="N169" s="15">
        <v>4</v>
      </c>
      <c r="O169" s="15">
        <v>5</v>
      </c>
      <c r="P169" s="127">
        <f t="shared" si="28"/>
        <v>18.5</v>
      </c>
      <c r="Q169" s="127">
        <f t="shared" si="29"/>
        <v>0.92500000000000004</v>
      </c>
      <c r="R169" s="128">
        <f t="shared" si="30"/>
        <v>2.0499999999999998</v>
      </c>
      <c r="S169" s="128">
        <f t="shared" si="31"/>
        <v>2.4</v>
      </c>
      <c r="T169" s="128">
        <f t="shared" si="32"/>
        <v>2.25</v>
      </c>
      <c r="U169" s="128">
        <f t="shared" si="33"/>
        <v>1.9999999999999998</v>
      </c>
      <c r="V169" s="128">
        <f t="shared" si="34"/>
        <v>2.0499999999999998</v>
      </c>
      <c r="W169" s="33">
        <f t="shared" si="37"/>
        <v>84</v>
      </c>
      <c r="X169" s="129">
        <f t="shared" si="35"/>
        <v>16.8</v>
      </c>
      <c r="Y169" s="138">
        <v>66</v>
      </c>
      <c r="Z169" s="131">
        <f t="shared" si="36"/>
        <v>52.800000000000004</v>
      </c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2"/>
    </row>
    <row r="170" spans="1:44" s="130" customFormat="1" ht="19.899999999999999" customHeight="1" x14ac:dyDescent="0.3">
      <c r="A170" s="125">
        <v>164</v>
      </c>
      <c r="B170" s="134">
        <v>660966</v>
      </c>
      <c r="C170" s="135" t="s">
        <v>268</v>
      </c>
      <c r="D170" s="9">
        <v>9</v>
      </c>
      <c r="E170" s="9">
        <v>12</v>
      </c>
      <c r="F170" s="9">
        <v>14</v>
      </c>
      <c r="G170" s="9">
        <v>13</v>
      </c>
      <c r="H170" s="9">
        <v>12</v>
      </c>
      <c r="I170" s="126">
        <f t="shared" si="38"/>
        <v>60</v>
      </c>
      <c r="J170" s="126">
        <f t="shared" si="27"/>
        <v>9</v>
      </c>
      <c r="K170" s="15">
        <v>2</v>
      </c>
      <c r="L170" s="15">
        <v>3</v>
      </c>
      <c r="M170" s="15">
        <v>4</v>
      </c>
      <c r="N170" s="15">
        <v>2.5</v>
      </c>
      <c r="O170" s="15">
        <v>4.5</v>
      </c>
      <c r="P170" s="127">
        <f t="shared" si="28"/>
        <v>16</v>
      </c>
      <c r="Q170" s="127">
        <f t="shared" si="29"/>
        <v>0.8</v>
      </c>
      <c r="R170" s="128">
        <f t="shared" si="30"/>
        <v>1.45</v>
      </c>
      <c r="S170" s="128">
        <f t="shared" si="31"/>
        <v>1.9499999999999997</v>
      </c>
      <c r="T170" s="128">
        <f t="shared" si="32"/>
        <v>2.3000000000000003</v>
      </c>
      <c r="U170" s="128">
        <f t="shared" si="33"/>
        <v>2.0750000000000002</v>
      </c>
      <c r="V170" s="128">
        <f t="shared" si="34"/>
        <v>2.0249999999999999</v>
      </c>
      <c r="W170" s="33">
        <f t="shared" si="37"/>
        <v>76</v>
      </c>
      <c r="X170" s="129">
        <f t="shared" si="35"/>
        <v>15.200000000000001</v>
      </c>
      <c r="Y170" s="138">
        <v>59</v>
      </c>
      <c r="Z170" s="131">
        <f t="shared" si="36"/>
        <v>47.2</v>
      </c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2"/>
    </row>
    <row r="171" spans="1:44" s="130" customFormat="1" ht="19.899999999999999" customHeight="1" x14ac:dyDescent="0.3">
      <c r="A171" s="125">
        <v>165</v>
      </c>
      <c r="B171" s="134">
        <v>660967</v>
      </c>
      <c r="C171" s="135" t="s">
        <v>269</v>
      </c>
      <c r="D171" s="9">
        <v>15</v>
      </c>
      <c r="E171" s="9">
        <v>16</v>
      </c>
      <c r="F171" s="9">
        <v>10</v>
      </c>
      <c r="G171" s="9">
        <v>13</v>
      </c>
      <c r="H171" s="9">
        <v>12.5</v>
      </c>
      <c r="I171" s="126">
        <f t="shared" si="38"/>
        <v>66.5</v>
      </c>
      <c r="J171" s="126">
        <f t="shared" si="27"/>
        <v>9.9749999999999996</v>
      </c>
      <c r="K171" s="15">
        <v>5.5</v>
      </c>
      <c r="L171" s="15">
        <v>3.5</v>
      </c>
      <c r="M171" s="15">
        <v>2.5</v>
      </c>
      <c r="N171" s="15">
        <v>5</v>
      </c>
      <c r="O171" s="15">
        <v>4</v>
      </c>
      <c r="P171" s="127">
        <f t="shared" si="28"/>
        <v>20.5</v>
      </c>
      <c r="Q171" s="127">
        <f t="shared" si="29"/>
        <v>1.0250000000000001</v>
      </c>
      <c r="R171" s="128">
        <f t="shared" si="30"/>
        <v>2.5249999999999999</v>
      </c>
      <c r="S171" s="128">
        <f t="shared" si="31"/>
        <v>2.5749999999999997</v>
      </c>
      <c r="T171" s="128">
        <f t="shared" si="32"/>
        <v>1.625</v>
      </c>
      <c r="U171" s="128">
        <f t="shared" si="33"/>
        <v>2.2000000000000002</v>
      </c>
      <c r="V171" s="128">
        <f t="shared" si="34"/>
        <v>2.0750000000000002</v>
      </c>
      <c r="W171" s="33">
        <f t="shared" si="37"/>
        <v>87</v>
      </c>
      <c r="X171" s="129">
        <f t="shared" si="35"/>
        <v>17.400000000000002</v>
      </c>
      <c r="Y171" s="138">
        <v>70</v>
      </c>
      <c r="Z171" s="131">
        <f t="shared" si="36"/>
        <v>56</v>
      </c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2"/>
    </row>
    <row r="172" spans="1:44" s="130" customFormat="1" ht="19.899999999999999" customHeight="1" x14ac:dyDescent="0.3">
      <c r="A172" s="125">
        <v>166</v>
      </c>
      <c r="B172" s="134">
        <v>660968</v>
      </c>
      <c r="C172" s="135" t="s">
        <v>270</v>
      </c>
      <c r="D172" s="9">
        <v>9</v>
      </c>
      <c r="E172" s="9">
        <v>8</v>
      </c>
      <c r="F172" s="9">
        <v>12</v>
      </c>
      <c r="G172" s="9">
        <v>10</v>
      </c>
      <c r="H172" s="9">
        <v>12</v>
      </c>
      <c r="I172" s="126">
        <f t="shared" si="38"/>
        <v>51</v>
      </c>
      <c r="J172" s="126">
        <f t="shared" si="27"/>
        <v>7.6499999999999995</v>
      </c>
      <c r="K172" s="15">
        <v>4</v>
      </c>
      <c r="L172" s="15">
        <v>3</v>
      </c>
      <c r="M172" s="15">
        <v>2</v>
      </c>
      <c r="N172" s="15">
        <v>3.5</v>
      </c>
      <c r="O172" s="15">
        <v>4</v>
      </c>
      <c r="P172" s="127">
        <f t="shared" si="28"/>
        <v>16.5</v>
      </c>
      <c r="Q172" s="127">
        <f t="shared" si="29"/>
        <v>0.82500000000000007</v>
      </c>
      <c r="R172" s="128">
        <f t="shared" si="30"/>
        <v>1.5499999999999998</v>
      </c>
      <c r="S172" s="128">
        <f t="shared" si="31"/>
        <v>1.35</v>
      </c>
      <c r="T172" s="128">
        <f t="shared" si="32"/>
        <v>1.9</v>
      </c>
      <c r="U172" s="128">
        <f t="shared" si="33"/>
        <v>1.675</v>
      </c>
      <c r="V172" s="128">
        <f t="shared" si="34"/>
        <v>1.9999999999999998</v>
      </c>
      <c r="W172" s="33">
        <f t="shared" si="37"/>
        <v>67.5</v>
      </c>
      <c r="X172" s="129">
        <f t="shared" si="35"/>
        <v>13.5</v>
      </c>
      <c r="Y172" s="138">
        <v>59</v>
      </c>
      <c r="Z172" s="131">
        <f t="shared" si="36"/>
        <v>47.2</v>
      </c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2"/>
    </row>
    <row r="173" spans="1:44" s="130" customFormat="1" ht="19.899999999999999" customHeight="1" x14ac:dyDescent="0.3">
      <c r="A173" s="125">
        <v>167</v>
      </c>
      <c r="B173" s="134">
        <v>660969</v>
      </c>
      <c r="C173" s="135" t="s">
        <v>271</v>
      </c>
      <c r="D173" s="9"/>
      <c r="E173" s="9"/>
      <c r="F173" s="9"/>
      <c r="G173" s="9"/>
      <c r="H173" s="9"/>
      <c r="I173" s="126"/>
      <c r="J173" s="126"/>
      <c r="K173" s="15"/>
      <c r="L173" s="15"/>
      <c r="M173" s="15"/>
      <c r="N173" s="15"/>
      <c r="O173" s="15"/>
      <c r="P173" s="127">
        <f t="shared" si="28"/>
        <v>0</v>
      </c>
      <c r="Q173" s="127">
        <f t="shared" si="29"/>
        <v>0</v>
      </c>
      <c r="R173" s="128">
        <f t="shared" si="30"/>
        <v>0</v>
      </c>
      <c r="S173" s="128">
        <f t="shared" si="31"/>
        <v>0</v>
      </c>
      <c r="T173" s="128">
        <f t="shared" si="32"/>
        <v>0</v>
      </c>
      <c r="U173" s="128">
        <f t="shared" si="33"/>
        <v>0</v>
      </c>
      <c r="V173" s="128">
        <f t="shared" si="34"/>
        <v>0</v>
      </c>
      <c r="W173" s="33">
        <f t="shared" si="37"/>
        <v>0</v>
      </c>
      <c r="X173" s="129">
        <f t="shared" si="35"/>
        <v>0</v>
      </c>
      <c r="Y173" s="50"/>
      <c r="Z173" s="131">
        <f t="shared" si="36"/>
        <v>0</v>
      </c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2"/>
    </row>
    <row r="174" spans="1:44" s="130" customFormat="1" ht="19.899999999999999" customHeight="1" x14ac:dyDescent="0.3">
      <c r="A174" s="125">
        <v>168</v>
      </c>
      <c r="B174" s="134">
        <v>660970</v>
      </c>
      <c r="C174" s="135" t="s">
        <v>272</v>
      </c>
      <c r="D174" s="9">
        <v>9</v>
      </c>
      <c r="E174" s="9">
        <v>12</v>
      </c>
      <c r="F174" s="9">
        <v>12.5</v>
      </c>
      <c r="G174" s="9">
        <v>13</v>
      </c>
      <c r="H174" s="9">
        <v>14</v>
      </c>
      <c r="I174" s="126">
        <f t="shared" ref="I174:I191" si="39">SUM(D174:H174)</f>
        <v>60.5</v>
      </c>
      <c r="J174" s="126">
        <f t="shared" ref="J174:J191" si="40">I174*0.15</f>
        <v>9.0749999999999993</v>
      </c>
      <c r="K174" s="15">
        <v>3</v>
      </c>
      <c r="L174" s="15">
        <v>4.5</v>
      </c>
      <c r="M174" s="15">
        <v>4</v>
      </c>
      <c r="N174" s="15">
        <v>2</v>
      </c>
      <c r="O174" s="15">
        <v>2.5</v>
      </c>
      <c r="P174" s="127">
        <f t="shared" si="28"/>
        <v>16</v>
      </c>
      <c r="Q174" s="127">
        <f t="shared" si="29"/>
        <v>0.8</v>
      </c>
      <c r="R174" s="128">
        <f t="shared" si="30"/>
        <v>1.5</v>
      </c>
      <c r="S174" s="128">
        <f t="shared" si="31"/>
        <v>2.0249999999999999</v>
      </c>
      <c r="T174" s="128">
        <f t="shared" si="32"/>
        <v>2.0750000000000002</v>
      </c>
      <c r="U174" s="128">
        <f t="shared" si="33"/>
        <v>2.0499999999999998</v>
      </c>
      <c r="V174" s="128">
        <f t="shared" si="34"/>
        <v>2.2250000000000001</v>
      </c>
      <c r="W174" s="33">
        <f t="shared" si="37"/>
        <v>76.5</v>
      </c>
      <c r="X174" s="129">
        <f t="shared" si="35"/>
        <v>15.3</v>
      </c>
      <c r="Y174" s="138">
        <v>59</v>
      </c>
      <c r="Z174" s="131">
        <f t="shared" si="36"/>
        <v>47.2</v>
      </c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2"/>
    </row>
    <row r="175" spans="1:44" s="130" customFormat="1" ht="19.899999999999999" customHeight="1" x14ac:dyDescent="0.3">
      <c r="A175" s="125">
        <v>169</v>
      </c>
      <c r="B175" s="134">
        <v>660971</v>
      </c>
      <c r="C175" s="135" t="s">
        <v>273</v>
      </c>
      <c r="D175" s="9">
        <v>12.5</v>
      </c>
      <c r="E175" s="9">
        <v>13</v>
      </c>
      <c r="F175" s="9">
        <v>14</v>
      </c>
      <c r="G175" s="9">
        <v>12</v>
      </c>
      <c r="H175" s="9">
        <v>10</v>
      </c>
      <c r="I175" s="126">
        <f t="shared" si="39"/>
        <v>61.5</v>
      </c>
      <c r="J175" s="126">
        <f t="shared" si="40"/>
        <v>9.2249999999999996</v>
      </c>
      <c r="K175" s="15">
        <v>4.5</v>
      </c>
      <c r="L175" s="15">
        <v>3</v>
      </c>
      <c r="M175" s="15">
        <v>4</v>
      </c>
      <c r="N175" s="15">
        <v>3.5</v>
      </c>
      <c r="O175" s="15">
        <v>3.5</v>
      </c>
      <c r="P175" s="127">
        <f t="shared" si="28"/>
        <v>18.5</v>
      </c>
      <c r="Q175" s="127">
        <f t="shared" si="29"/>
        <v>0.92500000000000004</v>
      </c>
      <c r="R175" s="128">
        <f t="shared" si="30"/>
        <v>2.1</v>
      </c>
      <c r="S175" s="128">
        <f t="shared" si="31"/>
        <v>2.1</v>
      </c>
      <c r="T175" s="128">
        <f t="shared" si="32"/>
        <v>2.3000000000000003</v>
      </c>
      <c r="U175" s="128">
        <f t="shared" si="33"/>
        <v>1.9749999999999999</v>
      </c>
      <c r="V175" s="128">
        <f t="shared" si="34"/>
        <v>1.675</v>
      </c>
      <c r="W175" s="33">
        <f t="shared" si="37"/>
        <v>80</v>
      </c>
      <c r="X175" s="129">
        <f t="shared" si="35"/>
        <v>16</v>
      </c>
      <c r="Y175" s="138">
        <v>60</v>
      </c>
      <c r="Z175" s="131">
        <f t="shared" si="36"/>
        <v>48</v>
      </c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2"/>
    </row>
    <row r="176" spans="1:44" s="130" customFormat="1" ht="19.899999999999999" customHeight="1" x14ac:dyDescent="0.3">
      <c r="A176" s="125">
        <v>170</v>
      </c>
      <c r="B176" s="134">
        <v>660972</v>
      </c>
      <c r="C176" s="135" t="s">
        <v>274</v>
      </c>
      <c r="D176" s="9">
        <v>8</v>
      </c>
      <c r="E176" s="9">
        <v>9</v>
      </c>
      <c r="F176" s="9">
        <v>7</v>
      </c>
      <c r="G176" s="9">
        <v>9</v>
      </c>
      <c r="H176" s="9">
        <v>9</v>
      </c>
      <c r="I176" s="126">
        <f t="shared" si="39"/>
        <v>42</v>
      </c>
      <c r="J176" s="126">
        <f t="shared" si="40"/>
        <v>6.3</v>
      </c>
      <c r="K176" s="15">
        <v>3</v>
      </c>
      <c r="L176" s="15">
        <v>2.5</v>
      </c>
      <c r="M176" s="15">
        <v>3.5</v>
      </c>
      <c r="N176" s="15">
        <v>2</v>
      </c>
      <c r="O176" s="15">
        <v>4</v>
      </c>
      <c r="P176" s="127">
        <f t="shared" si="28"/>
        <v>15</v>
      </c>
      <c r="Q176" s="127">
        <f t="shared" si="29"/>
        <v>0.75</v>
      </c>
      <c r="R176" s="128">
        <f t="shared" si="30"/>
        <v>1.35</v>
      </c>
      <c r="S176" s="128">
        <f t="shared" si="31"/>
        <v>1.4749999999999999</v>
      </c>
      <c r="T176" s="128">
        <f t="shared" si="32"/>
        <v>1.2250000000000001</v>
      </c>
      <c r="U176" s="128">
        <f t="shared" si="33"/>
        <v>1.45</v>
      </c>
      <c r="V176" s="128">
        <f t="shared" si="34"/>
        <v>1.5499999999999998</v>
      </c>
      <c r="W176" s="33">
        <f t="shared" si="37"/>
        <v>57</v>
      </c>
      <c r="X176" s="129">
        <f t="shared" si="35"/>
        <v>11.4</v>
      </c>
      <c r="Y176" s="138">
        <v>50</v>
      </c>
      <c r="Z176" s="131">
        <f t="shared" si="36"/>
        <v>40</v>
      </c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2"/>
    </row>
    <row r="177" spans="1:44" s="130" customFormat="1" ht="19.899999999999999" customHeight="1" x14ac:dyDescent="0.3">
      <c r="A177" s="125">
        <v>171</v>
      </c>
      <c r="B177" s="134">
        <v>660973</v>
      </c>
      <c r="C177" s="135" t="s">
        <v>275</v>
      </c>
      <c r="D177" s="9">
        <v>12</v>
      </c>
      <c r="E177" s="9">
        <v>12.5</v>
      </c>
      <c r="F177" s="9">
        <v>9</v>
      </c>
      <c r="G177" s="9">
        <v>8</v>
      </c>
      <c r="H177" s="9">
        <v>9</v>
      </c>
      <c r="I177" s="126">
        <f t="shared" si="39"/>
        <v>50.5</v>
      </c>
      <c r="J177" s="126">
        <f t="shared" si="40"/>
        <v>7.5749999999999993</v>
      </c>
      <c r="K177" s="15">
        <v>4</v>
      </c>
      <c r="L177" s="15">
        <v>4</v>
      </c>
      <c r="M177" s="15">
        <v>3</v>
      </c>
      <c r="N177" s="15">
        <v>3.5</v>
      </c>
      <c r="O177" s="15">
        <v>4.5</v>
      </c>
      <c r="P177" s="127">
        <f t="shared" si="28"/>
        <v>19</v>
      </c>
      <c r="Q177" s="127">
        <f t="shared" si="29"/>
        <v>0.95000000000000007</v>
      </c>
      <c r="R177" s="128">
        <f t="shared" si="30"/>
        <v>1.9999999999999998</v>
      </c>
      <c r="S177" s="128">
        <f t="shared" si="31"/>
        <v>2.0750000000000002</v>
      </c>
      <c r="T177" s="128">
        <f t="shared" si="32"/>
        <v>1.5</v>
      </c>
      <c r="U177" s="128">
        <f t="shared" si="33"/>
        <v>1.375</v>
      </c>
      <c r="V177" s="128">
        <f t="shared" si="34"/>
        <v>1.575</v>
      </c>
      <c r="W177" s="33">
        <f t="shared" si="37"/>
        <v>69.5</v>
      </c>
      <c r="X177" s="129">
        <f t="shared" si="35"/>
        <v>13.9</v>
      </c>
      <c r="Y177" s="138">
        <v>60</v>
      </c>
      <c r="Z177" s="131">
        <f t="shared" si="36"/>
        <v>48</v>
      </c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2"/>
    </row>
    <row r="178" spans="1:44" s="130" customFormat="1" ht="19.899999999999999" customHeight="1" x14ac:dyDescent="0.3">
      <c r="A178" s="125">
        <v>172</v>
      </c>
      <c r="B178" s="134">
        <v>660974</v>
      </c>
      <c r="C178" s="135" t="s">
        <v>276</v>
      </c>
      <c r="D178" s="9">
        <v>8</v>
      </c>
      <c r="E178" s="9">
        <v>9</v>
      </c>
      <c r="F178" s="9">
        <v>7</v>
      </c>
      <c r="G178" s="9">
        <v>9</v>
      </c>
      <c r="H178" s="9">
        <v>8</v>
      </c>
      <c r="I178" s="126">
        <f t="shared" si="39"/>
        <v>41</v>
      </c>
      <c r="J178" s="126">
        <f t="shared" si="40"/>
        <v>6.1499999999999995</v>
      </c>
      <c r="K178" s="15">
        <v>3.5</v>
      </c>
      <c r="L178" s="15">
        <v>2</v>
      </c>
      <c r="M178" s="15">
        <v>2.5</v>
      </c>
      <c r="N178" s="15">
        <v>1.5</v>
      </c>
      <c r="O178" s="15">
        <v>3</v>
      </c>
      <c r="P178" s="127">
        <f t="shared" si="28"/>
        <v>12.5</v>
      </c>
      <c r="Q178" s="127">
        <f t="shared" si="29"/>
        <v>0.625</v>
      </c>
      <c r="R178" s="128">
        <f t="shared" si="30"/>
        <v>1.375</v>
      </c>
      <c r="S178" s="128">
        <f t="shared" si="31"/>
        <v>1.45</v>
      </c>
      <c r="T178" s="128">
        <f t="shared" si="32"/>
        <v>1.175</v>
      </c>
      <c r="U178" s="128">
        <f t="shared" si="33"/>
        <v>1.4249999999999998</v>
      </c>
      <c r="V178" s="128">
        <f t="shared" si="34"/>
        <v>1.35</v>
      </c>
      <c r="W178" s="33">
        <f t="shared" si="37"/>
        <v>53.5</v>
      </c>
      <c r="X178" s="129">
        <f t="shared" si="35"/>
        <v>10.700000000000001</v>
      </c>
      <c r="Y178" s="138">
        <v>42</v>
      </c>
      <c r="Z178" s="131">
        <f t="shared" si="36"/>
        <v>33.6</v>
      </c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2"/>
    </row>
    <row r="179" spans="1:44" s="130" customFormat="1" ht="19.899999999999999" customHeight="1" x14ac:dyDescent="0.3">
      <c r="A179" s="125">
        <v>173</v>
      </c>
      <c r="B179" s="134">
        <v>660975</v>
      </c>
      <c r="C179" s="135" t="s">
        <v>277</v>
      </c>
      <c r="D179" s="9">
        <v>8</v>
      </c>
      <c r="E179" s="9">
        <v>8</v>
      </c>
      <c r="F179" s="9">
        <v>10</v>
      </c>
      <c r="G179" s="9">
        <v>13</v>
      </c>
      <c r="H179" s="9">
        <v>10.5</v>
      </c>
      <c r="I179" s="126">
        <f t="shared" si="39"/>
        <v>49.5</v>
      </c>
      <c r="J179" s="126">
        <f t="shared" si="40"/>
        <v>7.4249999999999998</v>
      </c>
      <c r="K179" s="15">
        <v>2.5</v>
      </c>
      <c r="L179" s="15">
        <v>3</v>
      </c>
      <c r="M179" s="15">
        <v>4</v>
      </c>
      <c r="N179" s="15">
        <v>2</v>
      </c>
      <c r="O179" s="15">
        <v>4.5</v>
      </c>
      <c r="P179" s="127">
        <f t="shared" si="28"/>
        <v>16</v>
      </c>
      <c r="Q179" s="127">
        <f t="shared" si="29"/>
        <v>0.8</v>
      </c>
      <c r="R179" s="128">
        <f t="shared" si="30"/>
        <v>1.325</v>
      </c>
      <c r="S179" s="128">
        <f t="shared" si="31"/>
        <v>1.35</v>
      </c>
      <c r="T179" s="128">
        <f t="shared" si="32"/>
        <v>1.7</v>
      </c>
      <c r="U179" s="128">
        <f t="shared" si="33"/>
        <v>2.0499999999999998</v>
      </c>
      <c r="V179" s="128">
        <f t="shared" si="34"/>
        <v>1.8</v>
      </c>
      <c r="W179" s="33">
        <f t="shared" si="37"/>
        <v>65.5</v>
      </c>
      <c r="X179" s="129">
        <f t="shared" si="35"/>
        <v>13.100000000000001</v>
      </c>
      <c r="Y179" s="138">
        <v>56</v>
      </c>
      <c r="Z179" s="131">
        <f t="shared" si="36"/>
        <v>44.800000000000004</v>
      </c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2"/>
    </row>
    <row r="180" spans="1:44" s="130" customFormat="1" ht="19.899999999999999" customHeight="1" x14ac:dyDescent="0.3">
      <c r="A180" s="125">
        <v>174</v>
      </c>
      <c r="B180" s="134">
        <v>660976</v>
      </c>
      <c r="C180" s="136" t="s">
        <v>278</v>
      </c>
      <c r="D180" s="9">
        <v>13</v>
      </c>
      <c r="E180" s="9">
        <v>12.5</v>
      </c>
      <c r="F180" s="9">
        <v>12</v>
      </c>
      <c r="G180" s="9">
        <v>10</v>
      </c>
      <c r="H180" s="9">
        <v>11</v>
      </c>
      <c r="I180" s="126">
        <f t="shared" si="39"/>
        <v>58.5</v>
      </c>
      <c r="J180" s="126">
        <f t="shared" si="40"/>
        <v>8.7750000000000004</v>
      </c>
      <c r="K180" s="15">
        <v>4</v>
      </c>
      <c r="L180" s="15">
        <v>4.5</v>
      </c>
      <c r="M180" s="15">
        <v>3</v>
      </c>
      <c r="N180" s="15">
        <v>5</v>
      </c>
      <c r="O180" s="15">
        <v>2.5</v>
      </c>
      <c r="P180" s="127">
        <f t="shared" si="28"/>
        <v>19</v>
      </c>
      <c r="Q180" s="127">
        <f t="shared" si="29"/>
        <v>0.95000000000000007</v>
      </c>
      <c r="R180" s="128">
        <f t="shared" si="30"/>
        <v>2.15</v>
      </c>
      <c r="S180" s="128">
        <f t="shared" si="31"/>
        <v>2.1</v>
      </c>
      <c r="T180" s="128">
        <f t="shared" si="32"/>
        <v>1.9499999999999997</v>
      </c>
      <c r="U180" s="128">
        <f t="shared" si="33"/>
        <v>1.75</v>
      </c>
      <c r="V180" s="128">
        <f t="shared" si="34"/>
        <v>1.7749999999999999</v>
      </c>
      <c r="W180" s="33">
        <f t="shared" si="37"/>
        <v>77.5</v>
      </c>
      <c r="X180" s="129">
        <f t="shared" si="35"/>
        <v>15.5</v>
      </c>
      <c r="Y180" s="139">
        <v>63</v>
      </c>
      <c r="Z180" s="131">
        <f t="shared" si="36"/>
        <v>50.400000000000006</v>
      </c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2"/>
    </row>
    <row r="181" spans="1:44" s="130" customFormat="1" ht="19.899999999999999" customHeight="1" x14ac:dyDescent="0.3">
      <c r="A181" s="125">
        <v>175</v>
      </c>
      <c r="B181" s="134">
        <v>660977</v>
      </c>
      <c r="C181" s="136" t="s">
        <v>279</v>
      </c>
      <c r="D181" s="9">
        <v>12</v>
      </c>
      <c r="E181" s="9">
        <v>12.5</v>
      </c>
      <c r="F181" s="9">
        <v>13</v>
      </c>
      <c r="G181" s="9">
        <v>10</v>
      </c>
      <c r="H181" s="9">
        <v>10.5</v>
      </c>
      <c r="I181" s="126">
        <f t="shared" si="39"/>
        <v>58</v>
      </c>
      <c r="J181" s="126">
        <f t="shared" si="40"/>
        <v>8.6999999999999993</v>
      </c>
      <c r="K181" s="15">
        <v>2.5</v>
      </c>
      <c r="L181" s="15">
        <v>5</v>
      </c>
      <c r="M181" s="15">
        <v>4.5</v>
      </c>
      <c r="N181" s="15">
        <v>3</v>
      </c>
      <c r="O181" s="15">
        <v>3</v>
      </c>
      <c r="P181" s="127">
        <f t="shared" si="28"/>
        <v>18</v>
      </c>
      <c r="Q181" s="127">
        <f t="shared" si="29"/>
        <v>0.9</v>
      </c>
      <c r="R181" s="128">
        <f t="shared" si="30"/>
        <v>1.9249999999999998</v>
      </c>
      <c r="S181" s="128">
        <f t="shared" si="31"/>
        <v>2.125</v>
      </c>
      <c r="T181" s="128">
        <f t="shared" si="32"/>
        <v>2.1749999999999998</v>
      </c>
      <c r="U181" s="128">
        <f t="shared" si="33"/>
        <v>1.65</v>
      </c>
      <c r="V181" s="128">
        <f t="shared" si="34"/>
        <v>1.7250000000000001</v>
      </c>
      <c r="W181" s="33">
        <f t="shared" si="37"/>
        <v>76</v>
      </c>
      <c r="X181" s="129">
        <f t="shared" si="35"/>
        <v>15.200000000000001</v>
      </c>
      <c r="Y181" s="139">
        <v>60</v>
      </c>
      <c r="Z181" s="131">
        <f t="shared" si="36"/>
        <v>48</v>
      </c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2"/>
    </row>
    <row r="182" spans="1:44" s="130" customFormat="1" ht="19.899999999999999" customHeight="1" x14ac:dyDescent="0.3">
      <c r="A182" s="125">
        <v>176</v>
      </c>
      <c r="B182" s="134">
        <v>660978</v>
      </c>
      <c r="C182" s="136" t="s">
        <v>280</v>
      </c>
      <c r="D182" s="9">
        <v>8</v>
      </c>
      <c r="E182" s="9">
        <v>9</v>
      </c>
      <c r="F182" s="9">
        <v>8</v>
      </c>
      <c r="G182" s="9">
        <v>9</v>
      </c>
      <c r="H182" s="9">
        <v>8</v>
      </c>
      <c r="I182" s="126">
        <f t="shared" si="39"/>
        <v>42</v>
      </c>
      <c r="J182" s="126">
        <f t="shared" si="40"/>
        <v>6.3</v>
      </c>
      <c r="K182" s="15">
        <v>2</v>
      </c>
      <c r="L182" s="15">
        <v>3</v>
      </c>
      <c r="M182" s="15">
        <v>4</v>
      </c>
      <c r="N182" s="15">
        <v>3.5</v>
      </c>
      <c r="O182" s="15">
        <v>2.5</v>
      </c>
      <c r="P182" s="127">
        <f t="shared" si="28"/>
        <v>15</v>
      </c>
      <c r="Q182" s="127">
        <f t="shared" si="29"/>
        <v>0.75</v>
      </c>
      <c r="R182" s="128">
        <f t="shared" si="30"/>
        <v>1.3</v>
      </c>
      <c r="S182" s="128">
        <f t="shared" si="31"/>
        <v>1.5</v>
      </c>
      <c r="T182" s="128">
        <f t="shared" si="32"/>
        <v>1.4</v>
      </c>
      <c r="U182" s="128">
        <f t="shared" si="33"/>
        <v>1.5249999999999999</v>
      </c>
      <c r="V182" s="128">
        <f t="shared" si="34"/>
        <v>1.325</v>
      </c>
      <c r="W182" s="33">
        <f t="shared" si="37"/>
        <v>57</v>
      </c>
      <c r="X182" s="129">
        <f t="shared" si="35"/>
        <v>11.4</v>
      </c>
      <c r="Y182" s="139">
        <v>50</v>
      </c>
      <c r="Z182" s="131">
        <f t="shared" si="36"/>
        <v>40</v>
      </c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2"/>
    </row>
    <row r="183" spans="1:44" s="130" customFormat="1" ht="19.899999999999999" customHeight="1" x14ac:dyDescent="0.3">
      <c r="A183" s="125">
        <v>177</v>
      </c>
      <c r="B183" s="134">
        <v>660979</v>
      </c>
      <c r="C183" s="136" t="s">
        <v>281</v>
      </c>
      <c r="D183" s="9">
        <v>13</v>
      </c>
      <c r="E183" s="9">
        <v>14</v>
      </c>
      <c r="F183" s="9">
        <v>12</v>
      </c>
      <c r="G183" s="9">
        <v>12.5</v>
      </c>
      <c r="H183" s="9">
        <v>13</v>
      </c>
      <c r="I183" s="126">
        <f t="shared" si="39"/>
        <v>64.5</v>
      </c>
      <c r="J183" s="126">
        <f t="shared" si="40"/>
        <v>9.6749999999999989</v>
      </c>
      <c r="K183" s="15">
        <v>5</v>
      </c>
      <c r="L183" s="15">
        <v>5</v>
      </c>
      <c r="M183" s="15">
        <v>4</v>
      </c>
      <c r="N183" s="15">
        <v>3</v>
      </c>
      <c r="O183" s="15">
        <v>2</v>
      </c>
      <c r="P183" s="127">
        <f t="shared" si="28"/>
        <v>19</v>
      </c>
      <c r="Q183" s="127">
        <f t="shared" si="29"/>
        <v>0.95000000000000007</v>
      </c>
      <c r="R183" s="128">
        <f t="shared" si="30"/>
        <v>2.2000000000000002</v>
      </c>
      <c r="S183" s="128">
        <f t="shared" si="31"/>
        <v>2.35</v>
      </c>
      <c r="T183" s="128">
        <f t="shared" si="32"/>
        <v>1.9999999999999998</v>
      </c>
      <c r="U183" s="128">
        <f t="shared" si="33"/>
        <v>2.0249999999999999</v>
      </c>
      <c r="V183" s="128">
        <f t="shared" si="34"/>
        <v>2.0499999999999998</v>
      </c>
      <c r="W183" s="33">
        <f t="shared" si="37"/>
        <v>83.5</v>
      </c>
      <c r="X183" s="129">
        <f t="shared" si="35"/>
        <v>16.7</v>
      </c>
      <c r="Y183" s="139">
        <v>65</v>
      </c>
      <c r="Z183" s="131">
        <f t="shared" si="36"/>
        <v>52</v>
      </c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2"/>
    </row>
    <row r="184" spans="1:44" s="130" customFormat="1" ht="19.899999999999999" customHeight="1" x14ac:dyDescent="0.3">
      <c r="A184" s="125">
        <v>178</v>
      </c>
      <c r="B184" s="134">
        <v>660980</v>
      </c>
      <c r="C184" s="136" t="s">
        <v>282</v>
      </c>
      <c r="D184" s="9">
        <v>8</v>
      </c>
      <c r="E184" s="9">
        <v>7</v>
      </c>
      <c r="F184" s="9">
        <v>9</v>
      </c>
      <c r="G184" s="9">
        <v>8</v>
      </c>
      <c r="H184" s="9">
        <v>9</v>
      </c>
      <c r="I184" s="126">
        <f t="shared" si="39"/>
        <v>41</v>
      </c>
      <c r="J184" s="126">
        <f t="shared" si="40"/>
        <v>6.1499999999999995</v>
      </c>
      <c r="K184" s="15">
        <v>1.5</v>
      </c>
      <c r="L184" s="15">
        <v>2.5</v>
      </c>
      <c r="M184" s="15">
        <v>3.5</v>
      </c>
      <c r="N184" s="15">
        <v>2</v>
      </c>
      <c r="O184" s="15">
        <v>2</v>
      </c>
      <c r="P184" s="127">
        <f t="shared" si="28"/>
        <v>11.5</v>
      </c>
      <c r="Q184" s="127">
        <f t="shared" si="29"/>
        <v>0.57500000000000007</v>
      </c>
      <c r="R184" s="128">
        <f t="shared" si="30"/>
        <v>1.2749999999999999</v>
      </c>
      <c r="S184" s="128">
        <f t="shared" si="31"/>
        <v>1.175</v>
      </c>
      <c r="T184" s="128">
        <f t="shared" si="32"/>
        <v>1.5249999999999999</v>
      </c>
      <c r="U184" s="128">
        <f t="shared" si="33"/>
        <v>1.3</v>
      </c>
      <c r="V184" s="128">
        <f t="shared" si="34"/>
        <v>1.45</v>
      </c>
      <c r="W184" s="33">
        <f t="shared" si="37"/>
        <v>52.5</v>
      </c>
      <c r="X184" s="129">
        <f t="shared" si="35"/>
        <v>10.5</v>
      </c>
      <c r="Y184" s="139">
        <v>44</v>
      </c>
      <c r="Z184" s="131">
        <f t="shared" si="36"/>
        <v>35.200000000000003</v>
      </c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2"/>
    </row>
    <row r="185" spans="1:44" s="130" customFormat="1" ht="19.899999999999999" customHeight="1" x14ac:dyDescent="0.3">
      <c r="A185" s="125">
        <v>179</v>
      </c>
      <c r="B185" s="134">
        <v>660981</v>
      </c>
      <c r="C185" s="136" t="s">
        <v>283</v>
      </c>
      <c r="D185" s="9"/>
      <c r="E185" s="9"/>
      <c r="F185" s="9"/>
      <c r="G185" s="9"/>
      <c r="H185" s="9"/>
      <c r="I185" s="126"/>
      <c r="J185" s="126"/>
      <c r="K185" s="15"/>
      <c r="L185" s="15"/>
      <c r="M185" s="15"/>
      <c r="N185" s="15"/>
      <c r="O185" s="15"/>
      <c r="P185" s="127">
        <f t="shared" si="28"/>
        <v>0</v>
      </c>
      <c r="Q185" s="127">
        <f t="shared" si="29"/>
        <v>0</v>
      </c>
      <c r="R185" s="128">
        <f t="shared" si="30"/>
        <v>0</v>
      </c>
      <c r="S185" s="128">
        <f t="shared" si="31"/>
        <v>0</v>
      </c>
      <c r="T185" s="128">
        <f t="shared" si="32"/>
        <v>0</v>
      </c>
      <c r="U185" s="128">
        <f t="shared" si="33"/>
        <v>0</v>
      </c>
      <c r="V185" s="128">
        <f t="shared" si="34"/>
        <v>0</v>
      </c>
      <c r="W185" s="33">
        <f t="shared" si="37"/>
        <v>0</v>
      </c>
      <c r="X185" s="129">
        <f t="shared" si="35"/>
        <v>0</v>
      </c>
      <c r="Y185" s="140"/>
      <c r="Z185" s="131">
        <f t="shared" si="36"/>
        <v>0</v>
      </c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2"/>
    </row>
    <row r="186" spans="1:44" s="130" customFormat="1" ht="19.899999999999999" customHeight="1" x14ac:dyDescent="0.3">
      <c r="A186" s="125">
        <v>180</v>
      </c>
      <c r="B186" s="134">
        <v>660982</v>
      </c>
      <c r="C186" s="136" t="s">
        <v>284</v>
      </c>
      <c r="D186" s="9">
        <v>9</v>
      </c>
      <c r="E186" s="9">
        <v>12</v>
      </c>
      <c r="F186" s="9">
        <v>14</v>
      </c>
      <c r="G186" s="9">
        <v>13</v>
      </c>
      <c r="H186" s="9">
        <v>12</v>
      </c>
      <c r="I186" s="126">
        <f t="shared" si="39"/>
        <v>60</v>
      </c>
      <c r="J186" s="126">
        <f t="shared" si="40"/>
        <v>9</v>
      </c>
      <c r="K186" s="15">
        <v>4.5</v>
      </c>
      <c r="L186" s="15">
        <v>2</v>
      </c>
      <c r="M186" s="15">
        <v>5</v>
      </c>
      <c r="N186" s="15">
        <v>2</v>
      </c>
      <c r="O186" s="15">
        <v>3</v>
      </c>
      <c r="P186" s="127">
        <f t="shared" si="28"/>
        <v>16.5</v>
      </c>
      <c r="Q186" s="127">
        <f t="shared" si="29"/>
        <v>0.82500000000000007</v>
      </c>
      <c r="R186" s="128">
        <f t="shared" si="30"/>
        <v>1.575</v>
      </c>
      <c r="S186" s="128">
        <f t="shared" si="31"/>
        <v>1.9</v>
      </c>
      <c r="T186" s="128">
        <f t="shared" si="32"/>
        <v>2.35</v>
      </c>
      <c r="U186" s="128">
        <f t="shared" si="33"/>
        <v>2.0499999999999998</v>
      </c>
      <c r="V186" s="128">
        <f t="shared" si="34"/>
        <v>1.9499999999999997</v>
      </c>
      <c r="W186" s="33">
        <f t="shared" si="37"/>
        <v>76.5</v>
      </c>
      <c r="X186" s="129">
        <f t="shared" si="35"/>
        <v>15.3</v>
      </c>
      <c r="Y186" s="139">
        <v>58</v>
      </c>
      <c r="Z186" s="131">
        <f t="shared" si="36"/>
        <v>46.400000000000006</v>
      </c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2"/>
    </row>
    <row r="187" spans="1:44" s="130" customFormat="1" ht="19.899999999999999" customHeight="1" x14ac:dyDescent="0.3">
      <c r="A187" s="125">
        <v>181</v>
      </c>
      <c r="B187" s="134">
        <v>660983</v>
      </c>
      <c r="C187" s="136" t="s">
        <v>285</v>
      </c>
      <c r="D187" s="9"/>
      <c r="E187" s="9"/>
      <c r="F187" s="9"/>
      <c r="G187" s="9"/>
      <c r="H187" s="9"/>
      <c r="I187" s="126"/>
      <c r="J187" s="126"/>
      <c r="K187" s="15"/>
      <c r="L187" s="15"/>
      <c r="M187" s="15"/>
      <c r="N187" s="15"/>
      <c r="O187" s="15"/>
      <c r="P187" s="127">
        <f t="shared" si="28"/>
        <v>0</v>
      </c>
      <c r="Q187" s="127">
        <f t="shared" si="29"/>
        <v>0</v>
      </c>
      <c r="R187" s="128">
        <f t="shared" si="30"/>
        <v>0</v>
      </c>
      <c r="S187" s="128">
        <f t="shared" si="31"/>
        <v>0</v>
      </c>
      <c r="T187" s="128">
        <f t="shared" si="32"/>
        <v>0</v>
      </c>
      <c r="U187" s="128">
        <f t="shared" si="33"/>
        <v>0</v>
      </c>
      <c r="V187" s="128">
        <f t="shared" si="34"/>
        <v>0</v>
      </c>
      <c r="W187" s="33">
        <f t="shared" si="37"/>
        <v>0</v>
      </c>
      <c r="X187" s="129">
        <f t="shared" si="35"/>
        <v>0</v>
      </c>
      <c r="Y187" s="140"/>
      <c r="Z187" s="131">
        <f t="shared" si="36"/>
        <v>0</v>
      </c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2"/>
    </row>
    <row r="188" spans="1:44" s="130" customFormat="1" ht="19.899999999999999" customHeight="1" x14ac:dyDescent="0.3">
      <c r="A188" s="125">
        <v>182</v>
      </c>
      <c r="B188" s="134">
        <v>660984</v>
      </c>
      <c r="C188" s="136" t="s">
        <v>286</v>
      </c>
      <c r="D188" s="9">
        <v>12</v>
      </c>
      <c r="E188" s="9">
        <v>12.5</v>
      </c>
      <c r="F188" s="9">
        <v>13</v>
      </c>
      <c r="G188" s="9">
        <v>14</v>
      </c>
      <c r="H188" s="9">
        <v>10</v>
      </c>
      <c r="I188" s="126">
        <f t="shared" si="39"/>
        <v>61.5</v>
      </c>
      <c r="J188" s="126">
        <f t="shared" si="40"/>
        <v>9.2249999999999996</v>
      </c>
      <c r="K188" s="15">
        <v>3</v>
      </c>
      <c r="L188" s="15">
        <v>5</v>
      </c>
      <c r="M188" s="15">
        <v>4</v>
      </c>
      <c r="N188" s="15">
        <v>3</v>
      </c>
      <c r="O188" s="15">
        <v>3.5</v>
      </c>
      <c r="P188" s="127">
        <f t="shared" si="28"/>
        <v>18.5</v>
      </c>
      <c r="Q188" s="127">
        <f t="shared" si="29"/>
        <v>0.92500000000000004</v>
      </c>
      <c r="R188" s="128">
        <f t="shared" si="30"/>
        <v>1.9499999999999997</v>
      </c>
      <c r="S188" s="128">
        <f t="shared" si="31"/>
        <v>2.125</v>
      </c>
      <c r="T188" s="128">
        <f t="shared" si="32"/>
        <v>2.15</v>
      </c>
      <c r="U188" s="128">
        <f t="shared" si="33"/>
        <v>2.25</v>
      </c>
      <c r="V188" s="128">
        <f t="shared" si="34"/>
        <v>1.675</v>
      </c>
      <c r="W188" s="33">
        <f t="shared" si="37"/>
        <v>80</v>
      </c>
      <c r="X188" s="129">
        <f t="shared" si="35"/>
        <v>16</v>
      </c>
      <c r="Y188" s="139">
        <v>62</v>
      </c>
      <c r="Z188" s="131">
        <f t="shared" si="36"/>
        <v>49.6</v>
      </c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2"/>
    </row>
    <row r="189" spans="1:44" s="130" customFormat="1" ht="19.899999999999999" customHeight="1" x14ac:dyDescent="0.3">
      <c r="A189" s="125">
        <v>183</v>
      </c>
      <c r="B189" s="134">
        <v>660985</v>
      </c>
      <c r="C189" s="136" t="s">
        <v>287</v>
      </c>
      <c r="D189" s="9">
        <v>13</v>
      </c>
      <c r="E189" s="9">
        <v>15</v>
      </c>
      <c r="F189" s="9">
        <v>12</v>
      </c>
      <c r="G189" s="9">
        <v>14</v>
      </c>
      <c r="H189" s="9">
        <v>13</v>
      </c>
      <c r="I189" s="126">
        <f t="shared" si="39"/>
        <v>67</v>
      </c>
      <c r="J189" s="126">
        <f t="shared" si="40"/>
        <v>10.049999999999999</v>
      </c>
      <c r="K189" s="15">
        <v>5</v>
      </c>
      <c r="L189" s="15">
        <v>4</v>
      </c>
      <c r="M189" s="15">
        <v>3.5</v>
      </c>
      <c r="N189" s="15">
        <v>4.5</v>
      </c>
      <c r="O189" s="15">
        <v>3</v>
      </c>
      <c r="P189" s="127">
        <f t="shared" si="28"/>
        <v>20</v>
      </c>
      <c r="Q189" s="127">
        <f t="shared" si="29"/>
        <v>1</v>
      </c>
      <c r="R189" s="128">
        <f t="shared" si="30"/>
        <v>2.2000000000000002</v>
      </c>
      <c r="S189" s="128">
        <f t="shared" si="31"/>
        <v>2.4500000000000002</v>
      </c>
      <c r="T189" s="128">
        <f t="shared" si="32"/>
        <v>1.9749999999999999</v>
      </c>
      <c r="U189" s="128">
        <f t="shared" si="33"/>
        <v>2.3250000000000002</v>
      </c>
      <c r="V189" s="128">
        <f t="shared" si="34"/>
        <v>2.1</v>
      </c>
      <c r="W189" s="33">
        <f t="shared" si="37"/>
        <v>87</v>
      </c>
      <c r="X189" s="129">
        <f t="shared" si="35"/>
        <v>17.400000000000002</v>
      </c>
      <c r="Y189" s="139">
        <v>68</v>
      </c>
      <c r="Z189" s="131">
        <f t="shared" si="36"/>
        <v>54.400000000000006</v>
      </c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2"/>
    </row>
    <row r="190" spans="1:44" s="130" customFormat="1" ht="19.899999999999999" customHeight="1" x14ac:dyDescent="0.3">
      <c r="A190" s="125">
        <v>184</v>
      </c>
      <c r="B190" s="134">
        <v>660986</v>
      </c>
      <c r="C190" s="136" t="s">
        <v>288</v>
      </c>
      <c r="D190" s="9">
        <v>16</v>
      </c>
      <c r="E190" s="9">
        <v>14</v>
      </c>
      <c r="F190" s="9">
        <v>12</v>
      </c>
      <c r="G190" s="9">
        <v>12.5</v>
      </c>
      <c r="H190" s="9">
        <v>13</v>
      </c>
      <c r="I190" s="126">
        <f t="shared" si="39"/>
        <v>67.5</v>
      </c>
      <c r="J190" s="126">
        <f t="shared" si="40"/>
        <v>10.125</v>
      </c>
      <c r="K190" s="15">
        <v>5</v>
      </c>
      <c r="L190" s="15">
        <v>4</v>
      </c>
      <c r="M190" s="15">
        <v>2</v>
      </c>
      <c r="N190" s="15">
        <v>3</v>
      </c>
      <c r="O190" s="15">
        <v>5</v>
      </c>
      <c r="P190" s="127">
        <f t="shared" si="28"/>
        <v>19</v>
      </c>
      <c r="Q190" s="127">
        <f t="shared" si="29"/>
        <v>0.95000000000000007</v>
      </c>
      <c r="R190" s="128">
        <f t="shared" si="30"/>
        <v>2.65</v>
      </c>
      <c r="S190" s="128">
        <f t="shared" si="31"/>
        <v>2.3000000000000003</v>
      </c>
      <c r="T190" s="128">
        <f t="shared" si="32"/>
        <v>1.9</v>
      </c>
      <c r="U190" s="128">
        <f t="shared" si="33"/>
        <v>2.0249999999999999</v>
      </c>
      <c r="V190" s="128">
        <f t="shared" si="34"/>
        <v>2.2000000000000002</v>
      </c>
      <c r="W190" s="33">
        <f t="shared" si="37"/>
        <v>86.5</v>
      </c>
      <c r="X190" s="129">
        <f t="shared" si="35"/>
        <v>17.3</v>
      </c>
      <c r="Y190" s="139">
        <v>64</v>
      </c>
      <c r="Z190" s="131">
        <f t="shared" si="36"/>
        <v>51.2</v>
      </c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2"/>
    </row>
    <row r="191" spans="1:44" s="130" customFormat="1" ht="19.899999999999999" customHeight="1" x14ac:dyDescent="0.3">
      <c r="A191" s="125">
        <v>185</v>
      </c>
      <c r="B191" s="134">
        <v>660987</v>
      </c>
      <c r="C191" s="135" t="s">
        <v>289</v>
      </c>
      <c r="D191" s="9">
        <v>10</v>
      </c>
      <c r="E191" s="9">
        <v>10</v>
      </c>
      <c r="F191" s="9">
        <v>10</v>
      </c>
      <c r="G191" s="9">
        <v>10</v>
      </c>
      <c r="H191" s="9">
        <v>10</v>
      </c>
      <c r="I191" s="126">
        <f t="shared" si="39"/>
        <v>50</v>
      </c>
      <c r="J191" s="126">
        <f t="shared" si="40"/>
        <v>7.5</v>
      </c>
      <c r="K191" s="15">
        <v>3</v>
      </c>
      <c r="L191" s="15">
        <v>3.5</v>
      </c>
      <c r="M191" s="15">
        <v>2.5</v>
      </c>
      <c r="N191" s="15">
        <v>4</v>
      </c>
      <c r="O191" s="15">
        <v>1.5</v>
      </c>
      <c r="P191" s="127">
        <f t="shared" si="28"/>
        <v>14.5</v>
      </c>
      <c r="Q191" s="127">
        <f t="shared" si="29"/>
        <v>0.72500000000000009</v>
      </c>
      <c r="R191" s="128">
        <f t="shared" si="30"/>
        <v>1.65</v>
      </c>
      <c r="S191" s="128">
        <f t="shared" si="31"/>
        <v>1.675</v>
      </c>
      <c r="T191" s="128">
        <f t="shared" si="32"/>
        <v>1.625</v>
      </c>
      <c r="U191" s="128">
        <f t="shared" si="33"/>
        <v>1.7</v>
      </c>
      <c r="V191" s="128">
        <f t="shared" si="34"/>
        <v>1.575</v>
      </c>
      <c r="W191" s="33">
        <f t="shared" si="37"/>
        <v>64.5</v>
      </c>
      <c r="X191" s="129">
        <f t="shared" si="35"/>
        <v>12.9</v>
      </c>
      <c r="Y191" s="138">
        <v>50</v>
      </c>
      <c r="Z191" s="131">
        <f t="shared" si="36"/>
        <v>40</v>
      </c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2"/>
    </row>
    <row r="192" spans="1:44" ht="21" thickBot="1" x14ac:dyDescent="0.35"/>
    <row r="193" spans="1:26" x14ac:dyDescent="0.3">
      <c r="A193" s="190" t="s">
        <v>17</v>
      </c>
      <c r="B193" s="191"/>
      <c r="C193" s="192"/>
      <c r="D193" s="6">
        <f t="shared" ref="D193:V193" si="41">COUNT(D7:D191)</f>
        <v>175</v>
      </c>
      <c r="E193" s="6">
        <f t="shared" si="41"/>
        <v>175</v>
      </c>
      <c r="F193" s="6">
        <f t="shared" si="41"/>
        <v>175</v>
      </c>
      <c r="G193" s="6">
        <f t="shared" si="41"/>
        <v>175</v>
      </c>
      <c r="H193" s="6">
        <f t="shared" si="41"/>
        <v>175</v>
      </c>
      <c r="I193" s="7">
        <f t="shared" si="41"/>
        <v>176</v>
      </c>
      <c r="J193" s="7">
        <f t="shared" si="41"/>
        <v>176</v>
      </c>
      <c r="K193" s="84">
        <f t="shared" si="41"/>
        <v>175</v>
      </c>
      <c r="L193" s="84">
        <f t="shared" si="41"/>
        <v>175</v>
      </c>
      <c r="M193" s="84">
        <f t="shared" si="41"/>
        <v>175</v>
      </c>
      <c r="N193" s="84">
        <f t="shared" si="41"/>
        <v>175</v>
      </c>
      <c r="O193" s="84">
        <f t="shared" si="41"/>
        <v>175</v>
      </c>
      <c r="P193" s="80">
        <f t="shared" si="41"/>
        <v>179</v>
      </c>
      <c r="Q193" s="80">
        <f t="shared" si="41"/>
        <v>179</v>
      </c>
      <c r="R193" s="100">
        <f t="shared" si="41"/>
        <v>184</v>
      </c>
      <c r="S193" s="100">
        <f t="shared" si="41"/>
        <v>185</v>
      </c>
      <c r="T193" s="100">
        <f t="shared" si="41"/>
        <v>185</v>
      </c>
      <c r="U193" s="100">
        <f t="shared" si="41"/>
        <v>185</v>
      </c>
      <c r="V193" s="100">
        <f t="shared" si="41"/>
        <v>185</v>
      </c>
      <c r="W193" s="106">
        <f>COUNT(W6:W191)</f>
        <v>185</v>
      </c>
      <c r="X193" s="106">
        <f>COUNT(X6:X191)</f>
        <v>185</v>
      </c>
      <c r="Y193" s="106">
        <f>COUNT(Y6:Y191)</f>
        <v>175</v>
      </c>
      <c r="Z193" s="106">
        <f>COUNT(Z6:Z191)</f>
        <v>182</v>
      </c>
    </row>
    <row r="194" spans="1:26" ht="21" customHeight="1" x14ac:dyDescent="0.3">
      <c r="A194" s="163" t="s">
        <v>18</v>
      </c>
      <c r="B194" s="164"/>
      <c r="C194" s="165"/>
      <c r="D194" s="8">
        <v>20</v>
      </c>
      <c r="E194" s="9">
        <v>20</v>
      </c>
      <c r="F194" s="9">
        <v>20</v>
      </c>
      <c r="G194" s="9">
        <v>20</v>
      </c>
      <c r="H194" s="90">
        <v>20</v>
      </c>
      <c r="I194" s="10">
        <f>SUM(D194:H194)</f>
        <v>100</v>
      </c>
      <c r="J194" s="91">
        <f>I194*0.15</f>
        <v>15</v>
      </c>
      <c r="K194" s="85">
        <v>6</v>
      </c>
      <c r="L194" s="15">
        <v>6</v>
      </c>
      <c r="M194" s="15">
        <v>6</v>
      </c>
      <c r="N194" s="15">
        <v>6</v>
      </c>
      <c r="O194" s="86">
        <v>6</v>
      </c>
      <c r="P194" s="81">
        <f>SUM(K194:O194)</f>
        <v>30</v>
      </c>
      <c r="Q194" s="98">
        <f>P194*0.05</f>
        <v>1.5</v>
      </c>
      <c r="R194" s="101">
        <f>(D194*0.15+K194*0.05)</f>
        <v>3.3</v>
      </c>
      <c r="S194" s="18">
        <f>((E194*0.15+L194*0.05))</f>
        <v>3.3</v>
      </c>
      <c r="T194" s="18">
        <f>((F194*0.15+M194*0.05))</f>
        <v>3.3</v>
      </c>
      <c r="U194" s="18">
        <f>((G194*0.15+N194*0.05))</f>
        <v>3.3</v>
      </c>
      <c r="V194" s="19">
        <f>((H194*0.15+O194*0.05))</f>
        <v>3.3</v>
      </c>
      <c r="W194" s="107">
        <v>130</v>
      </c>
      <c r="X194" s="103">
        <f>W194*0.2</f>
        <v>26</v>
      </c>
      <c r="Y194" s="16">
        <v>100</v>
      </c>
      <c r="Z194" s="81">
        <f>Y194*0.8</f>
        <v>80</v>
      </c>
    </row>
    <row r="195" spans="1:26" x14ac:dyDescent="0.3">
      <c r="A195" s="163" t="s">
        <v>80</v>
      </c>
      <c r="B195" s="164"/>
      <c r="C195" s="165"/>
      <c r="D195" s="8">
        <f t="shared" ref="D195:L195" si="42">D194*0.4</f>
        <v>8</v>
      </c>
      <c r="E195" s="9">
        <f t="shared" si="42"/>
        <v>8</v>
      </c>
      <c r="F195" s="9">
        <f t="shared" si="42"/>
        <v>8</v>
      </c>
      <c r="G195" s="9">
        <f t="shared" si="42"/>
        <v>8</v>
      </c>
      <c r="H195" s="90">
        <f t="shared" si="42"/>
        <v>8</v>
      </c>
      <c r="I195" s="10">
        <f t="shared" si="42"/>
        <v>40</v>
      </c>
      <c r="J195" s="91">
        <f t="shared" si="42"/>
        <v>6</v>
      </c>
      <c r="K195" s="85">
        <f t="shared" si="42"/>
        <v>2.4000000000000004</v>
      </c>
      <c r="L195" s="15">
        <f t="shared" si="42"/>
        <v>2.4000000000000004</v>
      </c>
      <c r="M195" s="15">
        <f t="shared" ref="M195:Z195" si="43">M194*0.4</f>
        <v>2.4000000000000004</v>
      </c>
      <c r="N195" s="15">
        <f t="shared" si="43"/>
        <v>2.4000000000000004</v>
      </c>
      <c r="O195" s="86">
        <f t="shared" si="43"/>
        <v>2.4000000000000004</v>
      </c>
      <c r="P195" s="81">
        <f t="shared" si="43"/>
        <v>12</v>
      </c>
      <c r="Q195" s="98">
        <f t="shared" si="43"/>
        <v>0.60000000000000009</v>
      </c>
      <c r="R195" s="101">
        <f t="shared" si="43"/>
        <v>1.32</v>
      </c>
      <c r="S195" s="18">
        <f t="shared" si="43"/>
        <v>1.32</v>
      </c>
      <c r="T195" s="18">
        <f t="shared" si="43"/>
        <v>1.32</v>
      </c>
      <c r="U195" s="18">
        <f t="shared" si="43"/>
        <v>1.32</v>
      </c>
      <c r="V195" s="19">
        <f t="shared" si="43"/>
        <v>1.32</v>
      </c>
      <c r="W195" s="107">
        <f t="shared" si="43"/>
        <v>52</v>
      </c>
      <c r="X195" s="103">
        <f t="shared" si="43"/>
        <v>10.4</v>
      </c>
      <c r="Y195" s="16">
        <f t="shared" si="43"/>
        <v>40</v>
      </c>
      <c r="Z195" s="81">
        <f t="shared" si="43"/>
        <v>32</v>
      </c>
    </row>
    <row r="196" spans="1:26" ht="21" customHeight="1" x14ac:dyDescent="0.3">
      <c r="A196" s="163" t="s">
        <v>19</v>
      </c>
      <c r="B196" s="164"/>
      <c r="C196" s="165"/>
      <c r="D196" s="8">
        <f>COUNTIF(D155:D191, "&gt;=8")</f>
        <v>33</v>
      </c>
      <c r="E196" s="9">
        <f>COUNTIF(E155:E191, "&gt;=8")</f>
        <v>33</v>
      </c>
      <c r="F196" s="9">
        <f>COUNTIF(F155:F191, "&gt;=8")</f>
        <v>31</v>
      </c>
      <c r="G196" s="9">
        <f>COUNTIF(G155:G191, "&gt;=8")</f>
        <v>34</v>
      </c>
      <c r="H196" s="90">
        <f>COUNTIF(H155:H191, "&gt;=8")</f>
        <v>34</v>
      </c>
      <c r="I196" s="10">
        <f>COUNTIF(I155:I191, "&gt;=40")</f>
        <v>34</v>
      </c>
      <c r="J196" s="91">
        <f>COUNTIF(J155:J191, "&gt;=6")</f>
        <v>34</v>
      </c>
      <c r="K196" s="85">
        <f>COUNTIF(K155:K191, "&gt;=2.4")</f>
        <v>29</v>
      </c>
      <c r="L196" s="15">
        <f>COUNTIF(L155:L191, "&gt;=2.4")</f>
        <v>31</v>
      </c>
      <c r="M196" s="15">
        <f>COUNTIF(M155:M191, "&gt;=2.4")</f>
        <v>29</v>
      </c>
      <c r="N196" s="15">
        <f>COUNTIF(N155:N191, "&gt;=2.4")</f>
        <v>27</v>
      </c>
      <c r="O196" s="86">
        <f>COUNTIF(O155:O191, "&gt;=2.4")</f>
        <v>31</v>
      </c>
      <c r="P196" s="81">
        <f>COUNTIF(P155:P191, "&gt;=12")</f>
        <v>33</v>
      </c>
      <c r="Q196" s="98">
        <f>COUNTIF(Q155:Q191, "&gt;=0.6")</f>
        <v>33</v>
      </c>
      <c r="R196" s="101">
        <f>COUNTIF(R155:R191, "&gt;=1.32")</f>
        <v>30</v>
      </c>
      <c r="S196" s="18">
        <f>COUNTIF(S155:S191, "&gt;=1.32")</f>
        <v>33</v>
      </c>
      <c r="T196" s="18">
        <f>COUNTIF(T155:T191, "&gt;=1.32")</f>
        <v>30</v>
      </c>
      <c r="U196" s="18">
        <f>COUNTIF(U155:U191, "&gt;=1.32")</f>
        <v>33</v>
      </c>
      <c r="V196" s="19">
        <f>COUNTIF(V155:V191, "&gt;=1.32")</f>
        <v>34</v>
      </c>
      <c r="W196" s="107">
        <f>COUNTIF(W155:W191, "&gt;=52")</f>
        <v>34</v>
      </c>
      <c r="X196" s="103">
        <f>COUNTIF(X155:X191, "&gt;=10.4")</f>
        <v>34</v>
      </c>
      <c r="Y196" s="16">
        <f>COUNTIF(Y155:Y191, "&gt;=40")</f>
        <v>34</v>
      </c>
      <c r="Z196" s="81">
        <f>COUNTIF(Z155:Z191, "&gt;=32")</f>
        <v>34</v>
      </c>
    </row>
    <row r="197" spans="1:26" x14ac:dyDescent="0.3">
      <c r="A197" s="163" t="s">
        <v>20</v>
      </c>
      <c r="B197" s="164"/>
      <c r="C197" s="165"/>
      <c r="D197" s="92" t="str">
        <f t="shared" ref="D197:Z197" si="44" xml:space="preserve"> IF(((D196/COUNT(D155:D191))*100)&gt;=60,"3", IF(AND(((D196/COUNT(D155:D191))*100)&lt;60, ((D196/COUNT(D155:D191))*100)&gt;=50),"2", IF( AND(((D196/COUNT(D155:D191))*100)&lt;50, ((D196/COUNT(D155:D191))*100)&gt;=40),"1","0")))</f>
        <v>3</v>
      </c>
      <c r="E197" s="9" t="str">
        <f t="shared" si="44"/>
        <v>3</v>
      </c>
      <c r="F197" s="9" t="str">
        <f t="shared" si="44"/>
        <v>3</v>
      </c>
      <c r="G197" s="9" t="str">
        <f t="shared" si="44"/>
        <v>3</v>
      </c>
      <c r="H197" s="90" t="str">
        <f t="shared" si="44"/>
        <v>3</v>
      </c>
      <c r="I197" s="10" t="str">
        <f t="shared" si="44"/>
        <v>3</v>
      </c>
      <c r="J197" s="91" t="str">
        <f t="shared" si="44"/>
        <v>3</v>
      </c>
      <c r="K197" s="85" t="str">
        <f t="shared" si="44"/>
        <v>3</v>
      </c>
      <c r="L197" s="14" t="str">
        <f t="shared" si="44"/>
        <v>3</v>
      </c>
      <c r="M197" s="14" t="str">
        <f t="shared" si="44"/>
        <v>3</v>
      </c>
      <c r="N197" s="14" t="str">
        <f t="shared" si="44"/>
        <v>3</v>
      </c>
      <c r="O197" s="87" t="str">
        <f t="shared" si="44"/>
        <v>3</v>
      </c>
      <c r="P197" s="81" t="str">
        <f t="shared" si="44"/>
        <v>3</v>
      </c>
      <c r="Q197" s="98" t="str">
        <f t="shared" si="44"/>
        <v>3</v>
      </c>
      <c r="R197" s="101" t="str">
        <f t="shared" si="44"/>
        <v>3</v>
      </c>
      <c r="S197" s="18" t="str">
        <f t="shared" si="44"/>
        <v>3</v>
      </c>
      <c r="T197" s="18" t="str">
        <f t="shared" si="44"/>
        <v>3</v>
      </c>
      <c r="U197" s="18" t="str">
        <f t="shared" si="44"/>
        <v>3</v>
      </c>
      <c r="V197" s="19" t="str">
        <f t="shared" si="44"/>
        <v>3</v>
      </c>
      <c r="W197" s="103" t="str">
        <f t="shared" si="44"/>
        <v>3</v>
      </c>
      <c r="X197" s="104" t="str">
        <f t="shared" si="44"/>
        <v>3</v>
      </c>
      <c r="Y197" s="98" t="str">
        <f t="shared" si="44"/>
        <v>3</v>
      </c>
      <c r="Z197" s="98" t="str">
        <f t="shared" si="44"/>
        <v>3</v>
      </c>
    </row>
    <row r="198" spans="1:26" ht="21" thickBot="1" x14ac:dyDescent="0.35">
      <c r="A198" s="166" t="s">
        <v>21</v>
      </c>
      <c r="B198" s="167"/>
      <c r="C198" s="168"/>
      <c r="D198" s="11">
        <f t="shared" ref="D198:Z198" si="45">((D196/COUNT(D155:D191))*D197)</f>
        <v>2.9117647058823528</v>
      </c>
      <c r="E198" s="12">
        <f t="shared" si="45"/>
        <v>2.9117647058823528</v>
      </c>
      <c r="F198" s="12">
        <f t="shared" si="45"/>
        <v>2.7352941176470589</v>
      </c>
      <c r="G198" s="12">
        <f t="shared" si="45"/>
        <v>3</v>
      </c>
      <c r="H198" s="93">
        <f t="shared" si="45"/>
        <v>3</v>
      </c>
      <c r="I198" s="13">
        <f t="shared" si="45"/>
        <v>3</v>
      </c>
      <c r="J198" s="94">
        <f t="shared" si="45"/>
        <v>3</v>
      </c>
      <c r="K198" s="88">
        <f t="shared" si="45"/>
        <v>2.5588235294117645</v>
      </c>
      <c r="L198" s="17">
        <f t="shared" si="45"/>
        <v>2.7352941176470589</v>
      </c>
      <c r="M198" s="17">
        <f t="shared" si="45"/>
        <v>2.5588235294117645</v>
      </c>
      <c r="N198" s="17">
        <f t="shared" si="45"/>
        <v>2.3823529411764706</v>
      </c>
      <c r="O198" s="89">
        <f t="shared" si="45"/>
        <v>2.7352941176470589</v>
      </c>
      <c r="P198" s="82">
        <f t="shared" si="45"/>
        <v>2.6756756756756754</v>
      </c>
      <c r="Q198" s="99">
        <f t="shared" si="45"/>
        <v>2.6756756756756754</v>
      </c>
      <c r="R198" s="102">
        <f t="shared" si="45"/>
        <v>2.4324324324324325</v>
      </c>
      <c r="S198" s="20">
        <f t="shared" si="45"/>
        <v>2.6756756756756754</v>
      </c>
      <c r="T198" s="20">
        <f t="shared" si="45"/>
        <v>2.4324324324324325</v>
      </c>
      <c r="U198" s="20">
        <f t="shared" si="45"/>
        <v>2.6756756756756754</v>
      </c>
      <c r="V198" s="21">
        <f t="shared" si="45"/>
        <v>2.756756756756757</v>
      </c>
      <c r="W198" s="108">
        <f t="shared" si="45"/>
        <v>2.756756756756757</v>
      </c>
      <c r="X198" s="105">
        <f t="shared" si="45"/>
        <v>2.756756756756757</v>
      </c>
      <c r="Y198" s="99">
        <f t="shared" si="45"/>
        <v>3</v>
      </c>
      <c r="Z198" s="99">
        <f t="shared" si="45"/>
        <v>2.756756756756757</v>
      </c>
    </row>
    <row r="199" spans="1:26" ht="21" thickBot="1" x14ac:dyDescent="0.35">
      <c r="A199" s="2"/>
      <c r="B199" s="2"/>
      <c r="C199" s="2"/>
      <c r="D199" s="2"/>
    </row>
    <row r="200" spans="1:26" x14ac:dyDescent="0.3">
      <c r="A200" s="169" t="s">
        <v>22</v>
      </c>
      <c r="B200" s="170"/>
      <c r="C200" s="171"/>
      <c r="D200" s="2"/>
      <c r="E200" s="172" t="s">
        <v>23</v>
      </c>
      <c r="F200" s="173"/>
      <c r="G200" s="173"/>
      <c r="H200" s="173"/>
      <c r="I200" s="173"/>
      <c r="J200" s="173"/>
      <c r="K200" s="173"/>
      <c r="L200" s="173"/>
      <c r="M200" s="173"/>
      <c r="N200" s="174"/>
      <c r="O200" s="83" t="s">
        <v>13</v>
      </c>
      <c r="P200" s="24" t="s">
        <v>3</v>
      </c>
      <c r="Q200" s="24" t="s">
        <v>4</v>
      </c>
      <c r="R200" s="24" t="s">
        <v>5</v>
      </c>
      <c r="S200" s="25" t="s">
        <v>6</v>
      </c>
    </row>
    <row r="201" spans="1:26" ht="21" thickBot="1" x14ac:dyDescent="0.35">
      <c r="A201" s="26" t="s">
        <v>81</v>
      </c>
      <c r="B201" s="3"/>
      <c r="C201" s="27"/>
      <c r="D201" s="2"/>
      <c r="E201" s="175"/>
      <c r="F201" s="176"/>
      <c r="G201" s="176"/>
      <c r="H201" s="176"/>
      <c r="I201" s="176"/>
      <c r="J201" s="176"/>
      <c r="K201" s="176"/>
      <c r="L201" s="176"/>
      <c r="M201" s="176"/>
      <c r="N201" s="177"/>
      <c r="O201" s="4">
        <f>(R198*0.2+Z198*0.8)</f>
        <v>2.6918918918918919</v>
      </c>
      <c r="P201" s="4">
        <f>(S198*0.2+Z198*0.8)</f>
        <v>2.7405405405405405</v>
      </c>
      <c r="Q201" s="4">
        <f>(T198*0.2+Z198*0.8)</f>
        <v>2.6918918918918919</v>
      </c>
      <c r="R201" s="4">
        <f>(U198*0.2+Z198*0.8)</f>
        <v>2.7405405405405405</v>
      </c>
      <c r="S201" s="5">
        <f>(V198*0.2+Z198*0.8)</f>
        <v>2.756756756756757</v>
      </c>
    </row>
    <row r="202" spans="1:26" x14ac:dyDescent="0.3">
      <c r="A202" s="26" t="s">
        <v>82</v>
      </c>
      <c r="B202" s="3"/>
      <c r="C202" s="27"/>
      <c r="D202" s="2"/>
    </row>
    <row r="203" spans="1:26" ht="21" thickBot="1" x14ac:dyDescent="0.35">
      <c r="A203" s="28" t="s">
        <v>83</v>
      </c>
      <c r="B203" s="29"/>
      <c r="C203" s="30"/>
      <c r="D203" s="2"/>
    </row>
  </sheetData>
  <mergeCells count="22">
    <mergeCell ref="A193:C193"/>
    <mergeCell ref="A194:C19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200:N201"/>
    <mergeCell ref="Y4:Y6"/>
    <mergeCell ref="Z4:Z6"/>
    <mergeCell ref="D5:J5"/>
    <mergeCell ref="K5:Q5"/>
    <mergeCell ref="A195:C195"/>
    <mergeCell ref="A196:C196"/>
    <mergeCell ref="A197:C197"/>
    <mergeCell ref="A198:C198"/>
    <mergeCell ref="A200:C200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E203"/>
  <sheetViews>
    <sheetView topLeftCell="A184" zoomScale="50" zoomScaleNormal="50" workbookViewId="0">
      <selection activeCell="A192" sqref="A192:XFD19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3.42578125" style="1" customWidth="1"/>
    <col min="11" max="11" width="13.7109375" style="1" customWidth="1"/>
    <col min="12" max="12" width="10.140625" style="1" customWidth="1"/>
    <col min="13" max="13" width="10.42578125" style="1" customWidth="1"/>
    <col min="14" max="14" width="11.85546875" style="1" customWidth="1"/>
    <col min="15" max="15" width="13.7109375" style="1" customWidth="1"/>
    <col min="16" max="16" width="11.7109375" style="1" customWidth="1"/>
    <col min="17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9.85546875" style="1" customWidth="1"/>
    <col min="26" max="26" width="12.7109375" style="1" customWidth="1"/>
    <col min="27" max="43" width="8.85546875" style="133"/>
    <col min="44" max="44" width="8.85546875" style="132"/>
    <col min="45" max="265" width="8.85546875" style="130"/>
    <col min="266" max="16384" width="8.85546875" style="1"/>
  </cols>
  <sheetData>
    <row r="1" spans="1:44" x14ac:dyDescent="0.3">
      <c r="A1" s="193" t="s">
        <v>105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44" ht="21" thickBot="1" x14ac:dyDescent="0.35">
      <c r="A2" s="193" t="s">
        <v>294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44" ht="21" thickBot="1" x14ac:dyDescent="0.35">
      <c r="A3" s="194" t="s">
        <v>86</v>
      </c>
      <c r="B3" s="195"/>
      <c r="C3" s="109" t="s">
        <v>297</v>
      </c>
      <c r="D3" s="110" t="s">
        <v>101</v>
      </c>
      <c r="E3" s="109"/>
      <c r="F3" s="196" t="s">
        <v>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44" ht="21" customHeight="1" thickBot="1" x14ac:dyDescent="0.35">
      <c r="A4" s="197" t="s">
        <v>0</v>
      </c>
      <c r="B4" s="199" t="s">
        <v>1</v>
      </c>
      <c r="C4" s="202" t="s">
        <v>2</v>
      </c>
      <c r="D4" s="205" t="s">
        <v>102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  <c r="R4" s="208" t="s">
        <v>104</v>
      </c>
      <c r="S4" s="209"/>
      <c r="T4" s="209"/>
      <c r="U4" s="209"/>
      <c r="V4" s="210"/>
      <c r="W4" s="22" t="s">
        <v>16</v>
      </c>
      <c r="X4" s="214" t="s">
        <v>15</v>
      </c>
      <c r="Y4" s="178" t="s">
        <v>84</v>
      </c>
      <c r="Z4" s="181" t="s">
        <v>85</v>
      </c>
    </row>
    <row r="5" spans="1:44" x14ac:dyDescent="0.3">
      <c r="A5" s="198"/>
      <c r="B5" s="200"/>
      <c r="C5" s="203"/>
      <c r="D5" s="184" t="s">
        <v>12</v>
      </c>
      <c r="E5" s="185"/>
      <c r="F5" s="185"/>
      <c r="G5" s="185"/>
      <c r="H5" s="185"/>
      <c r="I5" s="185"/>
      <c r="J5" s="186"/>
      <c r="K5" s="187" t="s">
        <v>90</v>
      </c>
      <c r="L5" s="188"/>
      <c r="M5" s="188"/>
      <c r="N5" s="188"/>
      <c r="O5" s="188"/>
      <c r="P5" s="188"/>
      <c r="Q5" s="189"/>
      <c r="R5" s="211"/>
      <c r="S5" s="212"/>
      <c r="T5" s="212"/>
      <c r="U5" s="212"/>
      <c r="V5" s="213"/>
      <c r="W5" s="23" t="s">
        <v>14</v>
      </c>
      <c r="X5" s="215"/>
      <c r="Y5" s="179"/>
      <c r="Z5" s="182"/>
    </row>
    <row r="6" spans="1:44" ht="21" thickBot="1" x14ac:dyDescent="0.35">
      <c r="A6" s="198"/>
      <c r="B6" s="201"/>
      <c r="C6" s="204"/>
      <c r="D6" s="117" t="s">
        <v>10</v>
      </c>
      <c r="E6" s="118" t="s">
        <v>87</v>
      </c>
      <c r="F6" s="118" t="s">
        <v>9</v>
      </c>
      <c r="G6" s="118" t="s">
        <v>88</v>
      </c>
      <c r="H6" s="118" t="s">
        <v>89</v>
      </c>
      <c r="I6" s="119" t="s">
        <v>11</v>
      </c>
      <c r="J6" s="120" t="s">
        <v>98</v>
      </c>
      <c r="K6" s="121" t="s">
        <v>91</v>
      </c>
      <c r="L6" s="122" t="s">
        <v>92</v>
      </c>
      <c r="M6" s="122" t="s">
        <v>93</v>
      </c>
      <c r="N6" s="122" t="s">
        <v>94</v>
      </c>
      <c r="O6" s="122" t="s">
        <v>95</v>
      </c>
      <c r="P6" s="122" t="s">
        <v>96</v>
      </c>
      <c r="Q6" s="123" t="s">
        <v>99</v>
      </c>
      <c r="R6" s="96" t="s">
        <v>13</v>
      </c>
      <c r="S6" s="97" t="s">
        <v>3</v>
      </c>
      <c r="T6" s="97" t="s">
        <v>4</v>
      </c>
      <c r="U6" s="97" t="s">
        <v>5</v>
      </c>
      <c r="V6" s="95" t="s">
        <v>6</v>
      </c>
      <c r="W6" s="124" t="s">
        <v>97</v>
      </c>
      <c r="X6" s="216"/>
      <c r="Y6" s="180"/>
      <c r="Z6" s="183"/>
    </row>
    <row r="7" spans="1:44" s="130" customFormat="1" ht="21" thickBot="1" x14ac:dyDescent="0.35">
      <c r="A7" s="125">
        <v>1</v>
      </c>
      <c r="B7" s="134">
        <v>660814</v>
      </c>
      <c r="C7" s="135" t="s">
        <v>106</v>
      </c>
      <c r="D7" s="9">
        <v>16</v>
      </c>
      <c r="E7" s="9">
        <v>12</v>
      </c>
      <c r="F7" s="9">
        <v>13.5</v>
      </c>
      <c r="G7" s="9">
        <v>14</v>
      </c>
      <c r="H7" s="9">
        <v>10</v>
      </c>
      <c r="I7" s="126">
        <f>SUM(D7:H7)</f>
        <v>65.5</v>
      </c>
      <c r="J7" s="126">
        <f>I7*0.15</f>
        <v>9.8249999999999993</v>
      </c>
      <c r="K7" s="15">
        <v>4.5</v>
      </c>
      <c r="L7" s="15">
        <v>5</v>
      </c>
      <c r="M7" s="15">
        <v>5.5</v>
      </c>
      <c r="N7" s="15">
        <v>3</v>
      </c>
      <c r="O7" s="15">
        <v>4</v>
      </c>
      <c r="P7" s="127">
        <f>SUM(K7:O7)</f>
        <v>22</v>
      </c>
      <c r="Q7" s="127">
        <f>P7*0.05</f>
        <v>1.1000000000000001</v>
      </c>
      <c r="R7" s="128">
        <f>D7*0.15+K7*0.05</f>
        <v>2.625</v>
      </c>
      <c r="S7" s="128">
        <f t="shared" ref="S7:V7" si="0">E7*0.15+L7*0.05</f>
        <v>2.0499999999999998</v>
      </c>
      <c r="T7" s="128">
        <f t="shared" si="0"/>
        <v>2.2999999999999998</v>
      </c>
      <c r="U7" s="128">
        <f t="shared" si="0"/>
        <v>2.25</v>
      </c>
      <c r="V7" s="128">
        <f t="shared" si="0"/>
        <v>1.7</v>
      </c>
      <c r="W7" s="33">
        <f>I7+P7</f>
        <v>87.5</v>
      </c>
      <c r="X7" s="129">
        <f>W7*0.2</f>
        <v>17.5</v>
      </c>
      <c r="Y7" s="134">
        <v>70</v>
      </c>
      <c r="Z7" s="131">
        <f>Y7*0.8</f>
        <v>56</v>
      </c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2"/>
    </row>
    <row r="8" spans="1:44" s="130" customFormat="1" x14ac:dyDescent="0.3">
      <c r="A8" s="125">
        <v>2</v>
      </c>
      <c r="B8" s="134">
        <v>660815</v>
      </c>
      <c r="C8" s="135" t="s">
        <v>107</v>
      </c>
      <c r="D8" s="8">
        <v>5.5</v>
      </c>
      <c r="E8" s="9">
        <v>7.5</v>
      </c>
      <c r="F8" s="9">
        <v>13</v>
      </c>
      <c r="G8" s="9">
        <v>9</v>
      </c>
      <c r="H8" s="143">
        <v>8</v>
      </c>
      <c r="I8" s="126">
        <f t="shared" ref="I8:I71" si="1">SUM(D8:H8)</f>
        <v>43</v>
      </c>
      <c r="J8" s="126">
        <f t="shared" ref="J8:J71" si="2">I8*0.15</f>
        <v>6.45</v>
      </c>
      <c r="K8" s="14">
        <v>3</v>
      </c>
      <c r="L8" s="15">
        <v>2</v>
      </c>
      <c r="M8" s="15">
        <v>2.5</v>
      </c>
      <c r="N8" s="15">
        <v>2.5</v>
      </c>
      <c r="O8" s="144">
        <v>3</v>
      </c>
      <c r="P8" s="127">
        <f t="shared" ref="P8:P71" si="3">SUM(K8:O8)</f>
        <v>13</v>
      </c>
      <c r="Q8" s="127">
        <f t="shared" ref="Q8:Q71" si="4">P8*0.05</f>
        <v>0.65</v>
      </c>
      <c r="R8" s="128">
        <f t="shared" ref="R8:R71" si="5">D8*0.15+K8*0.05</f>
        <v>0.97499999999999998</v>
      </c>
      <c r="S8" s="128">
        <f t="shared" ref="S8:S71" si="6">E8*0.15+L8*0.05</f>
        <v>1.2250000000000001</v>
      </c>
      <c r="T8" s="128">
        <f t="shared" ref="T8:T71" si="7">F8*0.15+M8*0.05</f>
        <v>2.0750000000000002</v>
      </c>
      <c r="U8" s="128">
        <f t="shared" ref="U8:U71" si="8">G8*0.15+N8*0.05</f>
        <v>1.4749999999999999</v>
      </c>
      <c r="V8" s="128">
        <f t="shared" ref="V8:V71" si="9">H8*0.15+O8*0.05</f>
        <v>1.35</v>
      </c>
      <c r="W8" s="33">
        <f t="shared" ref="W8:W71" si="10">I8+P8</f>
        <v>56</v>
      </c>
      <c r="X8" s="129">
        <f t="shared" ref="X8:X71" si="11">W8*0.2</f>
        <v>11.200000000000001</v>
      </c>
      <c r="Y8" s="134">
        <v>48</v>
      </c>
      <c r="Z8" s="131">
        <f t="shared" ref="Z8:Z71" si="12">Y8*0.8</f>
        <v>38.400000000000006</v>
      </c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2"/>
    </row>
    <row r="9" spans="1:44" s="130" customFormat="1" x14ac:dyDescent="0.3">
      <c r="A9" s="125">
        <v>3</v>
      </c>
      <c r="B9" s="134">
        <v>660816</v>
      </c>
      <c r="C9" s="135" t="s">
        <v>108</v>
      </c>
      <c r="D9" s="9">
        <v>8</v>
      </c>
      <c r="E9" s="9">
        <v>8</v>
      </c>
      <c r="F9" s="9">
        <v>8</v>
      </c>
      <c r="G9" s="9">
        <v>9</v>
      </c>
      <c r="H9" s="9">
        <v>7</v>
      </c>
      <c r="I9" s="126">
        <f t="shared" si="1"/>
        <v>40</v>
      </c>
      <c r="J9" s="126">
        <f t="shared" si="2"/>
        <v>6</v>
      </c>
      <c r="K9" s="15">
        <v>4</v>
      </c>
      <c r="L9" s="15">
        <v>3</v>
      </c>
      <c r="M9" s="15">
        <v>2</v>
      </c>
      <c r="N9" s="15">
        <v>4</v>
      </c>
      <c r="O9" s="15">
        <v>3</v>
      </c>
      <c r="P9" s="127">
        <f t="shared" si="3"/>
        <v>16</v>
      </c>
      <c r="Q9" s="127">
        <f t="shared" si="4"/>
        <v>0.8</v>
      </c>
      <c r="R9" s="128">
        <f t="shared" si="5"/>
        <v>1.4</v>
      </c>
      <c r="S9" s="128">
        <f t="shared" si="6"/>
        <v>1.35</v>
      </c>
      <c r="T9" s="128">
        <f t="shared" si="7"/>
        <v>1.3</v>
      </c>
      <c r="U9" s="128">
        <f t="shared" si="8"/>
        <v>1.5499999999999998</v>
      </c>
      <c r="V9" s="128">
        <f t="shared" si="9"/>
        <v>1.2000000000000002</v>
      </c>
      <c r="W9" s="33">
        <f t="shared" si="10"/>
        <v>56</v>
      </c>
      <c r="X9" s="129">
        <f t="shared" si="11"/>
        <v>11.200000000000001</v>
      </c>
      <c r="Y9" s="134">
        <v>44</v>
      </c>
      <c r="Z9" s="131">
        <f t="shared" si="12"/>
        <v>35.200000000000003</v>
      </c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2"/>
    </row>
    <row r="10" spans="1:44" s="130" customFormat="1" ht="21" thickBot="1" x14ac:dyDescent="0.35">
      <c r="A10" s="125">
        <v>4</v>
      </c>
      <c r="B10" s="134">
        <v>660817</v>
      </c>
      <c r="C10" s="135" t="s">
        <v>109</v>
      </c>
      <c r="D10" s="9">
        <v>10</v>
      </c>
      <c r="E10" s="9">
        <v>12</v>
      </c>
      <c r="F10" s="9">
        <v>11.5</v>
      </c>
      <c r="G10" s="9">
        <v>14.5</v>
      </c>
      <c r="H10" s="9">
        <v>11</v>
      </c>
      <c r="I10" s="126">
        <f t="shared" si="1"/>
        <v>59</v>
      </c>
      <c r="J10" s="126">
        <f t="shared" si="2"/>
        <v>8.85</v>
      </c>
      <c r="K10" s="15">
        <v>3.5</v>
      </c>
      <c r="L10" s="15">
        <v>4</v>
      </c>
      <c r="M10" s="15">
        <v>5</v>
      </c>
      <c r="N10" s="15">
        <v>3</v>
      </c>
      <c r="O10" s="15">
        <v>2.5</v>
      </c>
      <c r="P10" s="127">
        <f t="shared" si="3"/>
        <v>18</v>
      </c>
      <c r="Q10" s="127">
        <f t="shared" si="4"/>
        <v>0.9</v>
      </c>
      <c r="R10" s="128">
        <f t="shared" si="5"/>
        <v>1.675</v>
      </c>
      <c r="S10" s="128">
        <f t="shared" si="6"/>
        <v>1.9999999999999998</v>
      </c>
      <c r="T10" s="128">
        <f t="shared" si="7"/>
        <v>1.9749999999999999</v>
      </c>
      <c r="U10" s="128">
        <f t="shared" si="8"/>
        <v>2.3249999999999997</v>
      </c>
      <c r="V10" s="128">
        <f t="shared" si="9"/>
        <v>1.7749999999999999</v>
      </c>
      <c r="W10" s="33">
        <f t="shared" si="10"/>
        <v>77</v>
      </c>
      <c r="X10" s="129">
        <f t="shared" si="11"/>
        <v>15.4</v>
      </c>
      <c r="Y10" s="134">
        <v>65</v>
      </c>
      <c r="Z10" s="131">
        <f t="shared" si="12"/>
        <v>52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2"/>
    </row>
    <row r="11" spans="1:44" s="130" customFormat="1" ht="21" thickBot="1" x14ac:dyDescent="0.35">
      <c r="A11" s="125">
        <v>5</v>
      </c>
      <c r="B11" s="134">
        <v>660818</v>
      </c>
      <c r="C11" s="135" t="s">
        <v>110</v>
      </c>
      <c r="D11" s="8">
        <v>5</v>
      </c>
      <c r="E11" s="9">
        <v>5.5</v>
      </c>
      <c r="F11" s="9">
        <v>8.5</v>
      </c>
      <c r="G11" s="9">
        <v>7</v>
      </c>
      <c r="H11" s="143">
        <v>7.5</v>
      </c>
      <c r="I11" s="126">
        <f t="shared" si="1"/>
        <v>33.5</v>
      </c>
      <c r="J11" s="126">
        <f t="shared" si="2"/>
        <v>5.0249999999999995</v>
      </c>
      <c r="K11" s="14">
        <v>2</v>
      </c>
      <c r="L11" s="15">
        <v>1</v>
      </c>
      <c r="M11" s="15">
        <v>1.5</v>
      </c>
      <c r="N11" s="15">
        <v>2</v>
      </c>
      <c r="O11" s="144">
        <v>3</v>
      </c>
      <c r="P11" s="127">
        <f t="shared" si="3"/>
        <v>9.5</v>
      </c>
      <c r="Q11" s="127">
        <f t="shared" si="4"/>
        <v>0.47500000000000003</v>
      </c>
      <c r="R11" s="128">
        <f t="shared" si="5"/>
        <v>0.85</v>
      </c>
      <c r="S11" s="128">
        <f t="shared" si="6"/>
        <v>0.875</v>
      </c>
      <c r="T11" s="128">
        <f t="shared" si="7"/>
        <v>1.3499999999999999</v>
      </c>
      <c r="U11" s="128">
        <f t="shared" si="8"/>
        <v>1.1500000000000001</v>
      </c>
      <c r="V11" s="128">
        <f t="shared" si="9"/>
        <v>1.2749999999999999</v>
      </c>
      <c r="W11" s="33">
        <f t="shared" si="10"/>
        <v>43</v>
      </c>
      <c r="X11" s="129">
        <f t="shared" si="11"/>
        <v>8.6</v>
      </c>
      <c r="Y11" s="134">
        <v>38</v>
      </c>
      <c r="Z11" s="131">
        <f t="shared" si="12"/>
        <v>30.400000000000002</v>
      </c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2"/>
    </row>
    <row r="12" spans="1:44" s="130" customFormat="1" ht="21" thickBot="1" x14ac:dyDescent="0.35">
      <c r="A12" s="125">
        <v>6</v>
      </c>
      <c r="B12" s="134">
        <v>660988</v>
      </c>
      <c r="C12" s="135" t="s">
        <v>111</v>
      </c>
      <c r="D12" s="8">
        <v>4.5</v>
      </c>
      <c r="E12" s="9">
        <v>7</v>
      </c>
      <c r="F12" s="9">
        <v>6</v>
      </c>
      <c r="G12" s="9">
        <v>5</v>
      </c>
      <c r="H12" s="143">
        <v>2.5</v>
      </c>
      <c r="I12" s="126">
        <f t="shared" si="1"/>
        <v>25</v>
      </c>
      <c r="J12" s="126">
        <f t="shared" si="2"/>
        <v>3.75</v>
      </c>
      <c r="K12" s="14">
        <v>2.5</v>
      </c>
      <c r="L12" s="15">
        <v>2</v>
      </c>
      <c r="M12" s="15">
        <v>1</v>
      </c>
      <c r="N12" s="15">
        <v>3</v>
      </c>
      <c r="O12" s="144">
        <v>1.5</v>
      </c>
      <c r="P12" s="127">
        <f t="shared" si="3"/>
        <v>10</v>
      </c>
      <c r="Q12" s="127">
        <f t="shared" si="4"/>
        <v>0.5</v>
      </c>
      <c r="R12" s="128">
        <f t="shared" si="5"/>
        <v>0.79999999999999993</v>
      </c>
      <c r="S12" s="128">
        <f t="shared" si="6"/>
        <v>1.1500000000000001</v>
      </c>
      <c r="T12" s="128">
        <f t="shared" si="7"/>
        <v>0.95</v>
      </c>
      <c r="U12" s="128">
        <f t="shared" si="8"/>
        <v>0.9</v>
      </c>
      <c r="V12" s="128">
        <f t="shared" si="9"/>
        <v>0.45</v>
      </c>
      <c r="W12" s="33">
        <f t="shared" si="10"/>
        <v>35</v>
      </c>
      <c r="X12" s="129">
        <f t="shared" si="11"/>
        <v>7</v>
      </c>
      <c r="Y12" s="134">
        <v>30</v>
      </c>
      <c r="Z12" s="131">
        <f t="shared" si="12"/>
        <v>24</v>
      </c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2"/>
    </row>
    <row r="13" spans="1:44" s="130" customFormat="1" ht="21" thickBot="1" x14ac:dyDescent="0.35">
      <c r="A13" s="125">
        <v>7</v>
      </c>
      <c r="B13" s="134">
        <v>660819</v>
      </c>
      <c r="C13" s="135" t="s">
        <v>112</v>
      </c>
      <c r="D13" s="8">
        <v>11</v>
      </c>
      <c r="E13" s="9">
        <v>9</v>
      </c>
      <c r="F13" s="9">
        <v>12</v>
      </c>
      <c r="G13" s="9">
        <v>8</v>
      </c>
      <c r="H13" s="143">
        <v>10</v>
      </c>
      <c r="I13" s="126">
        <f t="shared" si="1"/>
        <v>50</v>
      </c>
      <c r="J13" s="126">
        <f t="shared" si="2"/>
        <v>7.5</v>
      </c>
      <c r="K13" s="14">
        <v>3.5</v>
      </c>
      <c r="L13" s="15">
        <v>2</v>
      </c>
      <c r="M13" s="15">
        <v>4.5</v>
      </c>
      <c r="N13" s="15">
        <v>3</v>
      </c>
      <c r="O13" s="144">
        <v>3.5</v>
      </c>
      <c r="P13" s="127">
        <f t="shared" si="3"/>
        <v>16.5</v>
      </c>
      <c r="Q13" s="127">
        <f t="shared" si="4"/>
        <v>0.82500000000000007</v>
      </c>
      <c r="R13" s="128">
        <f t="shared" si="5"/>
        <v>1.825</v>
      </c>
      <c r="S13" s="128">
        <f t="shared" si="6"/>
        <v>1.45</v>
      </c>
      <c r="T13" s="128">
        <f t="shared" si="7"/>
        <v>2.0249999999999999</v>
      </c>
      <c r="U13" s="128">
        <f t="shared" si="8"/>
        <v>1.35</v>
      </c>
      <c r="V13" s="128">
        <f t="shared" si="9"/>
        <v>1.675</v>
      </c>
      <c r="W13" s="33">
        <f t="shared" si="10"/>
        <v>66.5</v>
      </c>
      <c r="X13" s="129">
        <f t="shared" si="11"/>
        <v>13.3</v>
      </c>
      <c r="Y13" s="134">
        <v>57</v>
      </c>
      <c r="Z13" s="131">
        <f t="shared" si="12"/>
        <v>45.6</v>
      </c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2"/>
    </row>
    <row r="14" spans="1:44" s="130" customFormat="1" x14ac:dyDescent="0.3">
      <c r="A14" s="125">
        <v>8</v>
      </c>
      <c r="B14" s="134">
        <v>660820</v>
      </c>
      <c r="C14" s="135" t="s">
        <v>113</v>
      </c>
      <c r="D14" s="8">
        <v>3.5</v>
      </c>
      <c r="E14" s="9">
        <v>4</v>
      </c>
      <c r="F14" s="9">
        <v>2</v>
      </c>
      <c r="G14" s="9">
        <v>2.5</v>
      </c>
      <c r="H14" s="143">
        <v>3</v>
      </c>
      <c r="I14" s="126">
        <f t="shared" si="1"/>
        <v>15</v>
      </c>
      <c r="J14" s="126">
        <f t="shared" si="2"/>
        <v>2.25</v>
      </c>
      <c r="K14" s="14">
        <v>1</v>
      </c>
      <c r="L14" s="15">
        <v>2</v>
      </c>
      <c r="M14" s="15">
        <v>1</v>
      </c>
      <c r="N14" s="15">
        <v>0.5</v>
      </c>
      <c r="O14" s="144">
        <v>2.5</v>
      </c>
      <c r="P14" s="127">
        <f t="shared" si="3"/>
        <v>7</v>
      </c>
      <c r="Q14" s="127">
        <f t="shared" si="4"/>
        <v>0.35000000000000003</v>
      </c>
      <c r="R14" s="128">
        <f t="shared" si="5"/>
        <v>0.57500000000000007</v>
      </c>
      <c r="S14" s="128">
        <f t="shared" si="6"/>
        <v>0.7</v>
      </c>
      <c r="T14" s="128">
        <f t="shared" si="7"/>
        <v>0.35</v>
      </c>
      <c r="U14" s="128">
        <f t="shared" si="8"/>
        <v>0.4</v>
      </c>
      <c r="V14" s="128">
        <f t="shared" si="9"/>
        <v>0.57499999999999996</v>
      </c>
      <c r="W14" s="33">
        <f t="shared" si="10"/>
        <v>22</v>
      </c>
      <c r="X14" s="129">
        <f t="shared" si="11"/>
        <v>4.4000000000000004</v>
      </c>
      <c r="Y14" s="134">
        <v>20</v>
      </c>
      <c r="Z14" s="131">
        <f t="shared" si="12"/>
        <v>16</v>
      </c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2"/>
    </row>
    <row r="15" spans="1:44" s="130" customFormat="1" x14ac:dyDescent="0.3">
      <c r="A15" s="125">
        <v>9</v>
      </c>
      <c r="B15" s="134">
        <v>660821</v>
      </c>
      <c r="C15" s="135" t="s">
        <v>114</v>
      </c>
      <c r="D15" s="9">
        <v>15</v>
      </c>
      <c r="E15" s="9">
        <v>13</v>
      </c>
      <c r="F15" s="9">
        <v>11.5</v>
      </c>
      <c r="G15" s="9">
        <v>14</v>
      </c>
      <c r="H15" s="9">
        <v>10</v>
      </c>
      <c r="I15" s="126">
        <f t="shared" si="1"/>
        <v>63.5</v>
      </c>
      <c r="J15" s="126">
        <f t="shared" si="2"/>
        <v>9.5250000000000004</v>
      </c>
      <c r="K15" s="15">
        <v>3</v>
      </c>
      <c r="L15" s="15">
        <v>4.5</v>
      </c>
      <c r="M15" s="15">
        <v>3.5</v>
      </c>
      <c r="N15" s="15">
        <v>4</v>
      </c>
      <c r="O15" s="15">
        <v>5</v>
      </c>
      <c r="P15" s="127">
        <f t="shared" si="3"/>
        <v>20</v>
      </c>
      <c r="Q15" s="127">
        <f t="shared" si="4"/>
        <v>1</v>
      </c>
      <c r="R15" s="128">
        <f t="shared" si="5"/>
        <v>2.4</v>
      </c>
      <c r="S15" s="128">
        <f t="shared" si="6"/>
        <v>2.1749999999999998</v>
      </c>
      <c r="T15" s="128">
        <f t="shared" si="7"/>
        <v>1.9</v>
      </c>
      <c r="U15" s="128">
        <f t="shared" si="8"/>
        <v>2.3000000000000003</v>
      </c>
      <c r="V15" s="128">
        <f t="shared" si="9"/>
        <v>1.75</v>
      </c>
      <c r="W15" s="33">
        <f t="shared" si="10"/>
        <v>83.5</v>
      </c>
      <c r="X15" s="129">
        <f t="shared" si="11"/>
        <v>16.7</v>
      </c>
      <c r="Y15" s="134">
        <v>67</v>
      </c>
      <c r="Z15" s="131">
        <f t="shared" si="12"/>
        <v>53.6</v>
      </c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2"/>
    </row>
    <row r="16" spans="1:44" s="130" customFormat="1" x14ac:dyDescent="0.3">
      <c r="A16" s="125">
        <v>10</v>
      </c>
      <c r="B16" s="134">
        <v>660822</v>
      </c>
      <c r="C16" s="135" t="s">
        <v>115</v>
      </c>
      <c r="D16" s="9">
        <v>13</v>
      </c>
      <c r="E16" s="9">
        <v>11</v>
      </c>
      <c r="F16" s="9">
        <v>9</v>
      </c>
      <c r="G16" s="9">
        <v>11.5</v>
      </c>
      <c r="H16" s="9">
        <v>10.5</v>
      </c>
      <c r="I16" s="126">
        <f t="shared" si="1"/>
        <v>55</v>
      </c>
      <c r="J16" s="126">
        <f t="shared" si="2"/>
        <v>8.25</v>
      </c>
      <c r="K16" s="15">
        <v>4</v>
      </c>
      <c r="L16" s="15">
        <v>3.5</v>
      </c>
      <c r="M16" s="15">
        <v>5</v>
      </c>
      <c r="N16" s="15">
        <v>3</v>
      </c>
      <c r="O16" s="15">
        <v>2.5</v>
      </c>
      <c r="P16" s="127">
        <f t="shared" si="3"/>
        <v>18</v>
      </c>
      <c r="Q16" s="127">
        <f t="shared" si="4"/>
        <v>0.9</v>
      </c>
      <c r="R16" s="128">
        <f t="shared" si="5"/>
        <v>2.15</v>
      </c>
      <c r="S16" s="128">
        <f t="shared" si="6"/>
        <v>1.825</v>
      </c>
      <c r="T16" s="128">
        <f t="shared" si="7"/>
        <v>1.5999999999999999</v>
      </c>
      <c r="U16" s="128">
        <f t="shared" si="8"/>
        <v>1.875</v>
      </c>
      <c r="V16" s="128">
        <f t="shared" si="9"/>
        <v>1.7</v>
      </c>
      <c r="W16" s="33">
        <f t="shared" si="10"/>
        <v>73</v>
      </c>
      <c r="X16" s="129">
        <f t="shared" si="11"/>
        <v>14.600000000000001</v>
      </c>
      <c r="Y16" s="134">
        <v>60</v>
      </c>
      <c r="Z16" s="131">
        <f t="shared" si="12"/>
        <v>48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2"/>
    </row>
    <row r="17" spans="1:44" s="130" customFormat="1" ht="21" thickBot="1" x14ac:dyDescent="0.35">
      <c r="A17" s="125">
        <v>11</v>
      </c>
      <c r="B17" s="134">
        <v>660823</v>
      </c>
      <c r="C17" s="135" t="s">
        <v>116</v>
      </c>
      <c r="D17" s="9">
        <v>7</v>
      </c>
      <c r="E17" s="9">
        <v>9</v>
      </c>
      <c r="F17" s="9">
        <v>8.5</v>
      </c>
      <c r="G17" s="9">
        <v>7.5</v>
      </c>
      <c r="H17" s="9">
        <v>11</v>
      </c>
      <c r="I17" s="126">
        <f t="shared" si="1"/>
        <v>43</v>
      </c>
      <c r="J17" s="126">
        <f t="shared" si="2"/>
        <v>6.45</v>
      </c>
      <c r="K17" s="15">
        <v>3.5</v>
      </c>
      <c r="L17" s="15">
        <v>3</v>
      </c>
      <c r="M17" s="15">
        <v>2</v>
      </c>
      <c r="N17" s="15">
        <v>2.5</v>
      </c>
      <c r="O17" s="15">
        <v>3</v>
      </c>
      <c r="P17" s="127">
        <f t="shared" si="3"/>
        <v>14</v>
      </c>
      <c r="Q17" s="127">
        <f t="shared" si="4"/>
        <v>0.70000000000000007</v>
      </c>
      <c r="R17" s="128">
        <f t="shared" si="5"/>
        <v>1.2250000000000001</v>
      </c>
      <c r="S17" s="128">
        <f t="shared" si="6"/>
        <v>1.5</v>
      </c>
      <c r="T17" s="128">
        <f t="shared" si="7"/>
        <v>1.375</v>
      </c>
      <c r="U17" s="128">
        <f t="shared" si="8"/>
        <v>1.25</v>
      </c>
      <c r="V17" s="128">
        <f t="shared" si="9"/>
        <v>1.7999999999999998</v>
      </c>
      <c r="W17" s="33">
        <f t="shared" si="10"/>
        <v>57</v>
      </c>
      <c r="X17" s="129">
        <f t="shared" si="11"/>
        <v>11.4</v>
      </c>
      <c r="Y17" s="134">
        <v>48</v>
      </c>
      <c r="Z17" s="131">
        <f t="shared" si="12"/>
        <v>38.400000000000006</v>
      </c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2"/>
    </row>
    <row r="18" spans="1:44" s="130" customFormat="1" x14ac:dyDescent="0.3">
      <c r="A18" s="125">
        <v>12</v>
      </c>
      <c r="B18" s="134">
        <v>660824</v>
      </c>
      <c r="C18" s="135" t="s">
        <v>117</v>
      </c>
      <c r="D18" s="8">
        <v>12.5</v>
      </c>
      <c r="E18" s="9">
        <v>8.5</v>
      </c>
      <c r="F18" s="9">
        <v>10</v>
      </c>
      <c r="G18" s="9">
        <v>9</v>
      </c>
      <c r="H18" s="143">
        <v>13.5</v>
      </c>
      <c r="I18" s="126">
        <f t="shared" si="1"/>
        <v>53.5</v>
      </c>
      <c r="J18" s="126">
        <f t="shared" si="2"/>
        <v>8.0250000000000004</v>
      </c>
      <c r="K18" s="14">
        <v>5</v>
      </c>
      <c r="L18" s="15">
        <v>4.5</v>
      </c>
      <c r="M18" s="15">
        <v>3</v>
      </c>
      <c r="N18" s="15">
        <v>2.5</v>
      </c>
      <c r="O18" s="144">
        <v>1.5</v>
      </c>
      <c r="P18" s="127">
        <f t="shared" si="3"/>
        <v>16.5</v>
      </c>
      <c r="Q18" s="127">
        <f t="shared" si="4"/>
        <v>0.82500000000000007</v>
      </c>
      <c r="R18" s="128">
        <f t="shared" si="5"/>
        <v>2.125</v>
      </c>
      <c r="S18" s="128">
        <f t="shared" si="6"/>
        <v>1.5</v>
      </c>
      <c r="T18" s="128">
        <f t="shared" si="7"/>
        <v>1.65</v>
      </c>
      <c r="U18" s="128">
        <f t="shared" si="8"/>
        <v>1.4749999999999999</v>
      </c>
      <c r="V18" s="128">
        <f t="shared" si="9"/>
        <v>2.1</v>
      </c>
      <c r="W18" s="33">
        <f t="shared" si="10"/>
        <v>70</v>
      </c>
      <c r="X18" s="129">
        <f t="shared" si="11"/>
        <v>14</v>
      </c>
      <c r="Y18" s="134">
        <v>58</v>
      </c>
      <c r="Z18" s="131">
        <f t="shared" si="12"/>
        <v>46.400000000000006</v>
      </c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2"/>
    </row>
    <row r="19" spans="1:44" s="130" customFormat="1" ht="21" thickBot="1" x14ac:dyDescent="0.35">
      <c r="A19" s="125">
        <v>13</v>
      </c>
      <c r="B19" s="134">
        <v>660825</v>
      </c>
      <c r="C19" s="135" t="s">
        <v>118</v>
      </c>
      <c r="D19" s="9">
        <v>16.5</v>
      </c>
      <c r="E19" s="9">
        <v>15.5</v>
      </c>
      <c r="F19" s="9">
        <v>13</v>
      </c>
      <c r="G19" s="9">
        <v>11</v>
      </c>
      <c r="H19" s="9">
        <v>10</v>
      </c>
      <c r="I19" s="126">
        <f t="shared" si="1"/>
        <v>66</v>
      </c>
      <c r="J19" s="126">
        <f t="shared" si="2"/>
        <v>9.9</v>
      </c>
      <c r="K19" s="15">
        <v>5</v>
      </c>
      <c r="L19" s="15">
        <v>3</v>
      </c>
      <c r="M19" s="15">
        <v>4.5</v>
      </c>
      <c r="N19" s="15">
        <v>5</v>
      </c>
      <c r="O19" s="15">
        <v>4</v>
      </c>
      <c r="P19" s="127">
        <f t="shared" si="3"/>
        <v>21.5</v>
      </c>
      <c r="Q19" s="127">
        <f t="shared" si="4"/>
        <v>1.075</v>
      </c>
      <c r="R19" s="128">
        <f t="shared" si="5"/>
        <v>2.7250000000000001</v>
      </c>
      <c r="S19" s="128">
        <f t="shared" si="6"/>
        <v>2.4749999999999996</v>
      </c>
      <c r="T19" s="128">
        <f t="shared" si="7"/>
        <v>2.1749999999999998</v>
      </c>
      <c r="U19" s="128">
        <f t="shared" si="8"/>
        <v>1.9</v>
      </c>
      <c r="V19" s="128">
        <f t="shared" si="9"/>
        <v>1.7</v>
      </c>
      <c r="W19" s="33">
        <f t="shared" si="10"/>
        <v>87.5</v>
      </c>
      <c r="X19" s="129">
        <f t="shared" si="11"/>
        <v>17.5</v>
      </c>
      <c r="Y19" s="134">
        <v>70</v>
      </c>
      <c r="Z19" s="131">
        <f t="shared" si="12"/>
        <v>56</v>
      </c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2"/>
    </row>
    <row r="20" spans="1:44" s="130" customFormat="1" ht="21" thickBot="1" x14ac:dyDescent="0.35">
      <c r="A20" s="125">
        <v>14</v>
      </c>
      <c r="B20" s="134">
        <v>660826</v>
      </c>
      <c r="C20" s="135" t="s">
        <v>119</v>
      </c>
      <c r="D20" s="8">
        <v>10</v>
      </c>
      <c r="E20" s="9">
        <v>7</v>
      </c>
      <c r="F20" s="9">
        <v>9</v>
      </c>
      <c r="G20" s="9">
        <v>5</v>
      </c>
      <c r="H20" s="143">
        <v>6</v>
      </c>
      <c r="I20" s="126">
        <f t="shared" si="1"/>
        <v>37</v>
      </c>
      <c r="J20" s="126">
        <f t="shared" si="2"/>
        <v>5.55</v>
      </c>
      <c r="K20" s="14">
        <v>3</v>
      </c>
      <c r="L20" s="15">
        <v>1</v>
      </c>
      <c r="M20" s="15">
        <v>3</v>
      </c>
      <c r="N20" s="15">
        <v>4</v>
      </c>
      <c r="O20" s="144">
        <v>1.5</v>
      </c>
      <c r="P20" s="127">
        <f t="shared" si="3"/>
        <v>12.5</v>
      </c>
      <c r="Q20" s="127">
        <f t="shared" si="4"/>
        <v>0.625</v>
      </c>
      <c r="R20" s="128">
        <f t="shared" si="5"/>
        <v>1.65</v>
      </c>
      <c r="S20" s="128">
        <f t="shared" si="6"/>
        <v>1.1000000000000001</v>
      </c>
      <c r="T20" s="128">
        <f t="shared" si="7"/>
        <v>1.5</v>
      </c>
      <c r="U20" s="128">
        <f t="shared" si="8"/>
        <v>0.95</v>
      </c>
      <c r="V20" s="128">
        <f t="shared" si="9"/>
        <v>0.97499999999999987</v>
      </c>
      <c r="W20" s="33">
        <f t="shared" si="10"/>
        <v>49.5</v>
      </c>
      <c r="X20" s="129">
        <f t="shared" si="11"/>
        <v>9.9</v>
      </c>
      <c r="Y20" s="134">
        <v>41</v>
      </c>
      <c r="Z20" s="131">
        <f t="shared" si="12"/>
        <v>32.800000000000004</v>
      </c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2"/>
    </row>
    <row r="21" spans="1:44" s="130" customFormat="1" x14ac:dyDescent="0.3">
      <c r="A21" s="125">
        <v>15</v>
      </c>
      <c r="B21" s="134">
        <v>660827</v>
      </c>
      <c r="C21" s="135" t="s">
        <v>120</v>
      </c>
      <c r="D21" s="8">
        <v>7</v>
      </c>
      <c r="E21" s="9">
        <v>10.5</v>
      </c>
      <c r="F21" s="9">
        <v>8</v>
      </c>
      <c r="G21" s="9">
        <v>9</v>
      </c>
      <c r="H21" s="143">
        <v>5.5</v>
      </c>
      <c r="I21" s="126">
        <f t="shared" si="1"/>
        <v>40</v>
      </c>
      <c r="J21" s="126">
        <f t="shared" si="2"/>
        <v>6</v>
      </c>
      <c r="K21" s="14">
        <v>2</v>
      </c>
      <c r="L21" s="15">
        <v>3</v>
      </c>
      <c r="M21" s="15">
        <v>2.5</v>
      </c>
      <c r="N21" s="15">
        <v>3.5</v>
      </c>
      <c r="O21" s="144">
        <v>2</v>
      </c>
      <c r="P21" s="127">
        <f t="shared" si="3"/>
        <v>13</v>
      </c>
      <c r="Q21" s="127">
        <f t="shared" si="4"/>
        <v>0.65</v>
      </c>
      <c r="R21" s="128">
        <f t="shared" si="5"/>
        <v>1.1500000000000001</v>
      </c>
      <c r="S21" s="128">
        <f t="shared" si="6"/>
        <v>1.7250000000000001</v>
      </c>
      <c r="T21" s="128">
        <f t="shared" si="7"/>
        <v>1.325</v>
      </c>
      <c r="U21" s="128">
        <f t="shared" si="8"/>
        <v>1.5249999999999999</v>
      </c>
      <c r="V21" s="128">
        <f t="shared" si="9"/>
        <v>0.92499999999999993</v>
      </c>
      <c r="W21" s="33">
        <f t="shared" si="10"/>
        <v>53</v>
      </c>
      <c r="X21" s="129">
        <f t="shared" si="11"/>
        <v>10.600000000000001</v>
      </c>
      <c r="Y21" s="134">
        <v>46</v>
      </c>
      <c r="Z21" s="131">
        <f t="shared" si="12"/>
        <v>36.800000000000004</v>
      </c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2"/>
    </row>
    <row r="22" spans="1:44" s="130" customFormat="1" ht="21" thickBot="1" x14ac:dyDescent="0.35">
      <c r="A22" s="125">
        <v>16</v>
      </c>
      <c r="B22" s="134">
        <v>660828</v>
      </c>
      <c r="C22" s="135" t="s">
        <v>121</v>
      </c>
      <c r="D22" s="9">
        <v>9.5</v>
      </c>
      <c r="E22" s="9">
        <v>7</v>
      </c>
      <c r="F22" s="9">
        <v>8.5</v>
      </c>
      <c r="G22" s="9">
        <v>10</v>
      </c>
      <c r="H22" s="9">
        <v>9</v>
      </c>
      <c r="I22" s="126">
        <f t="shared" si="1"/>
        <v>44</v>
      </c>
      <c r="J22" s="126">
        <f t="shared" si="2"/>
        <v>6.6</v>
      </c>
      <c r="K22" s="15">
        <v>1.5</v>
      </c>
      <c r="L22" s="15">
        <v>2.5</v>
      </c>
      <c r="M22" s="15">
        <v>2</v>
      </c>
      <c r="N22" s="15">
        <v>3</v>
      </c>
      <c r="O22" s="15">
        <v>3.5</v>
      </c>
      <c r="P22" s="127">
        <f t="shared" si="3"/>
        <v>12.5</v>
      </c>
      <c r="Q22" s="127">
        <f t="shared" si="4"/>
        <v>0.625</v>
      </c>
      <c r="R22" s="128">
        <f t="shared" si="5"/>
        <v>1.5</v>
      </c>
      <c r="S22" s="128">
        <f t="shared" si="6"/>
        <v>1.175</v>
      </c>
      <c r="T22" s="128">
        <f t="shared" si="7"/>
        <v>1.375</v>
      </c>
      <c r="U22" s="128">
        <f t="shared" si="8"/>
        <v>1.65</v>
      </c>
      <c r="V22" s="128">
        <f t="shared" si="9"/>
        <v>1.5249999999999999</v>
      </c>
      <c r="W22" s="33">
        <f t="shared" si="10"/>
        <v>56.5</v>
      </c>
      <c r="X22" s="129">
        <f t="shared" si="11"/>
        <v>11.3</v>
      </c>
      <c r="Y22" s="134">
        <v>48</v>
      </c>
      <c r="Z22" s="131">
        <f t="shared" si="12"/>
        <v>38.400000000000006</v>
      </c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2"/>
    </row>
    <row r="23" spans="1:44" s="130" customFormat="1" x14ac:dyDescent="0.3">
      <c r="A23" s="125">
        <v>17</v>
      </c>
      <c r="B23" s="134">
        <v>660829</v>
      </c>
      <c r="C23" s="135" t="s">
        <v>122</v>
      </c>
      <c r="D23" s="8">
        <v>6</v>
      </c>
      <c r="E23" s="9">
        <v>9</v>
      </c>
      <c r="F23" s="9">
        <v>8</v>
      </c>
      <c r="G23" s="9">
        <v>11</v>
      </c>
      <c r="H23" s="143">
        <v>8.5</v>
      </c>
      <c r="I23" s="126">
        <f t="shared" si="1"/>
        <v>42.5</v>
      </c>
      <c r="J23" s="126">
        <f t="shared" si="2"/>
        <v>6.375</v>
      </c>
      <c r="K23" s="14">
        <v>3</v>
      </c>
      <c r="L23" s="15">
        <v>2</v>
      </c>
      <c r="M23" s="15">
        <v>3.5</v>
      </c>
      <c r="N23" s="15">
        <v>2</v>
      </c>
      <c r="O23" s="144">
        <v>2.5</v>
      </c>
      <c r="P23" s="127">
        <f t="shared" si="3"/>
        <v>13</v>
      </c>
      <c r="Q23" s="127">
        <f t="shared" si="4"/>
        <v>0.65</v>
      </c>
      <c r="R23" s="128">
        <f t="shared" si="5"/>
        <v>1.0499999999999998</v>
      </c>
      <c r="S23" s="128">
        <f t="shared" si="6"/>
        <v>1.45</v>
      </c>
      <c r="T23" s="128">
        <f t="shared" si="7"/>
        <v>1.375</v>
      </c>
      <c r="U23" s="128">
        <f t="shared" si="8"/>
        <v>1.75</v>
      </c>
      <c r="V23" s="128">
        <f t="shared" si="9"/>
        <v>1.4</v>
      </c>
      <c r="W23" s="33">
        <f t="shared" si="10"/>
        <v>55.5</v>
      </c>
      <c r="X23" s="129">
        <f t="shared" si="11"/>
        <v>11.100000000000001</v>
      </c>
      <c r="Y23" s="134">
        <v>47</v>
      </c>
      <c r="Z23" s="131">
        <f t="shared" si="12"/>
        <v>37.6</v>
      </c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2"/>
    </row>
    <row r="24" spans="1:44" s="130" customFormat="1" ht="21" thickBot="1" x14ac:dyDescent="0.35">
      <c r="A24" s="125">
        <v>18</v>
      </c>
      <c r="B24" s="134">
        <v>660830</v>
      </c>
      <c r="C24" s="135" t="s">
        <v>123</v>
      </c>
      <c r="D24" s="9">
        <v>12.5</v>
      </c>
      <c r="E24" s="9">
        <v>11.5</v>
      </c>
      <c r="F24" s="9">
        <v>13</v>
      </c>
      <c r="G24" s="9">
        <v>15.5</v>
      </c>
      <c r="H24" s="9">
        <v>10</v>
      </c>
      <c r="I24" s="126">
        <f t="shared" si="1"/>
        <v>62.5</v>
      </c>
      <c r="J24" s="126">
        <f t="shared" si="2"/>
        <v>9.375</v>
      </c>
      <c r="K24" s="15">
        <v>4.5</v>
      </c>
      <c r="L24" s="15">
        <v>3</v>
      </c>
      <c r="M24" s="15">
        <v>4</v>
      </c>
      <c r="N24" s="15">
        <v>5</v>
      </c>
      <c r="O24" s="15">
        <v>2</v>
      </c>
      <c r="P24" s="127">
        <f t="shared" si="3"/>
        <v>18.5</v>
      </c>
      <c r="Q24" s="127">
        <f t="shared" si="4"/>
        <v>0.92500000000000004</v>
      </c>
      <c r="R24" s="128">
        <f t="shared" si="5"/>
        <v>2.1</v>
      </c>
      <c r="S24" s="128">
        <f t="shared" si="6"/>
        <v>1.875</v>
      </c>
      <c r="T24" s="128">
        <f t="shared" si="7"/>
        <v>2.15</v>
      </c>
      <c r="U24" s="128">
        <f t="shared" si="8"/>
        <v>2.5749999999999997</v>
      </c>
      <c r="V24" s="128">
        <f t="shared" si="9"/>
        <v>1.6</v>
      </c>
      <c r="W24" s="33">
        <f t="shared" si="10"/>
        <v>81</v>
      </c>
      <c r="X24" s="129">
        <f t="shared" si="11"/>
        <v>16.2</v>
      </c>
      <c r="Y24" s="134">
        <v>68</v>
      </c>
      <c r="Z24" s="131">
        <f t="shared" si="12"/>
        <v>54.400000000000006</v>
      </c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2"/>
    </row>
    <row r="25" spans="1:44" s="130" customFormat="1" x14ac:dyDescent="0.3">
      <c r="A25" s="125">
        <v>19</v>
      </c>
      <c r="B25" s="134">
        <v>660831</v>
      </c>
      <c r="C25" s="135" t="s">
        <v>124</v>
      </c>
      <c r="D25" s="8">
        <v>8</v>
      </c>
      <c r="E25" s="9">
        <v>7</v>
      </c>
      <c r="F25" s="9">
        <v>5.5</v>
      </c>
      <c r="G25" s="9">
        <v>8</v>
      </c>
      <c r="H25" s="143">
        <v>4</v>
      </c>
      <c r="I25" s="126">
        <f t="shared" si="1"/>
        <v>32.5</v>
      </c>
      <c r="J25" s="126">
        <f t="shared" si="2"/>
        <v>4.875</v>
      </c>
      <c r="K25" s="14">
        <v>1</v>
      </c>
      <c r="L25" s="15">
        <v>2</v>
      </c>
      <c r="M25" s="15">
        <v>1.5</v>
      </c>
      <c r="N25" s="15">
        <v>2.5</v>
      </c>
      <c r="O25" s="144">
        <v>2</v>
      </c>
      <c r="P25" s="127">
        <f t="shared" si="3"/>
        <v>9</v>
      </c>
      <c r="Q25" s="127">
        <f t="shared" si="4"/>
        <v>0.45</v>
      </c>
      <c r="R25" s="128">
        <f t="shared" si="5"/>
        <v>1.25</v>
      </c>
      <c r="S25" s="128">
        <f t="shared" si="6"/>
        <v>1.1500000000000001</v>
      </c>
      <c r="T25" s="128">
        <f t="shared" si="7"/>
        <v>0.89999999999999991</v>
      </c>
      <c r="U25" s="128">
        <f t="shared" si="8"/>
        <v>1.325</v>
      </c>
      <c r="V25" s="128">
        <f t="shared" si="9"/>
        <v>0.7</v>
      </c>
      <c r="W25" s="33">
        <f t="shared" si="10"/>
        <v>41.5</v>
      </c>
      <c r="X25" s="129">
        <f t="shared" si="11"/>
        <v>8.3000000000000007</v>
      </c>
      <c r="Y25" s="134">
        <v>36</v>
      </c>
      <c r="Z25" s="131">
        <f t="shared" si="12"/>
        <v>28.8</v>
      </c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2"/>
    </row>
    <row r="26" spans="1:44" s="130" customFormat="1" x14ac:dyDescent="0.3">
      <c r="A26" s="125">
        <v>20</v>
      </c>
      <c r="B26" s="134">
        <v>660832</v>
      </c>
      <c r="C26" s="135" t="s">
        <v>125</v>
      </c>
      <c r="D26" s="9">
        <v>5</v>
      </c>
      <c r="E26" s="9">
        <v>4</v>
      </c>
      <c r="F26" s="9">
        <v>9</v>
      </c>
      <c r="G26" s="9">
        <v>8</v>
      </c>
      <c r="H26" s="9">
        <v>6.5</v>
      </c>
      <c r="I26" s="126">
        <f t="shared" si="1"/>
        <v>32.5</v>
      </c>
      <c r="J26" s="126">
        <f t="shared" si="2"/>
        <v>4.875</v>
      </c>
      <c r="K26" s="15">
        <v>1.5</v>
      </c>
      <c r="L26" s="15">
        <v>1.5</v>
      </c>
      <c r="M26" s="15">
        <v>1</v>
      </c>
      <c r="N26" s="15">
        <v>2.5</v>
      </c>
      <c r="O26" s="15">
        <v>2</v>
      </c>
      <c r="P26" s="127">
        <f t="shared" si="3"/>
        <v>8.5</v>
      </c>
      <c r="Q26" s="127">
        <f t="shared" si="4"/>
        <v>0.42500000000000004</v>
      </c>
      <c r="R26" s="128">
        <f t="shared" si="5"/>
        <v>0.82499999999999996</v>
      </c>
      <c r="S26" s="128">
        <f t="shared" si="6"/>
        <v>0.67500000000000004</v>
      </c>
      <c r="T26" s="128">
        <f t="shared" si="7"/>
        <v>1.4</v>
      </c>
      <c r="U26" s="128">
        <f t="shared" si="8"/>
        <v>1.325</v>
      </c>
      <c r="V26" s="128">
        <f t="shared" si="9"/>
        <v>1.075</v>
      </c>
      <c r="W26" s="33">
        <f t="shared" si="10"/>
        <v>41</v>
      </c>
      <c r="X26" s="129">
        <f t="shared" si="11"/>
        <v>8.2000000000000011</v>
      </c>
      <c r="Y26" s="134">
        <v>38</v>
      </c>
      <c r="Z26" s="131">
        <f t="shared" si="12"/>
        <v>30.400000000000002</v>
      </c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2"/>
    </row>
    <row r="27" spans="1:44" s="130" customFormat="1" x14ac:dyDescent="0.3">
      <c r="A27" s="125">
        <v>21</v>
      </c>
      <c r="B27" s="134">
        <v>660833</v>
      </c>
      <c r="C27" s="135" t="s">
        <v>126</v>
      </c>
      <c r="D27" s="9">
        <v>12</v>
      </c>
      <c r="E27" s="9">
        <v>16</v>
      </c>
      <c r="F27" s="9">
        <v>13.5</v>
      </c>
      <c r="G27" s="9">
        <v>14</v>
      </c>
      <c r="H27" s="9">
        <v>10.5</v>
      </c>
      <c r="I27" s="126">
        <f t="shared" si="1"/>
        <v>66</v>
      </c>
      <c r="J27" s="126">
        <f t="shared" si="2"/>
        <v>9.9</v>
      </c>
      <c r="K27" s="15">
        <v>4</v>
      </c>
      <c r="L27" s="15">
        <v>3.5</v>
      </c>
      <c r="M27" s="15">
        <v>5</v>
      </c>
      <c r="N27" s="15">
        <v>4.5</v>
      </c>
      <c r="O27" s="15">
        <v>4</v>
      </c>
      <c r="P27" s="127">
        <f t="shared" si="3"/>
        <v>21</v>
      </c>
      <c r="Q27" s="127">
        <f t="shared" si="4"/>
        <v>1.05</v>
      </c>
      <c r="R27" s="128">
        <f t="shared" si="5"/>
        <v>1.9999999999999998</v>
      </c>
      <c r="S27" s="128">
        <f t="shared" si="6"/>
        <v>2.5749999999999997</v>
      </c>
      <c r="T27" s="128">
        <f t="shared" si="7"/>
        <v>2.2749999999999999</v>
      </c>
      <c r="U27" s="128">
        <f t="shared" si="8"/>
        <v>2.3250000000000002</v>
      </c>
      <c r="V27" s="128">
        <f t="shared" si="9"/>
        <v>1.7749999999999999</v>
      </c>
      <c r="W27" s="33">
        <f t="shared" si="10"/>
        <v>87</v>
      </c>
      <c r="X27" s="129">
        <f t="shared" si="11"/>
        <v>17.400000000000002</v>
      </c>
      <c r="Y27" s="134">
        <v>70</v>
      </c>
      <c r="Z27" s="131">
        <f t="shared" si="12"/>
        <v>56</v>
      </c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2"/>
    </row>
    <row r="28" spans="1:44" s="130" customFormat="1" x14ac:dyDescent="0.3">
      <c r="A28" s="125">
        <v>22</v>
      </c>
      <c r="B28" s="134">
        <v>660834</v>
      </c>
      <c r="C28" s="135" t="s">
        <v>127</v>
      </c>
      <c r="D28" s="9">
        <v>8</v>
      </c>
      <c r="E28" s="9">
        <v>9</v>
      </c>
      <c r="F28" s="9">
        <v>12</v>
      </c>
      <c r="G28" s="9">
        <v>8</v>
      </c>
      <c r="H28" s="9">
        <v>9</v>
      </c>
      <c r="I28" s="126">
        <f t="shared" si="1"/>
        <v>46</v>
      </c>
      <c r="J28" s="126">
        <f t="shared" si="2"/>
        <v>6.8999999999999995</v>
      </c>
      <c r="K28" s="15">
        <v>3</v>
      </c>
      <c r="L28" s="15">
        <v>3</v>
      </c>
      <c r="M28" s="15">
        <v>2</v>
      </c>
      <c r="N28" s="15">
        <v>4</v>
      </c>
      <c r="O28" s="15">
        <v>2.5</v>
      </c>
      <c r="P28" s="127">
        <f t="shared" si="3"/>
        <v>14.5</v>
      </c>
      <c r="Q28" s="127">
        <f t="shared" si="4"/>
        <v>0.72500000000000009</v>
      </c>
      <c r="R28" s="128">
        <f t="shared" si="5"/>
        <v>1.35</v>
      </c>
      <c r="S28" s="128">
        <f t="shared" si="6"/>
        <v>1.5</v>
      </c>
      <c r="T28" s="128">
        <f t="shared" si="7"/>
        <v>1.9</v>
      </c>
      <c r="U28" s="128">
        <f t="shared" si="8"/>
        <v>1.4</v>
      </c>
      <c r="V28" s="128">
        <f t="shared" si="9"/>
        <v>1.4749999999999999</v>
      </c>
      <c r="W28" s="33">
        <f t="shared" si="10"/>
        <v>60.5</v>
      </c>
      <c r="X28" s="129">
        <f t="shared" si="11"/>
        <v>12.100000000000001</v>
      </c>
      <c r="Y28" s="134">
        <v>50</v>
      </c>
      <c r="Z28" s="131">
        <f t="shared" si="12"/>
        <v>40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2"/>
    </row>
    <row r="29" spans="1:44" s="130" customFormat="1" x14ac:dyDescent="0.3">
      <c r="A29" s="125">
        <v>23</v>
      </c>
      <c r="B29" s="134">
        <v>660835</v>
      </c>
      <c r="C29" s="135" t="s">
        <v>128</v>
      </c>
      <c r="D29" s="9">
        <v>13.5</v>
      </c>
      <c r="E29" s="9">
        <v>10</v>
      </c>
      <c r="F29" s="9">
        <v>12</v>
      </c>
      <c r="G29" s="9">
        <v>11</v>
      </c>
      <c r="H29" s="9">
        <v>13</v>
      </c>
      <c r="I29" s="126">
        <f t="shared" si="1"/>
        <v>59.5</v>
      </c>
      <c r="J29" s="126">
        <f t="shared" si="2"/>
        <v>8.9249999999999989</v>
      </c>
      <c r="K29" s="15">
        <v>4.5</v>
      </c>
      <c r="L29" s="15">
        <v>4</v>
      </c>
      <c r="M29" s="15">
        <v>3</v>
      </c>
      <c r="N29" s="15">
        <v>2</v>
      </c>
      <c r="O29" s="15">
        <v>5</v>
      </c>
      <c r="P29" s="127">
        <f t="shared" si="3"/>
        <v>18.5</v>
      </c>
      <c r="Q29" s="127">
        <f t="shared" si="4"/>
        <v>0.92500000000000004</v>
      </c>
      <c r="R29" s="128">
        <f t="shared" si="5"/>
        <v>2.25</v>
      </c>
      <c r="S29" s="128">
        <f t="shared" si="6"/>
        <v>1.7</v>
      </c>
      <c r="T29" s="128">
        <f t="shared" si="7"/>
        <v>1.9499999999999997</v>
      </c>
      <c r="U29" s="128">
        <f t="shared" si="8"/>
        <v>1.75</v>
      </c>
      <c r="V29" s="128">
        <f t="shared" si="9"/>
        <v>2.2000000000000002</v>
      </c>
      <c r="W29" s="33">
        <f t="shared" si="10"/>
        <v>78</v>
      </c>
      <c r="X29" s="129">
        <f t="shared" si="11"/>
        <v>15.600000000000001</v>
      </c>
      <c r="Y29" s="134">
        <v>63</v>
      </c>
      <c r="Z29" s="131">
        <f t="shared" si="12"/>
        <v>50.400000000000006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2"/>
    </row>
    <row r="30" spans="1:44" s="130" customFormat="1" ht="21" thickBot="1" x14ac:dyDescent="0.35">
      <c r="A30" s="125">
        <v>24</v>
      </c>
      <c r="B30" s="134">
        <v>660836</v>
      </c>
      <c r="C30" s="135" t="s">
        <v>129</v>
      </c>
      <c r="D30" s="9"/>
      <c r="E30" s="9"/>
      <c r="F30" s="9"/>
      <c r="G30" s="9"/>
      <c r="H30" s="9"/>
      <c r="I30" s="126">
        <f t="shared" si="1"/>
        <v>0</v>
      </c>
      <c r="J30" s="126">
        <f t="shared" si="2"/>
        <v>0</v>
      </c>
      <c r="K30" s="15"/>
      <c r="L30" s="15"/>
      <c r="M30" s="15"/>
      <c r="N30" s="15"/>
      <c r="O30" s="15"/>
      <c r="P30" s="127">
        <f t="shared" si="3"/>
        <v>0</v>
      </c>
      <c r="Q30" s="127">
        <f t="shared" si="4"/>
        <v>0</v>
      </c>
      <c r="R30" s="128">
        <f t="shared" si="5"/>
        <v>0</v>
      </c>
      <c r="S30" s="128">
        <f t="shared" si="6"/>
        <v>0</v>
      </c>
      <c r="T30" s="128">
        <f t="shared" si="7"/>
        <v>0</v>
      </c>
      <c r="U30" s="128">
        <f t="shared" si="8"/>
        <v>0</v>
      </c>
      <c r="V30" s="128">
        <f t="shared" si="9"/>
        <v>0</v>
      </c>
      <c r="W30" s="33">
        <f t="shared" si="10"/>
        <v>0</v>
      </c>
      <c r="X30" s="129">
        <f t="shared" si="11"/>
        <v>0</v>
      </c>
      <c r="Y30" s="142"/>
      <c r="Z30" s="131">
        <f t="shared" si="12"/>
        <v>0</v>
      </c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2"/>
    </row>
    <row r="31" spans="1:44" s="130" customFormat="1" x14ac:dyDescent="0.3">
      <c r="A31" s="125">
        <v>25</v>
      </c>
      <c r="B31" s="134">
        <v>660837</v>
      </c>
      <c r="C31" s="135" t="s">
        <v>130</v>
      </c>
      <c r="D31" s="8">
        <v>9</v>
      </c>
      <c r="E31" s="9">
        <v>8.5</v>
      </c>
      <c r="F31" s="9">
        <v>6</v>
      </c>
      <c r="G31" s="9">
        <v>7</v>
      </c>
      <c r="H31" s="143">
        <v>10</v>
      </c>
      <c r="I31" s="126">
        <f t="shared" si="1"/>
        <v>40.5</v>
      </c>
      <c r="J31" s="126">
        <f t="shared" si="2"/>
        <v>6.0750000000000002</v>
      </c>
      <c r="K31" s="14">
        <v>1.5</v>
      </c>
      <c r="L31" s="15">
        <v>2.5</v>
      </c>
      <c r="M31" s="15">
        <v>2</v>
      </c>
      <c r="N31" s="15">
        <v>3</v>
      </c>
      <c r="O31" s="144">
        <v>3.5</v>
      </c>
      <c r="P31" s="127">
        <f t="shared" si="3"/>
        <v>12.5</v>
      </c>
      <c r="Q31" s="127">
        <f t="shared" si="4"/>
        <v>0.625</v>
      </c>
      <c r="R31" s="128">
        <f t="shared" si="5"/>
        <v>1.4249999999999998</v>
      </c>
      <c r="S31" s="128">
        <f t="shared" si="6"/>
        <v>1.4</v>
      </c>
      <c r="T31" s="128">
        <f t="shared" si="7"/>
        <v>0.99999999999999989</v>
      </c>
      <c r="U31" s="128">
        <f t="shared" si="8"/>
        <v>1.2000000000000002</v>
      </c>
      <c r="V31" s="128">
        <f t="shared" si="9"/>
        <v>1.675</v>
      </c>
      <c r="W31" s="33">
        <f t="shared" si="10"/>
        <v>53</v>
      </c>
      <c r="X31" s="129">
        <f t="shared" si="11"/>
        <v>10.600000000000001</v>
      </c>
      <c r="Y31" s="134">
        <v>46</v>
      </c>
      <c r="Z31" s="131">
        <f t="shared" si="12"/>
        <v>36.800000000000004</v>
      </c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2"/>
    </row>
    <row r="32" spans="1:44" s="130" customFormat="1" x14ac:dyDescent="0.3">
      <c r="A32" s="125">
        <v>26</v>
      </c>
      <c r="B32" s="134">
        <v>660838</v>
      </c>
      <c r="C32" s="135" t="s">
        <v>131</v>
      </c>
      <c r="D32" s="9">
        <v>14.5</v>
      </c>
      <c r="E32" s="9">
        <v>12</v>
      </c>
      <c r="F32" s="9">
        <v>10</v>
      </c>
      <c r="G32" s="9">
        <v>15</v>
      </c>
      <c r="H32" s="9">
        <v>8</v>
      </c>
      <c r="I32" s="126">
        <f t="shared" si="1"/>
        <v>59.5</v>
      </c>
      <c r="J32" s="126">
        <f t="shared" si="2"/>
        <v>8.9249999999999989</v>
      </c>
      <c r="K32" s="15">
        <v>3.5</v>
      </c>
      <c r="L32" s="15">
        <v>3</v>
      </c>
      <c r="M32" s="15">
        <v>4</v>
      </c>
      <c r="N32" s="15">
        <v>5</v>
      </c>
      <c r="O32" s="15">
        <v>2.5</v>
      </c>
      <c r="P32" s="127">
        <f t="shared" si="3"/>
        <v>18</v>
      </c>
      <c r="Q32" s="127">
        <f t="shared" si="4"/>
        <v>0.9</v>
      </c>
      <c r="R32" s="128">
        <f t="shared" si="5"/>
        <v>2.3499999999999996</v>
      </c>
      <c r="S32" s="128">
        <f t="shared" si="6"/>
        <v>1.9499999999999997</v>
      </c>
      <c r="T32" s="128">
        <f t="shared" si="7"/>
        <v>1.7</v>
      </c>
      <c r="U32" s="128">
        <f t="shared" si="8"/>
        <v>2.5</v>
      </c>
      <c r="V32" s="128">
        <f t="shared" si="9"/>
        <v>1.325</v>
      </c>
      <c r="W32" s="33">
        <f t="shared" si="10"/>
        <v>77.5</v>
      </c>
      <c r="X32" s="129">
        <f t="shared" si="11"/>
        <v>15.5</v>
      </c>
      <c r="Y32" s="134">
        <v>61</v>
      </c>
      <c r="Z32" s="131">
        <f t="shared" si="12"/>
        <v>48.800000000000004</v>
      </c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2"/>
    </row>
    <row r="33" spans="1:44" s="130" customFormat="1" x14ac:dyDescent="0.3">
      <c r="A33" s="125">
        <v>27</v>
      </c>
      <c r="B33" s="134">
        <v>660839</v>
      </c>
      <c r="C33" s="135" t="s">
        <v>132</v>
      </c>
      <c r="D33" s="9"/>
      <c r="E33" s="9"/>
      <c r="F33" s="9"/>
      <c r="G33" s="9"/>
      <c r="H33" s="9"/>
      <c r="I33" s="126">
        <f t="shared" si="1"/>
        <v>0</v>
      </c>
      <c r="J33" s="126">
        <f t="shared" si="2"/>
        <v>0</v>
      </c>
      <c r="K33" s="127"/>
      <c r="L33" s="127"/>
      <c r="M33" s="127"/>
      <c r="N33" s="127"/>
      <c r="O33" s="127"/>
      <c r="P33" s="127">
        <f t="shared" si="3"/>
        <v>0</v>
      </c>
      <c r="Q33" s="127">
        <f t="shared" si="4"/>
        <v>0</v>
      </c>
      <c r="R33" s="128">
        <f t="shared" si="5"/>
        <v>0</v>
      </c>
      <c r="S33" s="128">
        <f t="shared" si="6"/>
        <v>0</v>
      </c>
      <c r="T33" s="128">
        <f t="shared" si="7"/>
        <v>0</v>
      </c>
      <c r="U33" s="128">
        <f t="shared" si="8"/>
        <v>0</v>
      </c>
      <c r="V33" s="128">
        <f t="shared" si="9"/>
        <v>0</v>
      </c>
      <c r="W33" s="33">
        <f t="shared" si="10"/>
        <v>0</v>
      </c>
      <c r="X33" s="129">
        <f t="shared" si="11"/>
        <v>0</v>
      </c>
      <c r="Y33" s="134" t="s">
        <v>290</v>
      </c>
      <c r="Z33" s="131" t="e">
        <f t="shared" si="12"/>
        <v>#VALUE!</v>
      </c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2"/>
    </row>
    <row r="34" spans="1:44" s="130" customFormat="1" ht="21" thickBot="1" x14ac:dyDescent="0.35">
      <c r="A34" s="125">
        <v>28</v>
      </c>
      <c r="B34" s="134">
        <v>660840</v>
      </c>
      <c r="C34" s="135" t="s">
        <v>133</v>
      </c>
      <c r="D34" s="9">
        <v>10</v>
      </c>
      <c r="E34" s="9">
        <v>8</v>
      </c>
      <c r="F34" s="9">
        <v>13</v>
      </c>
      <c r="G34" s="9">
        <v>15.5</v>
      </c>
      <c r="H34" s="9">
        <v>12.5</v>
      </c>
      <c r="I34" s="126">
        <f t="shared" si="1"/>
        <v>59</v>
      </c>
      <c r="J34" s="126">
        <f t="shared" si="2"/>
        <v>8.85</v>
      </c>
      <c r="K34" s="15">
        <v>3.5</v>
      </c>
      <c r="L34" s="15">
        <v>4</v>
      </c>
      <c r="M34" s="15">
        <v>3</v>
      </c>
      <c r="N34" s="15">
        <v>5</v>
      </c>
      <c r="O34" s="15">
        <v>3</v>
      </c>
      <c r="P34" s="127">
        <f t="shared" si="3"/>
        <v>18.5</v>
      </c>
      <c r="Q34" s="127">
        <f t="shared" si="4"/>
        <v>0.92500000000000004</v>
      </c>
      <c r="R34" s="128">
        <f t="shared" si="5"/>
        <v>1.675</v>
      </c>
      <c r="S34" s="128">
        <f t="shared" si="6"/>
        <v>1.4</v>
      </c>
      <c r="T34" s="128">
        <f t="shared" si="7"/>
        <v>2.1</v>
      </c>
      <c r="U34" s="128">
        <f t="shared" si="8"/>
        <v>2.5749999999999997</v>
      </c>
      <c r="V34" s="128">
        <f t="shared" si="9"/>
        <v>2.0249999999999999</v>
      </c>
      <c r="W34" s="33">
        <f t="shared" si="10"/>
        <v>77.5</v>
      </c>
      <c r="X34" s="129">
        <f t="shared" si="11"/>
        <v>15.5</v>
      </c>
      <c r="Y34" s="134">
        <v>63</v>
      </c>
      <c r="Z34" s="131">
        <f t="shared" si="12"/>
        <v>50.400000000000006</v>
      </c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2"/>
    </row>
    <row r="35" spans="1:44" s="130" customFormat="1" ht="21" thickBot="1" x14ac:dyDescent="0.35">
      <c r="A35" s="125">
        <v>29</v>
      </c>
      <c r="B35" s="134">
        <v>660841</v>
      </c>
      <c r="C35" s="135" t="s">
        <v>134</v>
      </c>
      <c r="D35" s="8">
        <v>10</v>
      </c>
      <c r="E35" s="9">
        <v>8.5</v>
      </c>
      <c r="F35" s="9">
        <v>9</v>
      </c>
      <c r="G35" s="9">
        <v>12</v>
      </c>
      <c r="H35" s="143">
        <v>10.5</v>
      </c>
      <c r="I35" s="126">
        <f t="shared" si="1"/>
        <v>50</v>
      </c>
      <c r="J35" s="126">
        <f t="shared" si="2"/>
        <v>7.5</v>
      </c>
      <c r="K35" s="14">
        <v>4.5</v>
      </c>
      <c r="L35" s="15">
        <v>3</v>
      </c>
      <c r="M35" s="15">
        <v>2.5</v>
      </c>
      <c r="N35" s="15">
        <v>2</v>
      </c>
      <c r="O35" s="144">
        <v>3.5</v>
      </c>
      <c r="P35" s="127">
        <f t="shared" si="3"/>
        <v>15.5</v>
      </c>
      <c r="Q35" s="127">
        <f t="shared" si="4"/>
        <v>0.77500000000000002</v>
      </c>
      <c r="R35" s="128">
        <f t="shared" si="5"/>
        <v>1.7250000000000001</v>
      </c>
      <c r="S35" s="128">
        <f t="shared" si="6"/>
        <v>1.4249999999999998</v>
      </c>
      <c r="T35" s="128">
        <f t="shared" si="7"/>
        <v>1.4749999999999999</v>
      </c>
      <c r="U35" s="128">
        <f t="shared" si="8"/>
        <v>1.9</v>
      </c>
      <c r="V35" s="128">
        <f t="shared" si="9"/>
        <v>1.75</v>
      </c>
      <c r="W35" s="33">
        <f t="shared" si="10"/>
        <v>65.5</v>
      </c>
      <c r="X35" s="129">
        <f t="shared" si="11"/>
        <v>13.100000000000001</v>
      </c>
      <c r="Y35" s="134">
        <v>56</v>
      </c>
      <c r="Z35" s="131">
        <f t="shared" si="12"/>
        <v>44.800000000000004</v>
      </c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2"/>
    </row>
    <row r="36" spans="1:44" s="130" customFormat="1" x14ac:dyDescent="0.3">
      <c r="A36" s="125">
        <v>30</v>
      </c>
      <c r="B36" s="134">
        <v>660842</v>
      </c>
      <c r="C36" s="135" t="s">
        <v>135</v>
      </c>
      <c r="D36" s="8">
        <v>12.5</v>
      </c>
      <c r="E36" s="9">
        <v>10</v>
      </c>
      <c r="F36" s="9">
        <v>8.5</v>
      </c>
      <c r="G36" s="9">
        <v>13.5</v>
      </c>
      <c r="H36" s="143">
        <v>9</v>
      </c>
      <c r="I36" s="126">
        <f t="shared" si="1"/>
        <v>53.5</v>
      </c>
      <c r="J36" s="126">
        <f t="shared" si="2"/>
        <v>8.0250000000000004</v>
      </c>
      <c r="K36" s="14">
        <v>3</v>
      </c>
      <c r="L36" s="15">
        <v>4.5</v>
      </c>
      <c r="M36" s="15">
        <v>5</v>
      </c>
      <c r="N36" s="15">
        <v>2.5</v>
      </c>
      <c r="O36" s="144">
        <v>1.5</v>
      </c>
      <c r="P36" s="127">
        <f t="shared" si="3"/>
        <v>16.5</v>
      </c>
      <c r="Q36" s="127">
        <f t="shared" si="4"/>
        <v>0.82500000000000007</v>
      </c>
      <c r="R36" s="128">
        <f t="shared" si="5"/>
        <v>2.0249999999999999</v>
      </c>
      <c r="S36" s="128">
        <f t="shared" si="6"/>
        <v>1.7250000000000001</v>
      </c>
      <c r="T36" s="128">
        <f t="shared" si="7"/>
        <v>1.5249999999999999</v>
      </c>
      <c r="U36" s="128">
        <f t="shared" si="8"/>
        <v>2.15</v>
      </c>
      <c r="V36" s="128">
        <f t="shared" si="9"/>
        <v>1.4249999999999998</v>
      </c>
      <c r="W36" s="33">
        <f t="shared" si="10"/>
        <v>70</v>
      </c>
      <c r="X36" s="129">
        <f t="shared" si="11"/>
        <v>14</v>
      </c>
      <c r="Y36" s="134">
        <v>59</v>
      </c>
      <c r="Z36" s="131">
        <f t="shared" si="12"/>
        <v>47.2</v>
      </c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2"/>
    </row>
    <row r="37" spans="1:44" s="130" customFormat="1" x14ac:dyDescent="0.3">
      <c r="A37" s="125">
        <v>31</v>
      </c>
      <c r="B37" s="134">
        <v>660843</v>
      </c>
      <c r="C37" s="135" t="s">
        <v>136</v>
      </c>
      <c r="D37" s="9">
        <v>12</v>
      </c>
      <c r="E37" s="9">
        <v>8.5</v>
      </c>
      <c r="F37" s="9">
        <v>10</v>
      </c>
      <c r="G37" s="9">
        <v>14</v>
      </c>
      <c r="H37" s="9">
        <v>12</v>
      </c>
      <c r="I37" s="126">
        <f t="shared" si="1"/>
        <v>56.5</v>
      </c>
      <c r="J37" s="126">
        <f t="shared" si="2"/>
        <v>8.4749999999999996</v>
      </c>
      <c r="K37" s="15">
        <v>5</v>
      </c>
      <c r="L37" s="15">
        <v>3</v>
      </c>
      <c r="M37" s="15">
        <v>4</v>
      </c>
      <c r="N37" s="15">
        <v>3.5</v>
      </c>
      <c r="O37" s="15">
        <v>3</v>
      </c>
      <c r="P37" s="127">
        <f t="shared" si="3"/>
        <v>18.5</v>
      </c>
      <c r="Q37" s="127">
        <f t="shared" si="4"/>
        <v>0.92500000000000004</v>
      </c>
      <c r="R37" s="128">
        <f t="shared" si="5"/>
        <v>2.0499999999999998</v>
      </c>
      <c r="S37" s="128">
        <f t="shared" si="6"/>
        <v>1.4249999999999998</v>
      </c>
      <c r="T37" s="128">
        <f t="shared" si="7"/>
        <v>1.7</v>
      </c>
      <c r="U37" s="128">
        <f t="shared" si="8"/>
        <v>2.2749999999999999</v>
      </c>
      <c r="V37" s="128">
        <f t="shared" si="9"/>
        <v>1.9499999999999997</v>
      </c>
      <c r="W37" s="33">
        <f t="shared" si="10"/>
        <v>75</v>
      </c>
      <c r="X37" s="129">
        <f t="shared" si="11"/>
        <v>15</v>
      </c>
      <c r="Y37" s="134">
        <v>61</v>
      </c>
      <c r="Z37" s="131">
        <f t="shared" si="12"/>
        <v>48.800000000000004</v>
      </c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2"/>
    </row>
    <row r="38" spans="1:44" s="130" customFormat="1" ht="21" thickBot="1" x14ac:dyDescent="0.35">
      <c r="A38" s="125">
        <v>32</v>
      </c>
      <c r="B38" s="134">
        <v>660844</v>
      </c>
      <c r="C38" s="135" t="s">
        <v>137</v>
      </c>
      <c r="D38" s="9">
        <v>10.5</v>
      </c>
      <c r="E38" s="9">
        <v>10</v>
      </c>
      <c r="F38" s="9">
        <v>12</v>
      </c>
      <c r="G38" s="9">
        <v>11</v>
      </c>
      <c r="H38" s="9">
        <v>13</v>
      </c>
      <c r="I38" s="126">
        <f t="shared" si="1"/>
        <v>56.5</v>
      </c>
      <c r="J38" s="126">
        <f t="shared" si="2"/>
        <v>8.4749999999999996</v>
      </c>
      <c r="K38" s="15">
        <v>5</v>
      </c>
      <c r="L38" s="15">
        <v>4.5</v>
      </c>
      <c r="M38" s="15">
        <v>3</v>
      </c>
      <c r="N38" s="15">
        <v>4</v>
      </c>
      <c r="O38" s="15">
        <v>2</v>
      </c>
      <c r="P38" s="127">
        <f t="shared" si="3"/>
        <v>18.5</v>
      </c>
      <c r="Q38" s="127">
        <f t="shared" si="4"/>
        <v>0.92500000000000004</v>
      </c>
      <c r="R38" s="128">
        <f t="shared" si="5"/>
        <v>1.825</v>
      </c>
      <c r="S38" s="128">
        <f t="shared" si="6"/>
        <v>1.7250000000000001</v>
      </c>
      <c r="T38" s="128">
        <f t="shared" si="7"/>
        <v>1.9499999999999997</v>
      </c>
      <c r="U38" s="128">
        <f t="shared" si="8"/>
        <v>1.8499999999999999</v>
      </c>
      <c r="V38" s="128">
        <f t="shared" si="9"/>
        <v>2.0499999999999998</v>
      </c>
      <c r="W38" s="33">
        <f t="shared" si="10"/>
        <v>75</v>
      </c>
      <c r="X38" s="129">
        <f t="shared" si="11"/>
        <v>15</v>
      </c>
      <c r="Y38" s="134">
        <v>62</v>
      </c>
      <c r="Z38" s="131">
        <f t="shared" si="12"/>
        <v>49.6</v>
      </c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2"/>
    </row>
    <row r="39" spans="1:44" s="130" customFormat="1" x14ac:dyDescent="0.3">
      <c r="A39" s="125">
        <v>33</v>
      </c>
      <c r="B39" s="134">
        <v>660845</v>
      </c>
      <c r="C39" s="135" t="s">
        <v>137</v>
      </c>
      <c r="D39" s="8">
        <v>12</v>
      </c>
      <c r="E39" s="9">
        <v>13</v>
      </c>
      <c r="F39" s="9">
        <v>7</v>
      </c>
      <c r="G39" s="9">
        <v>8</v>
      </c>
      <c r="H39" s="143">
        <v>10</v>
      </c>
      <c r="I39" s="126">
        <f t="shared" si="1"/>
        <v>50</v>
      </c>
      <c r="J39" s="126">
        <f t="shared" si="2"/>
        <v>7.5</v>
      </c>
      <c r="K39" s="14">
        <v>4</v>
      </c>
      <c r="L39" s="15">
        <v>2</v>
      </c>
      <c r="M39" s="15">
        <v>2</v>
      </c>
      <c r="N39" s="15">
        <v>2.5</v>
      </c>
      <c r="O39" s="144">
        <v>3.5</v>
      </c>
      <c r="P39" s="127">
        <f t="shared" si="3"/>
        <v>14</v>
      </c>
      <c r="Q39" s="127">
        <f t="shared" si="4"/>
        <v>0.70000000000000007</v>
      </c>
      <c r="R39" s="128">
        <f t="shared" si="5"/>
        <v>1.9999999999999998</v>
      </c>
      <c r="S39" s="128">
        <f t="shared" si="6"/>
        <v>2.0499999999999998</v>
      </c>
      <c r="T39" s="128">
        <f t="shared" si="7"/>
        <v>1.1500000000000001</v>
      </c>
      <c r="U39" s="128">
        <f t="shared" si="8"/>
        <v>1.325</v>
      </c>
      <c r="V39" s="128">
        <f t="shared" si="9"/>
        <v>1.675</v>
      </c>
      <c r="W39" s="33">
        <f t="shared" si="10"/>
        <v>64</v>
      </c>
      <c r="X39" s="129">
        <f t="shared" si="11"/>
        <v>12.8</v>
      </c>
      <c r="Y39" s="134">
        <v>50</v>
      </c>
      <c r="Z39" s="131">
        <f t="shared" si="12"/>
        <v>40</v>
      </c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2"/>
    </row>
    <row r="40" spans="1:44" s="130" customFormat="1" ht="21" thickBot="1" x14ac:dyDescent="0.35">
      <c r="A40" s="125">
        <v>34</v>
      </c>
      <c r="B40" s="134">
        <v>660846</v>
      </c>
      <c r="C40" s="135" t="s">
        <v>138</v>
      </c>
      <c r="D40" s="9">
        <v>14</v>
      </c>
      <c r="E40" s="9">
        <v>16.5</v>
      </c>
      <c r="F40" s="9">
        <v>9.5</v>
      </c>
      <c r="G40" s="9">
        <v>10</v>
      </c>
      <c r="H40" s="9">
        <v>10.5</v>
      </c>
      <c r="I40" s="126">
        <f t="shared" si="1"/>
        <v>60.5</v>
      </c>
      <c r="J40" s="126">
        <f t="shared" si="2"/>
        <v>9.0749999999999993</v>
      </c>
      <c r="K40" s="15">
        <v>2.5</v>
      </c>
      <c r="L40" s="15">
        <v>5</v>
      </c>
      <c r="M40" s="15">
        <v>3.5</v>
      </c>
      <c r="N40" s="15">
        <v>4</v>
      </c>
      <c r="O40" s="15">
        <v>3</v>
      </c>
      <c r="P40" s="127">
        <f t="shared" si="3"/>
        <v>18</v>
      </c>
      <c r="Q40" s="127">
        <f t="shared" si="4"/>
        <v>0.9</v>
      </c>
      <c r="R40" s="128">
        <f t="shared" si="5"/>
        <v>2.2250000000000001</v>
      </c>
      <c r="S40" s="128">
        <f t="shared" si="6"/>
        <v>2.7250000000000001</v>
      </c>
      <c r="T40" s="128">
        <f t="shared" si="7"/>
        <v>1.6</v>
      </c>
      <c r="U40" s="128">
        <f t="shared" si="8"/>
        <v>1.7</v>
      </c>
      <c r="V40" s="128">
        <f t="shared" si="9"/>
        <v>1.7250000000000001</v>
      </c>
      <c r="W40" s="33">
        <f t="shared" si="10"/>
        <v>78.5</v>
      </c>
      <c r="X40" s="129">
        <f t="shared" si="11"/>
        <v>15.700000000000001</v>
      </c>
      <c r="Y40" s="134">
        <v>64</v>
      </c>
      <c r="Z40" s="131">
        <f t="shared" si="12"/>
        <v>51.2</v>
      </c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2"/>
    </row>
    <row r="41" spans="1:44" s="130" customFormat="1" x14ac:dyDescent="0.3">
      <c r="A41" s="125">
        <v>35</v>
      </c>
      <c r="B41" s="134">
        <v>660847</v>
      </c>
      <c r="C41" s="135" t="s">
        <v>139</v>
      </c>
      <c r="D41" s="8">
        <v>12</v>
      </c>
      <c r="E41" s="9">
        <v>13</v>
      </c>
      <c r="F41" s="9">
        <v>9</v>
      </c>
      <c r="G41" s="9">
        <v>8.5</v>
      </c>
      <c r="H41" s="143">
        <v>10</v>
      </c>
      <c r="I41" s="126">
        <f t="shared" si="1"/>
        <v>52.5</v>
      </c>
      <c r="J41" s="126">
        <f t="shared" si="2"/>
        <v>7.875</v>
      </c>
      <c r="K41" s="14">
        <v>2</v>
      </c>
      <c r="L41" s="15">
        <v>1.5</v>
      </c>
      <c r="M41" s="15">
        <v>3</v>
      </c>
      <c r="N41" s="15">
        <v>4</v>
      </c>
      <c r="O41" s="144">
        <v>2</v>
      </c>
      <c r="P41" s="127">
        <f t="shared" si="3"/>
        <v>12.5</v>
      </c>
      <c r="Q41" s="127">
        <f t="shared" si="4"/>
        <v>0.625</v>
      </c>
      <c r="R41" s="128">
        <f t="shared" si="5"/>
        <v>1.9</v>
      </c>
      <c r="S41" s="128">
        <f t="shared" si="6"/>
        <v>2.0249999999999999</v>
      </c>
      <c r="T41" s="128">
        <f t="shared" si="7"/>
        <v>1.5</v>
      </c>
      <c r="U41" s="128">
        <f t="shared" si="8"/>
        <v>1.4749999999999999</v>
      </c>
      <c r="V41" s="128">
        <f t="shared" si="9"/>
        <v>1.6</v>
      </c>
      <c r="W41" s="33">
        <f t="shared" si="10"/>
        <v>65</v>
      </c>
      <c r="X41" s="129">
        <f t="shared" si="11"/>
        <v>13</v>
      </c>
      <c r="Y41" s="134">
        <v>56</v>
      </c>
      <c r="Z41" s="131">
        <f t="shared" si="12"/>
        <v>44.800000000000004</v>
      </c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2"/>
    </row>
    <row r="42" spans="1:44" s="130" customFormat="1" x14ac:dyDescent="0.3">
      <c r="A42" s="125">
        <v>36</v>
      </c>
      <c r="B42" s="134">
        <v>660848</v>
      </c>
      <c r="C42" s="135" t="s">
        <v>140</v>
      </c>
      <c r="D42" s="9">
        <v>10.5</v>
      </c>
      <c r="E42" s="9">
        <v>13</v>
      </c>
      <c r="F42" s="9">
        <v>11</v>
      </c>
      <c r="G42" s="9">
        <v>9.5</v>
      </c>
      <c r="H42" s="9">
        <v>15</v>
      </c>
      <c r="I42" s="126">
        <f t="shared" si="1"/>
        <v>59</v>
      </c>
      <c r="J42" s="126">
        <f t="shared" si="2"/>
        <v>8.85</v>
      </c>
      <c r="K42" s="15">
        <v>5</v>
      </c>
      <c r="L42" s="15">
        <v>4</v>
      </c>
      <c r="M42" s="15">
        <v>4.5</v>
      </c>
      <c r="N42" s="15">
        <v>2</v>
      </c>
      <c r="O42" s="15">
        <v>3</v>
      </c>
      <c r="P42" s="127">
        <f t="shared" si="3"/>
        <v>18.5</v>
      </c>
      <c r="Q42" s="127">
        <f t="shared" si="4"/>
        <v>0.92500000000000004</v>
      </c>
      <c r="R42" s="128">
        <f t="shared" si="5"/>
        <v>1.825</v>
      </c>
      <c r="S42" s="128">
        <f t="shared" si="6"/>
        <v>2.15</v>
      </c>
      <c r="T42" s="128">
        <f t="shared" si="7"/>
        <v>1.875</v>
      </c>
      <c r="U42" s="128">
        <f t="shared" si="8"/>
        <v>1.5250000000000001</v>
      </c>
      <c r="V42" s="128">
        <f t="shared" si="9"/>
        <v>2.4</v>
      </c>
      <c r="W42" s="33">
        <f t="shared" si="10"/>
        <v>77.5</v>
      </c>
      <c r="X42" s="129">
        <f t="shared" si="11"/>
        <v>15.5</v>
      </c>
      <c r="Y42" s="134">
        <v>63</v>
      </c>
      <c r="Z42" s="131">
        <f t="shared" si="12"/>
        <v>50.400000000000006</v>
      </c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2"/>
    </row>
    <row r="43" spans="1:44" s="130" customFormat="1" ht="21" thickBot="1" x14ac:dyDescent="0.35">
      <c r="A43" s="125">
        <v>37</v>
      </c>
      <c r="B43" s="134">
        <v>660849</v>
      </c>
      <c r="C43" s="135" t="s">
        <v>141</v>
      </c>
      <c r="D43" s="9">
        <v>8</v>
      </c>
      <c r="E43" s="9">
        <v>9</v>
      </c>
      <c r="F43" s="9">
        <v>6.5</v>
      </c>
      <c r="G43" s="9">
        <v>7</v>
      </c>
      <c r="H43" s="9">
        <v>9</v>
      </c>
      <c r="I43" s="126">
        <f t="shared" si="1"/>
        <v>39.5</v>
      </c>
      <c r="J43" s="126">
        <f t="shared" si="2"/>
        <v>5.9249999999999998</v>
      </c>
      <c r="K43" s="15">
        <v>2</v>
      </c>
      <c r="L43" s="15">
        <v>2</v>
      </c>
      <c r="M43" s="15">
        <v>2</v>
      </c>
      <c r="N43" s="15">
        <v>2.5</v>
      </c>
      <c r="O43" s="15">
        <v>3</v>
      </c>
      <c r="P43" s="127">
        <f t="shared" si="3"/>
        <v>11.5</v>
      </c>
      <c r="Q43" s="127">
        <f t="shared" si="4"/>
        <v>0.57500000000000007</v>
      </c>
      <c r="R43" s="128">
        <f t="shared" si="5"/>
        <v>1.3</v>
      </c>
      <c r="S43" s="128">
        <f t="shared" si="6"/>
        <v>1.45</v>
      </c>
      <c r="T43" s="128">
        <f t="shared" si="7"/>
        <v>1.075</v>
      </c>
      <c r="U43" s="128">
        <f t="shared" si="8"/>
        <v>1.175</v>
      </c>
      <c r="V43" s="128">
        <f t="shared" si="9"/>
        <v>1.5</v>
      </c>
      <c r="W43" s="33">
        <f t="shared" si="10"/>
        <v>51</v>
      </c>
      <c r="X43" s="129">
        <f t="shared" si="11"/>
        <v>10.200000000000001</v>
      </c>
      <c r="Y43" s="134">
        <v>43</v>
      </c>
      <c r="Z43" s="131">
        <f t="shared" si="12"/>
        <v>34.4</v>
      </c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2"/>
    </row>
    <row r="44" spans="1:44" s="130" customFormat="1" x14ac:dyDescent="0.3">
      <c r="A44" s="125">
        <v>38</v>
      </c>
      <c r="B44" s="134">
        <v>660850</v>
      </c>
      <c r="C44" s="135" t="s">
        <v>142</v>
      </c>
      <c r="D44" s="8">
        <v>9.5</v>
      </c>
      <c r="E44" s="9">
        <v>11</v>
      </c>
      <c r="F44" s="9">
        <v>12</v>
      </c>
      <c r="G44" s="9">
        <v>9</v>
      </c>
      <c r="H44" s="143">
        <v>8</v>
      </c>
      <c r="I44" s="126">
        <f t="shared" si="1"/>
        <v>49.5</v>
      </c>
      <c r="J44" s="126">
        <f t="shared" si="2"/>
        <v>7.4249999999999998</v>
      </c>
      <c r="K44" s="14">
        <v>4.5</v>
      </c>
      <c r="L44" s="15">
        <v>2</v>
      </c>
      <c r="M44" s="15">
        <v>3</v>
      </c>
      <c r="N44" s="15">
        <v>4</v>
      </c>
      <c r="O44" s="144">
        <v>2.5</v>
      </c>
      <c r="P44" s="127">
        <f t="shared" si="3"/>
        <v>16</v>
      </c>
      <c r="Q44" s="127">
        <f t="shared" si="4"/>
        <v>0.8</v>
      </c>
      <c r="R44" s="128">
        <f t="shared" si="5"/>
        <v>1.6500000000000001</v>
      </c>
      <c r="S44" s="128">
        <f t="shared" si="6"/>
        <v>1.75</v>
      </c>
      <c r="T44" s="128">
        <f t="shared" si="7"/>
        <v>1.9499999999999997</v>
      </c>
      <c r="U44" s="128">
        <f t="shared" si="8"/>
        <v>1.5499999999999998</v>
      </c>
      <c r="V44" s="128">
        <f t="shared" si="9"/>
        <v>1.325</v>
      </c>
      <c r="W44" s="33">
        <f t="shared" si="10"/>
        <v>65.5</v>
      </c>
      <c r="X44" s="129">
        <f t="shared" si="11"/>
        <v>13.100000000000001</v>
      </c>
      <c r="Y44" s="134">
        <v>55</v>
      </c>
      <c r="Z44" s="131">
        <f t="shared" si="12"/>
        <v>44</v>
      </c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2"/>
    </row>
    <row r="45" spans="1:44" s="130" customFormat="1" x14ac:dyDescent="0.3">
      <c r="A45" s="125">
        <v>39</v>
      </c>
      <c r="B45" s="134">
        <v>660851</v>
      </c>
      <c r="C45" s="135" t="s">
        <v>143</v>
      </c>
      <c r="D45" s="9"/>
      <c r="E45" s="9"/>
      <c r="F45" s="9"/>
      <c r="G45" s="9"/>
      <c r="H45" s="9"/>
      <c r="I45" s="126">
        <f t="shared" si="1"/>
        <v>0</v>
      </c>
      <c r="J45" s="126">
        <f t="shared" si="2"/>
        <v>0</v>
      </c>
      <c r="K45" s="15"/>
      <c r="L45" s="15"/>
      <c r="M45" s="15"/>
      <c r="N45" s="15"/>
      <c r="O45" s="15"/>
      <c r="P45" s="127">
        <f t="shared" si="3"/>
        <v>0</v>
      </c>
      <c r="Q45" s="127">
        <f t="shared" si="4"/>
        <v>0</v>
      </c>
      <c r="R45" s="128">
        <f t="shared" si="5"/>
        <v>0</v>
      </c>
      <c r="S45" s="128">
        <f t="shared" si="6"/>
        <v>0</v>
      </c>
      <c r="T45" s="128">
        <f t="shared" si="7"/>
        <v>0</v>
      </c>
      <c r="U45" s="128">
        <f t="shared" si="8"/>
        <v>0</v>
      </c>
      <c r="V45" s="128">
        <f t="shared" si="9"/>
        <v>0</v>
      </c>
      <c r="W45" s="33">
        <f t="shared" si="10"/>
        <v>0</v>
      </c>
      <c r="X45" s="129">
        <f t="shared" si="11"/>
        <v>0</v>
      </c>
      <c r="Y45" s="142"/>
      <c r="Z45" s="131">
        <f t="shared" si="12"/>
        <v>0</v>
      </c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2"/>
    </row>
    <row r="46" spans="1:44" s="130" customFormat="1" ht="21" thickBot="1" x14ac:dyDescent="0.35">
      <c r="A46" s="125">
        <v>40</v>
      </c>
      <c r="B46" s="134">
        <v>660852</v>
      </c>
      <c r="C46" s="135" t="s">
        <v>144</v>
      </c>
      <c r="D46" s="9">
        <v>10.5</v>
      </c>
      <c r="E46" s="9">
        <v>13</v>
      </c>
      <c r="F46" s="9">
        <v>8</v>
      </c>
      <c r="G46" s="9">
        <v>12</v>
      </c>
      <c r="H46" s="9">
        <v>14</v>
      </c>
      <c r="I46" s="126">
        <f t="shared" si="1"/>
        <v>57.5</v>
      </c>
      <c r="J46" s="126">
        <f t="shared" si="2"/>
        <v>8.625</v>
      </c>
      <c r="K46" s="15">
        <v>4</v>
      </c>
      <c r="L46" s="15">
        <v>2.5</v>
      </c>
      <c r="M46" s="15">
        <v>3</v>
      </c>
      <c r="N46" s="15">
        <v>3.5</v>
      </c>
      <c r="O46" s="15">
        <v>5</v>
      </c>
      <c r="P46" s="127">
        <f t="shared" si="3"/>
        <v>18</v>
      </c>
      <c r="Q46" s="127">
        <f t="shared" si="4"/>
        <v>0.9</v>
      </c>
      <c r="R46" s="128">
        <f t="shared" si="5"/>
        <v>1.7749999999999999</v>
      </c>
      <c r="S46" s="128">
        <f t="shared" si="6"/>
        <v>2.0750000000000002</v>
      </c>
      <c r="T46" s="128">
        <f t="shared" si="7"/>
        <v>1.35</v>
      </c>
      <c r="U46" s="128">
        <f t="shared" si="8"/>
        <v>1.9749999999999999</v>
      </c>
      <c r="V46" s="128">
        <f t="shared" si="9"/>
        <v>2.35</v>
      </c>
      <c r="W46" s="33">
        <f t="shared" si="10"/>
        <v>75.5</v>
      </c>
      <c r="X46" s="129">
        <f t="shared" si="11"/>
        <v>15.100000000000001</v>
      </c>
      <c r="Y46" s="134">
        <v>60</v>
      </c>
      <c r="Z46" s="131">
        <f t="shared" si="12"/>
        <v>48</v>
      </c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2"/>
    </row>
    <row r="47" spans="1:44" s="130" customFormat="1" ht="21" thickBot="1" x14ac:dyDescent="0.35">
      <c r="A47" s="125">
        <v>41</v>
      </c>
      <c r="B47" s="134">
        <v>660853</v>
      </c>
      <c r="C47" s="135" t="s">
        <v>145</v>
      </c>
      <c r="D47" s="8">
        <v>10</v>
      </c>
      <c r="E47" s="9">
        <v>9</v>
      </c>
      <c r="F47" s="9">
        <v>7</v>
      </c>
      <c r="G47" s="9">
        <v>6.5</v>
      </c>
      <c r="H47" s="143">
        <v>11</v>
      </c>
      <c r="I47" s="126">
        <f t="shared" si="1"/>
        <v>43.5</v>
      </c>
      <c r="J47" s="126">
        <f t="shared" si="2"/>
        <v>6.5249999999999995</v>
      </c>
      <c r="K47" s="14">
        <v>2</v>
      </c>
      <c r="L47" s="15">
        <v>3</v>
      </c>
      <c r="M47" s="15">
        <v>2.5</v>
      </c>
      <c r="N47" s="15">
        <v>1.5</v>
      </c>
      <c r="O47" s="144">
        <v>3.5</v>
      </c>
      <c r="P47" s="127">
        <f t="shared" si="3"/>
        <v>12.5</v>
      </c>
      <c r="Q47" s="127">
        <f t="shared" si="4"/>
        <v>0.625</v>
      </c>
      <c r="R47" s="128">
        <f t="shared" si="5"/>
        <v>1.6</v>
      </c>
      <c r="S47" s="128">
        <f t="shared" si="6"/>
        <v>1.5</v>
      </c>
      <c r="T47" s="128">
        <f t="shared" si="7"/>
        <v>1.175</v>
      </c>
      <c r="U47" s="128">
        <f t="shared" si="8"/>
        <v>1.05</v>
      </c>
      <c r="V47" s="128">
        <f t="shared" si="9"/>
        <v>1.825</v>
      </c>
      <c r="W47" s="33">
        <f t="shared" si="10"/>
        <v>56</v>
      </c>
      <c r="X47" s="129">
        <f t="shared" si="11"/>
        <v>11.200000000000001</v>
      </c>
      <c r="Y47" s="134">
        <v>48</v>
      </c>
      <c r="Z47" s="131">
        <f t="shared" si="12"/>
        <v>38.400000000000006</v>
      </c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2"/>
    </row>
    <row r="48" spans="1:44" s="130" customFormat="1" ht="21" thickBot="1" x14ac:dyDescent="0.35">
      <c r="A48" s="125">
        <v>42</v>
      </c>
      <c r="B48" s="134">
        <v>660854</v>
      </c>
      <c r="C48" s="135" t="s">
        <v>146</v>
      </c>
      <c r="D48" s="8">
        <v>12</v>
      </c>
      <c r="E48" s="9">
        <v>10</v>
      </c>
      <c r="F48" s="9">
        <v>6.5</v>
      </c>
      <c r="G48" s="9">
        <v>6</v>
      </c>
      <c r="H48" s="143">
        <v>13</v>
      </c>
      <c r="I48" s="126">
        <f t="shared" si="1"/>
        <v>47.5</v>
      </c>
      <c r="J48" s="126">
        <f t="shared" si="2"/>
        <v>7.125</v>
      </c>
      <c r="K48" s="14">
        <v>1.5</v>
      </c>
      <c r="L48" s="15">
        <v>2</v>
      </c>
      <c r="M48" s="15">
        <v>3</v>
      </c>
      <c r="N48" s="15">
        <v>4</v>
      </c>
      <c r="O48" s="144">
        <v>4</v>
      </c>
      <c r="P48" s="127">
        <f t="shared" si="3"/>
        <v>14.5</v>
      </c>
      <c r="Q48" s="127">
        <f t="shared" si="4"/>
        <v>0.72500000000000009</v>
      </c>
      <c r="R48" s="128">
        <f t="shared" si="5"/>
        <v>1.8749999999999998</v>
      </c>
      <c r="S48" s="128">
        <f t="shared" si="6"/>
        <v>1.6</v>
      </c>
      <c r="T48" s="128">
        <f t="shared" si="7"/>
        <v>1.125</v>
      </c>
      <c r="U48" s="128">
        <f t="shared" si="8"/>
        <v>1.0999999999999999</v>
      </c>
      <c r="V48" s="128">
        <f t="shared" si="9"/>
        <v>2.15</v>
      </c>
      <c r="W48" s="33">
        <f t="shared" si="10"/>
        <v>62</v>
      </c>
      <c r="X48" s="129">
        <f t="shared" si="11"/>
        <v>12.4</v>
      </c>
      <c r="Y48" s="134">
        <v>52</v>
      </c>
      <c r="Z48" s="131">
        <f t="shared" si="12"/>
        <v>41.6</v>
      </c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2"/>
    </row>
    <row r="49" spans="1:44" s="130" customFormat="1" x14ac:dyDescent="0.3">
      <c r="A49" s="125">
        <v>43</v>
      </c>
      <c r="B49" s="134">
        <v>660855</v>
      </c>
      <c r="C49" s="135" t="s">
        <v>147</v>
      </c>
      <c r="D49" s="8">
        <v>7</v>
      </c>
      <c r="E49" s="9">
        <v>9</v>
      </c>
      <c r="F49" s="9">
        <v>13</v>
      </c>
      <c r="G49" s="9">
        <v>12</v>
      </c>
      <c r="H49" s="143">
        <v>10</v>
      </c>
      <c r="I49" s="126">
        <f t="shared" si="1"/>
        <v>51</v>
      </c>
      <c r="J49" s="126">
        <f t="shared" si="2"/>
        <v>7.6499999999999995</v>
      </c>
      <c r="K49" s="14">
        <v>4</v>
      </c>
      <c r="L49" s="15">
        <v>2.5</v>
      </c>
      <c r="M49" s="15">
        <v>2</v>
      </c>
      <c r="N49" s="15">
        <v>3.5</v>
      </c>
      <c r="O49" s="144">
        <v>3</v>
      </c>
      <c r="P49" s="127">
        <f t="shared" si="3"/>
        <v>15</v>
      </c>
      <c r="Q49" s="127">
        <f t="shared" si="4"/>
        <v>0.75</v>
      </c>
      <c r="R49" s="128">
        <f t="shared" si="5"/>
        <v>1.25</v>
      </c>
      <c r="S49" s="128">
        <f t="shared" si="6"/>
        <v>1.4749999999999999</v>
      </c>
      <c r="T49" s="128">
        <f t="shared" si="7"/>
        <v>2.0499999999999998</v>
      </c>
      <c r="U49" s="128">
        <f t="shared" si="8"/>
        <v>1.9749999999999999</v>
      </c>
      <c r="V49" s="128">
        <f t="shared" si="9"/>
        <v>1.65</v>
      </c>
      <c r="W49" s="33">
        <f t="shared" si="10"/>
        <v>66</v>
      </c>
      <c r="X49" s="129">
        <f t="shared" si="11"/>
        <v>13.200000000000001</v>
      </c>
      <c r="Y49" s="134">
        <v>56</v>
      </c>
      <c r="Z49" s="131">
        <f t="shared" si="12"/>
        <v>44.800000000000004</v>
      </c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2"/>
    </row>
    <row r="50" spans="1:44" s="130" customFormat="1" x14ac:dyDescent="0.3">
      <c r="A50" s="125">
        <v>44</v>
      </c>
      <c r="B50" s="134">
        <v>660989</v>
      </c>
      <c r="C50" s="135" t="s">
        <v>148</v>
      </c>
      <c r="D50" s="9">
        <v>5</v>
      </c>
      <c r="E50" s="9">
        <v>3</v>
      </c>
      <c r="F50" s="9">
        <v>4</v>
      </c>
      <c r="G50" s="9">
        <v>2</v>
      </c>
      <c r="H50" s="9">
        <v>3.5</v>
      </c>
      <c r="I50" s="126">
        <f t="shared" si="1"/>
        <v>17.5</v>
      </c>
      <c r="J50" s="126">
        <f t="shared" si="2"/>
        <v>2.625</v>
      </c>
      <c r="K50" s="15">
        <v>2</v>
      </c>
      <c r="L50" s="15">
        <v>1.5</v>
      </c>
      <c r="M50" s="15">
        <v>1</v>
      </c>
      <c r="N50" s="15">
        <v>0.5</v>
      </c>
      <c r="O50" s="15">
        <v>1</v>
      </c>
      <c r="P50" s="127">
        <f t="shared" si="3"/>
        <v>6</v>
      </c>
      <c r="Q50" s="127">
        <f t="shared" si="4"/>
        <v>0.30000000000000004</v>
      </c>
      <c r="R50" s="128">
        <f t="shared" si="5"/>
        <v>0.85</v>
      </c>
      <c r="S50" s="128">
        <f t="shared" si="6"/>
        <v>0.52499999999999991</v>
      </c>
      <c r="T50" s="128">
        <f t="shared" si="7"/>
        <v>0.65</v>
      </c>
      <c r="U50" s="128">
        <f t="shared" si="8"/>
        <v>0.32500000000000001</v>
      </c>
      <c r="V50" s="128">
        <f t="shared" si="9"/>
        <v>0.57500000000000007</v>
      </c>
      <c r="W50" s="33">
        <f t="shared" si="10"/>
        <v>23.5</v>
      </c>
      <c r="X50" s="129">
        <f t="shared" si="11"/>
        <v>4.7</v>
      </c>
      <c r="Y50" s="134">
        <v>20</v>
      </c>
      <c r="Z50" s="131">
        <f t="shared" si="12"/>
        <v>16</v>
      </c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2"/>
    </row>
    <row r="51" spans="1:44" s="130" customFormat="1" x14ac:dyDescent="0.3">
      <c r="A51" s="125">
        <v>45</v>
      </c>
      <c r="B51" s="134">
        <v>660856</v>
      </c>
      <c r="C51" s="135" t="s">
        <v>149</v>
      </c>
      <c r="D51" s="9">
        <v>2.5</v>
      </c>
      <c r="E51" s="9">
        <v>2</v>
      </c>
      <c r="F51" s="9">
        <v>3.5</v>
      </c>
      <c r="G51" s="9">
        <v>1.5</v>
      </c>
      <c r="H51" s="9">
        <v>4</v>
      </c>
      <c r="I51" s="126">
        <f t="shared" si="1"/>
        <v>13.5</v>
      </c>
      <c r="J51" s="126">
        <f t="shared" si="2"/>
        <v>2.0249999999999999</v>
      </c>
      <c r="K51" s="15">
        <v>0.5</v>
      </c>
      <c r="L51" s="15">
        <v>2</v>
      </c>
      <c r="M51" s="15">
        <v>1.5</v>
      </c>
      <c r="N51" s="15">
        <v>0</v>
      </c>
      <c r="O51" s="15">
        <v>2</v>
      </c>
      <c r="P51" s="127">
        <f t="shared" si="3"/>
        <v>6</v>
      </c>
      <c r="Q51" s="127">
        <f t="shared" si="4"/>
        <v>0.30000000000000004</v>
      </c>
      <c r="R51" s="128">
        <f t="shared" si="5"/>
        <v>0.4</v>
      </c>
      <c r="S51" s="128">
        <f t="shared" si="6"/>
        <v>0.4</v>
      </c>
      <c r="T51" s="128">
        <f t="shared" si="7"/>
        <v>0.60000000000000009</v>
      </c>
      <c r="U51" s="128">
        <f t="shared" si="8"/>
        <v>0.22499999999999998</v>
      </c>
      <c r="V51" s="128">
        <f t="shared" si="9"/>
        <v>0.7</v>
      </c>
      <c r="W51" s="33">
        <f t="shared" si="10"/>
        <v>19.5</v>
      </c>
      <c r="X51" s="129">
        <f t="shared" si="11"/>
        <v>3.9000000000000004</v>
      </c>
      <c r="Y51" s="134">
        <v>20</v>
      </c>
      <c r="Z51" s="131">
        <f t="shared" si="12"/>
        <v>16</v>
      </c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2"/>
    </row>
    <row r="52" spans="1:44" s="130" customFormat="1" ht="21" thickBot="1" x14ac:dyDescent="0.35">
      <c r="A52" s="125">
        <v>46</v>
      </c>
      <c r="B52" s="134">
        <v>660857</v>
      </c>
      <c r="C52" s="135" t="s">
        <v>150</v>
      </c>
      <c r="D52" s="9">
        <v>13</v>
      </c>
      <c r="E52" s="9">
        <v>9</v>
      </c>
      <c r="F52" s="9">
        <v>10</v>
      </c>
      <c r="G52" s="9">
        <v>13</v>
      </c>
      <c r="H52" s="9">
        <v>11</v>
      </c>
      <c r="I52" s="126">
        <f t="shared" si="1"/>
        <v>56</v>
      </c>
      <c r="J52" s="126">
        <f t="shared" si="2"/>
        <v>8.4</v>
      </c>
      <c r="K52" s="15">
        <v>3.5</v>
      </c>
      <c r="L52" s="15">
        <v>2.5</v>
      </c>
      <c r="M52" s="15">
        <v>3</v>
      </c>
      <c r="N52" s="15">
        <v>4</v>
      </c>
      <c r="O52" s="15">
        <v>3.5</v>
      </c>
      <c r="P52" s="127">
        <f t="shared" si="3"/>
        <v>16.5</v>
      </c>
      <c r="Q52" s="127">
        <f t="shared" si="4"/>
        <v>0.82500000000000007</v>
      </c>
      <c r="R52" s="128">
        <f t="shared" si="5"/>
        <v>2.125</v>
      </c>
      <c r="S52" s="128">
        <f t="shared" si="6"/>
        <v>1.4749999999999999</v>
      </c>
      <c r="T52" s="128">
        <f t="shared" si="7"/>
        <v>1.65</v>
      </c>
      <c r="U52" s="128">
        <f t="shared" si="8"/>
        <v>2.15</v>
      </c>
      <c r="V52" s="128">
        <f t="shared" si="9"/>
        <v>1.825</v>
      </c>
      <c r="W52" s="33">
        <f t="shared" si="10"/>
        <v>72.5</v>
      </c>
      <c r="X52" s="129">
        <f t="shared" si="11"/>
        <v>14.5</v>
      </c>
      <c r="Y52" s="134">
        <v>60</v>
      </c>
      <c r="Z52" s="131">
        <f t="shared" si="12"/>
        <v>48</v>
      </c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2"/>
    </row>
    <row r="53" spans="1:44" s="130" customFormat="1" ht="21" thickBot="1" x14ac:dyDescent="0.35">
      <c r="A53" s="125">
        <v>47</v>
      </c>
      <c r="B53" s="134">
        <v>660858</v>
      </c>
      <c r="C53" s="135" t="s">
        <v>151</v>
      </c>
      <c r="D53" s="8">
        <v>9</v>
      </c>
      <c r="E53" s="9">
        <v>10.5</v>
      </c>
      <c r="F53" s="9">
        <v>13.5</v>
      </c>
      <c r="G53" s="9">
        <v>8.5</v>
      </c>
      <c r="H53" s="143">
        <v>7</v>
      </c>
      <c r="I53" s="126">
        <f t="shared" si="1"/>
        <v>48.5</v>
      </c>
      <c r="J53" s="126">
        <f t="shared" si="2"/>
        <v>7.2749999999999995</v>
      </c>
      <c r="K53" s="14">
        <v>2.5</v>
      </c>
      <c r="L53" s="15">
        <v>4</v>
      </c>
      <c r="M53" s="15">
        <v>3.5</v>
      </c>
      <c r="N53" s="15">
        <v>3</v>
      </c>
      <c r="O53" s="144">
        <v>2</v>
      </c>
      <c r="P53" s="127">
        <f t="shared" si="3"/>
        <v>15</v>
      </c>
      <c r="Q53" s="127">
        <f t="shared" si="4"/>
        <v>0.75</v>
      </c>
      <c r="R53" s="128">
        <f t="shared" si="5"/>
        <v>1.4749999999999999</v>
      </c>
      <c r="S53" s="128">
        <f t="shared" si="6"/>
        <v>1.7749999999999999</v>
      </c>
      <c r="T53" s="128">
        <f t="shared" si="7"/>
        <v>2.1999999999999997</v>
      </c>
      <c r="U53" s="128">
        <f t="shared" si="8"/>
        <v>1.4249999999999998</v>
      </c>
      <c r="V53" s="128">
        <f t="shared" si="9"/>
        <v>1.1500000000000001</v>
      </c>
      <c r="W53" s="33">
        <f t="shared" si="10"/>
        <v>63.5</v>
      </c>
      <c r="X53" s="129">
        <f t="shared" si="11"/>
        <v>12.700000000000001</v>
      </c>
      <c r="Y53" s="134">
        <v>53</v>
      </c>
      <c r="Z53" s="131">
        <f t="shared" si="12"/>
        <v>42.400000000000006</v>
      </c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2"/>
    </row>
    <row r="54" spans="1:44" s="130" customFormat="1" x14ac:dyDescent="0.3">
      <c r="A54" s="125">
        <v>48</v>
      </c>
      <c r="B54" s="134">
        <v>660859</v>
      </c>
      <c r="C54" s="135" t="s">
        <v>152</v>
      </c>
      <c r="D54" s="8">
        <v>6.5</v>
      </c>
      <c r="E54" s="9">
        <v>7</v>
      </c>
      <c r="F54" s="9">
        <v>7.5</v>
      </c>
      <c r="G54" s="9">
        <v>9</v>
      </c>
      <c r="H54" s="143">
        <v>6</v>
      </c>
      <c r="I54" s="126">
        <f t="shared" si="1"/>
        <v>36</v>
      </c>
      <c r="J54" s="126">
        <f t="shared" si="2"/>
        <v>5.3999999999999995</v>
      </c>
      <c r="K54" s="14">
        <v>3</v>
      </c>
      <c r="L54" s="15">
        <v>2.5</v>
      </c>
      <c r="M54" s="15">
        <v>2</v>
      </c>
      <c r="N54" s="15">
        <v>1.5</v>
      </c>
      <c r="O54" s="144">
        <v>4</v>
      </c>
      <c r="P54" s="127">
        <f t="shared" si="3"/>
        <v>13</v>
      </c>
      <c r="Q54" s="127">
        <f t="shared" si="4"/>
        <v>0.65</v>
      </c>
      <c r="R54" s="128">
        <f t="shared" si="5"/>
        <v>1.125</v>
      </c>
      <c r="S54" s="128">
        <f t="shared" si="6"/>
        <v>1.175</v>
      </c>
      <c r="T54" s="128">
        <f t="shared" si="7"/>
        <v>1.2250000000000001</v>
      </c>
      <c r="U54" s="128">
        <f t="shared" si="8"/>
        <v>1.4249999999999998</v>
      </c>
      <c r="V54" s="128">
        <f t="shared" si="9"/>
        <v>1.0999999999999999</v>
      </c>
      <c r="W54" s="33">
        <f t="shared" si="10"/>
        <v>49</v>
      </c>
      <c r="X54" s="129">
        <f t="shared" si="11"/>
        <v>9.8000000000000007</v>
      </c>
      <c r="Y54" s="134">
        <v>39</v>
      </c>
      <c r="Z54" s="131">
        <f t="shared" si="12"/>
        <v>31.200000000000003</v>
      </c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2"/>
    </row>
    <row r="55" spans="1:44" s="130" customFormat="1" x14ac:dyDescent="0.3">
      <c r="A55" s="125">
        <v>49</v>
      </c>
      <c r="B55" s="134">
        <v>660860</v>
      </c>
      <c r="C55" s="135" t="s">
        <v>153</v>
      </c>
      <c r="D55" s="9">
        <v>5</v>
      </c>
      <c r="E55" s="9">
        <v>2.5</v>
      </c>
      <c r="F55" s="9">
        <v>4</v>
      </c>
      <c r="G55" s="9">
        <v>2</v>
      </c>
      <c r="H55" s="9">
        <v>3</v>
      </c>
      <c r="I55" s="126">
        <f t="shared" si="1"/>
        <v>16.5</v>
      </c>
      <c r="J55" s="126">
        <f t="shared" si="2"/>
        <v>2.4750000000000001</v>
      </c>
      <c r="K55" s="15">
        <v>1.5</v>
      </c>
      <c r="L55" s="15">
        <v>1</v>
      </c>
      <c r="M55" s="15">
        <v>2</v>
      </c>
      <c r="N55" s="15">
        <v>1</v>
      </c>
      <c r="O55" s="15">
        <v>0.5</v>
      </c>
      <c r="P55" s="127">
        <f t="shared" si="3"/>
        <v>6</v>
      </c>
      <c r="Q55" s="127">
        <f t="shared" si="4"/>
        <v>0.30000000000000004</v>
      </c>
      <c r="R55" s="128">
        <f t="shared" si="5"/>
        <v>0.82499999999999996</v>
      </c>
      <c r="S55" s="128">
        <f t="shared" si="6"/>
        <v>0.42499999999999999</v>
      </c>
      <c r="T55" s="128">
        <f t="shared" si="7"/>
        <v>0.7</v>
      </c>
      <c r="U55" s="128">
        <f t="shared" si="8"/>
        <v>0.35</v>
      </c>
      <c r="V55" s="128">
        <f t="shared" si="9"/>
        <v>0.47499999999999998</v>
      </c>
      <c r="W55" s="33">
        <f t="shared" si="10"/>
        <v>22.5</v>
      </c>
      <c r="X55" s="129">
        <f t="shared" si="11"/>
        <v>4.5</v>
      </c>
      <c r="Y55" s="134">
        <v>20</v>
      </c>
      <c r="Z55" s="131">
        <f t="shared" si="12"/>
        <v>16</v>
      </c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2"/>
    </row>
    <row r="56" spans="1:44" s="130" customFormat="1" ht="21" thickBot="1" x14ac:dyDescent="0.35">
      <c r="A56" s="125">
        <v>50</v>
      </c>
      <c r="B56" s="134">
        <v>660861</v>
      </c>
      <c r="C56" s="135" t="s">
        <v>154</v>
      </c>
      <c r="D56" s="9">
        <v>13</v>
      </c>
      <c r="E56" s="9">
        <v>15</v>
      </c>
      <c r="F56" s="9">
        <v>9</v>
      </c>
      <c r="G56" s="9">
        <v>10</v>
      </c>
      <c r="H56" s="9">
        <v>17</v>
      </c>
      <c r="I56" s="126">
        <f t="shared" si="1"/>
        <v>64</v>
      </c>
      <c r="J56" s="126">
        <f t="shared" si="2"/>
        <v>9.6</v>
      </c>
      <c r="K56" s="15">
        <v>4.5</v>
      </c>
      <c r="L56" s="15">
        <v>3</v>
      </c>
      <c r="M56" s="15">
        <v>3.5</v>
      </c>
      <c r="N56" s="15">
        <v>5</v>
      </c>
      <c r="O56" s="15">
        <v>3.5</v>
      </c>
      <c r="P56" s="127">
        <f t="shared" si="3"/>
        <v>19.5</v>
      </c>
      <c r="Q56" s="127">
        <f t="shared" si="4"/>
        <v>0.97500000000000009</v>
      </c>
      <c r="R56" s="128">
        <f t="shared" si="5"/>
        <v>2.1749999999999998</v>
      </c>
      <c r="S56" s="128">
        <f t="shared" si="6"/>
        <v>2.4</v>
      </c>
      <c r="T56" s="128">
        <f t="shared" si="7"/>
        <v>1.5249999999999999</v>
      </c>
      <c r="U56" s="128">
        <f t="shared" si="8"/>
        <v>1.75</v>
      </c>
      <c r="V56" s="128">
        <f t="shared" si="9"/>
        <v>2.7249999999999996</v>
      </c>
      <c r="W56" s="33">
        <f t="shared" si="10"/>
        <v>83.5</v>
      </c>
      <c r="X56" s="129">
        <f t="shared" si="11"/>
        <v>16.7</v>
      </c>
      <c r="Y56" s="134">
        <v>67</v>
      </c>
      <c r="Z56" s="131">
        <f t="shared" si="12"/>
        <v>53.6</v>
      </c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2"/>
    </row>
    <row r="57" spans="1:44" s="130" customFormat="1" x14ac:dyDescent="0.3">
      <c r="A57" s="125">
        <v>51</v>
      </c>
      <c r="B57" s="134">
        <v>660862</v>
      </c>
      <c r="C57" s="135" t="s">
        <v>155</v>
      </c>
      <c r="D57" s="8">
        <v>11</v>
      </c>
      <c r="E57" s="9">
        <v>10</v>
      </c>
      <c r="F57" s="9">
        <v>15</v>
      </c>
      <c r="G57" s="9">
        <v>8</v>
      </c>
      <c r="H57" s="143">
        <v>9.5</v>
      </c>
      <c r="I57" s="126">
        <f t="shared" si="1"/>
        <v>53.5</v>
      </c>
      <c r="J57" s="126">
        <f t="shared" si="2"/>
        <v>8.0250000000000004</v>
      </c>
      <c r="K57" s="14">
        <v>5</v>
      </c>
      <c r="L57" s="15">
        <v>2</v>
      </c>
      <c r="M57" s="15">
        <v>3</v>
      </c>
      <c r="N57" s="15">
        <v>5</v>
      </c>
      <c r="O57" s="144">
        <v>3</v>
      </c>
      <c r="P57" s="127">
        <f t="shared" si="3"/>
        <v>18</v>
      </c>
      <c r="Q57" s="127">
        <f t="shared" si="4"/>
        <v>0.9</v>
      </c>
      <c r="R57" s="128">
        <f t="shared" si="5"/>
        <v>1.9</v>
      </c>
      <c r="S57" s="128">
        <f t="shared" si="6"/>
        <v>1.6</v>
      </c>
      <c r="T57" s="128">
        <f t="shared" si="7"/>
        <v>2.4</v>
      </c>
      <c r="U57" s="128">
        <f t="shared" si="8"/>
        <v>1.45</v>
      </c>
      <c r="V57" s="128">
        <f t="shared" si="9"/>
        <v>1.5750000000000002</v>
      </c>
      <c r="W57" s="33">
        <f t="shared" si="10"/>
        <v>71.5</v>
      </c>
      <c r="X57" s="129">
        <f t="shared" si="11"/>
        <v>14.3</v>
      </c>
      <c r="Y57" s="134">
        <v>59</v>
      </c>
      <c r="Z57" s="131">
        <f t="shared" si="12"/>
        <v>47.2</v>
      </c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2"/>
    </row>
    <row r="58" spans="1:44" s="130" customFormat="1" ht="21" thickBot="1" x14ac:dyDescent="0.35">
      <c r="A58" s="125">
        <v>52</v>
      </c>
      <c r="B58" s="134">
        <v>660990</v>
      </c>
      <c r="C58" s="135" t="s">
        <v>156</v>
      </c>
      <c r="D58" s="9">
        <v>10.5</v>
      </c>
      <c r="E58" s="9">
        <v>13</v>
      </c>
      <c r="F58" s="9">
        <v>8</v>
      </c>
      <c r="G58" s="9">
        <v>12</v>
      </c>
      <c r="H58" s="9">
        <v>14</v>
      </c>
      <c r="I58" s="126">
        <f t="shared" si="1"/>
        <v>57.5</v>
      </c>
      <c r="J58" s="126">
        <f t="shared" si="2"/>
        <v>8.625</v>
      </c>
      <c r="K58" s="15">
        <v>4</v>
      </c>
      <c r="L58" s="15">
        <v>2.5</v>
      </c>
      <c r="M58" s="15">
        <v>3</v>
      </c>
      <c r="N58" s="15">
        <v>3.5</v>
      </c>
      <c r="O58" s="15">
        <v>5</v>
      </c>
      <c r="P58" s="127">
        <f t="shared" si="3"/>
        <v>18</v>
      </c>
      <c r="Q58" s="127">
        <f t="shared" si="4"/>
        <v>0.9</v>
      </c>
      <c r="R58" s="128">
        <f t="shared" si="5"/>
        <v>1.7749999999999999</v>
      </c>
      <c r="S58" s="128">
        <f t="shared" si="6"/>
        <v>2.0750000000000002</v>
      </c>
      <c r="T58" s="128">
        <f t="shared" si="7"/>
        <v>1.35</v>
      </c>
      <c r="U58" s="128">
        <f t="shared" si="8"/>
        <v>1.9749999999999999</v>
      </c>
      <c r="V58" s="128">
        <f t="shared" si="9"/>
        <v>2.35</v>
      </c>
      <c r="W58" s="33">
        <f t="shared" si="10"/>
        <v>75.5</v>
      </c>
      <c r="X58" s="129">
        <f t="shared" si="11"/>
        <v>15.100000000000001</v>
      </c>
      <c r="Y58" s="134">
        <v>60</v>
      </c>
      <c r="Z58" s="131">
        <f t="shared" si="12"/>
        <v>48</v>
      </c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2"/>
    </row>
    <row r="59" spans="1:44" s="130" customFormat="1" ht="21" thickBot="1" x14ac:dyDescent="0.35">
      <c r="A59" s="125">
        <v>53</v>
      </c>
      <c r="B59" s="134">
        <v>660863</v>
      </c>
      <c r="C59" s="135" t="s">
        <v>157</v>
      </c>
      <c r="D59" s="8">
        <v>6</v>
      </c>
      <c r="E59" s="9">
        <v>9</v>
      </c>
      <c r="F59" s="9">
        <v>5.5</v>
      </c>
      <c r="G59" s="9">
        <v>4</v>
      </c>
      <c r="H59" s="143">
        <v>5</v>
      </c>
      <c r="I59" s="126">
        <f t="shared" si="1"/>
        <v>29.5</v>
      </c>
      <c r="J59" s="126">
        <f t="shared" si="2"/>
        <v>4.4249999999999998</v>
      </c>
      <c r="K59" s="14">
        <v>3</v>
      </c>
      <c r="L59" s="15">
        <v>1</v>
      </c>
      <c r="M59" s="15">
        <v>1.5</v>
      </c>
      <c r="N59" s="15">
        <v>2</v>
      </c>
      <c r="O59" s="144">
        <v>3</v>
      </c>
      <c r="P59" s="127">
        <f t="shared" si="3"/>
        <v>10.5</v>
      </c>
      <c r="Q59" s="127">
        <f t="shared" si="4"/>
        <v>0.52500000000000002</v>
      </c>
      <c r="R59" s="128">
        <f t="shared" si="5"/>
        <v>1.0499999999999998</v>
      </c>
      <c r="S59" s="128">
        <f t="shared" si="6"/>
        <v>1.4</v>
      </c>
      <c r="T59" s="128">
        <f t="shared" si="7"/>
        <v>0.89999999999999991</v>
      </c>
      <c r="U59" s="128">
        <f t="shared" si="8"/>
        <v>0.7</v>
      </c>
      <c r="V59" s="128">
        <f t="shared" si="9"/>
        <v>0.9</v>
      </c>
      <c r="W59" s="33">
        <f t="shared" si="10"/>
        <v>40</v>
      </c>
      <c r="X59" s="129">
        <f t="shared" si="11"/>
        <v>8</v>
      </c>
      <c r="Y59" s="134">
        <v>35</v>
      </c>
      <c r="Z59" s="131">
        <f t="shared" si="12"/>
        <v>28</v>
      </c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2"/>
    </row>
    <row r="60" spans="1:44" s="130" customFormat="1" x14ac:dyDescent="0.3">
      <c r="A60" s="125">
        <v>54</v>
      </c>
      <c r="B60" s="134">
        <v>660864</v>
      </c>
      <c r="C60" s="135" t="s">
        <v>158</v>
      </c>
      <c r="D60" s="8">
        <v>5</v>
      </c>
      <c r="E60" s="9">
        <v>8</v>
      </c>
      <c r="F60" s="9">
        <v>6</v>
      </c>
      <c r="G60" s="9">
        <v>7.5</v>
      </c>
      <c r="H60" s="143">
        <v>5</v>
      </c>
      <c r="I60" s="126">
        <f t="shared" si="1"/>
        <v>31.5</v>
      </c>
      <c r="J60" s="126">
        <f t="shared" si="2"/>
        <v>4.7249999999999996</v>
      </c>
      <c r="K60" s="14">
        <v>1.5</v>
      </c>
      <c r="L60" s="15">
        <v>2.5</v>
      </c>
      <c r="M60" s="15">
        <v>1</v>
      </c>
      <c r="N60" s="15">
        <v>2.5</v>
      </c>
      <c r="O60" s="144">
        <v>2</v>
      </c>
      <c r="P60" s="127">
        <f t="shared" si="3"/>
        <v>9.5</v>
      </c>
      <c r="Q60" s="127">
        <f t="shared" si="4"/>
        <v>0.47500000000000003</v>
      </c>
      <c r="R60" s="128">
        <f t="shared" si="5"/>
        <v>0.82499999999999996</v>
      </c>
      <c r="S60" s="128">
        <f t="shared" si="6"/>
        <v>1.325</v>
      </c>
      <c r="T60" s="128">
        <f t="shared" si="7"/>
        <v>0.95</v>
      </c>
      <c r="U60" s="128">
        <f t="shared" si="8"/>
        <v>1.25</v>
      </c>
      <c r="V60" s="128">
        <f t="shared" si="9"/>
        <v>0.85</v>
      </c>
      <c r="W60" s="33">
        <f t="shared" si="10"/>
        <v>41</v>
      </c>
      <c r="X60" s="129">
        <f t="shared" si="11"/>
        <v>8.2000000000000011</v>
      </c>
      <c r="Y60" s="134">
        <v>36</v>
      </c>
      <c r="Z60" s="131">
        <f t="shared" si="12"/>
        <v>28.8</v>
      </c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2"/>
    </row>
    <row r="61" spans="1:44" s="130" customFormat="1" x14ac:dyDescent="0.3">
      <c r="A61" s="125">
        <v>55</v>
      </c>
      <c r="B61" s="134">
        <v>660865</v>
      </c>
      <c r="C61" s="135" t="s">
        <v>159</v>
      </c>
      <c r="D61" s="9">
        <v>10</v>
      </c>
      <c r="E61" s="9">
        <v>9</v>
      </c>
      <c r="F61" s="9">
        <v>12.5</v>
      </c>
      <c r="G61" s="9">
        <v>13</v>
      </c>
      <c r="H61" s="9">
        <v>15</v>
      </c>
      <c r="I61" s="126">
        <f t="shared" si="1"/>
        <v>59.5</v>
      </c>
      <c r="J61" s="126">
        <f t="shared" si="2"/>
        <v>8.9249999999999989</v>
      </c>
      <c r="K61" s="15">
        <v>4</v>
      </c>
      <c r="L61" s="15">
        <v>3</v>
      </c>
      <c r="M61" s="15">
        <v>3.5</v>
      </c>
      <c r="N61" s="15">
        <v>3</v>
      </c>
      <c r="O61" s="15">
        <v>4.5</v>
      </c>
      <c r="P61" s="127">
        <f t="shared" si="3"/>
        <v>18</v>
      </c>
      <c r="Q61" s="127">
        <f t="shared" si="4"/>
        <v>0.9</v>
      </c>
      <c r="R61" s="128">
        <f t="shared" si="5"/>
        <v>1.7</v>
      </c>
      <c r="S61" s="128">
        <f t="shared" si="6"/>
        <v>1.5</v>
      </c>
      <c r="T61" s="128">
        <f t="shared" si="7"/>
        <v>2.0499999999999998</v>
      </c>
      <c r="U61" s="128">
        <f t="shared" si="8"/>
        <v>2.1</v>
      </c>
      <c r="V61" s="128">
        <f t="shared" si="9"/>
        <v>2.4750000000000001</v>
      </c>
      <c r="W61" s="33">
        <f t="shared" si="10"/>
        <v>77.5</v>
      </c>
      <c r="X61" s="129">
        <f t="shared" si="11"/>
        <v>15.5</v>
      </c>
      <c r="Y61" s="134">
        <v>63</v>
      </c>
      <c r="Z61" s="131">
        <f t="shared" si="12"/>
        <v>50.400000000000006</v>
      </c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2"/>
    </row>
    <row r="62" spans="1:44" s="130" customFormat="1" ht="21" thickBot="1" x14ac:dyDescent="0.35">
      <c r="A62" s="125">
        <v>56</v>
      </c>
      <c r="B62" s="134">
        <v>660866</v>
      </c>
      <c r="C62" s="135" t="s">
        <v>160</v>
      </c>
      <c r="D62" s="9">
        <v>15.5</v>
      </c>
      <c r="E62" s="9">
        <v>11</v>
      </c>
      <c r="F62" s="9">
        <v>10</v>
      </c>
      <c r="G62" s="9">
        <v>9</v>
      </c>
      <c r="H62" s="9">
        <v>13</v>
      </c>
      <c r="I62" s="126">
        <f t="shared" si="1"/>
        <v>58.5</v>
      </c>
      <c r="J62" s="126">
        <f t="shared" si="2"/>
        <v>8.7750000000000004</v>
      </c>
      <c r="K62" s="15">
        <v>3.5</v>
      </c>
      <c r="L62" s="15">
        <v>2</v>
      </c>
      <c r="M62" s="15">
        <v>3</v>
      </c>
      <c r="N62" s="15">
        <v>1.5</v>
      </c>
      <c r="O62" s="15">
        <v>2</v>
      </c>
      <c r="P62" s="127">
        <f t="shared" si="3"/>
        <v>12</v>
      </c>
      <c r="Q62" s="127">
        <f t="shared" si="4"/>
        <v>0.60000000000000009</v>
      </c>
      <c r="R62" s="128">
        <f t="shared" si="5"/>
        <v>2.4999999999999996</v>
      </c>
      <c r="S62" s="128">
        <f t="shared" si="6"/>
        <v>1.75</v>
      </c>
      <c r="T62" s="128">
        <f t="shared" si="7"/>
        <v>1.65</v>
      </c>
      <c r="U62" s="128">
        <f t="shared" si="8"/>
        <v>1.4249999999999998</v>
      </c>
      <c r="V62" s="128">
        <f t="shared" si="9"/>
        <v>2.0499999999999998</v>
      </c>
      <c r="W62" s="33">
        <f t="shared" si="10"/>
        <v>70.5</v>
      </c>
      <c r="X62" s="129">
        <f t="shared" si="11"/>
        <v>14.100000000000001</v>
      </c>
      <c r="Y62" s="134">
        <v>63</v>
      </c>
      <c r="Z62" s="131">
        <f t="shared" si="12"/>
        <v>50.400000000000006</v>
      </c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2"/>
    </row>
    <row r="63" spans="1:44" s="130" customFormat="1" ht="21" thickBot="1" x14ac:dyDescent="0.35">
      <c r="A63" s="125">
        <v>57</v>
      </c>
      <c r="B63" s="134">
        <v>660867</v>
      </c>
      <c r="C63" s="135" t="s">
        <v>161</v>
      </c>
      <c r="D63" s="8">
        <v>8.5</v>
      </c>
      <c r="E63" s="9">
        <v>9</v>
      </c>
      <c r="F63" s="9">
        <v>11</v>
      </c>
      <c r="G63" s="9">
        <v>9</v>
      </c>
      <c r="H63" s="143">
        <v>10</v>
      </c>
      <c r="I63" s="126">
        <f t="shared" si="1"/>
        <v>47.5</v>
      </c>
      <c r="J63" s="126">
        <f t="shared" si="2"/>
        <v>7.125</v>
      </c>
      <c r="K63" s="14">
        <v>4</v>
      </c>
      <c r="L63" s="15">
        <v>5</v>
      </c>
      <c r="M63" s="15">
        <v>3</v>
      </c>
      <c r="N63" s="15">
        <v>2</v>
      </c>
      <c r="O63" s="144">
        <v>2.5</v>
      </c>
      <c r="P63" s="127">
        <f t="shared" si="3"/>
        <v>16.5</v>
      </c>
      <c r="Q63" s="127">
        <f t="shared" si="4"/>
        <v>0.82500000000000007</v>
      </c>
      <c r="R63" s="128">
        <f t="shared" si="5"/>
        <v>1.4749999999999999</v>
      </c>
      <c r="S63" s="128">
        <f t="shared" si="6"/>
        <v>1.5999999999999999</v>
      </c>
      <c r="T63" s="128">
        <f t="shared" si="7"/>
        <v>1.7999999999999998</v>
      </c>
      <c r="U63" s="128">
        <f t="shared" si="8"/>
        <v>1.45</v>
      </c>
      <c r="V63" s="128">
        <f t="shared" si="9"/>
        <v>1.625</v>
      </c>
      <c r="W63" s="33">
        <f t="shared" si="10"/>
        <v>64</v>
      </c>
      <c r="X63" s="129">
        <f t="shared" si="11"/>
        <v>12.8</v>
      </c>
      <c r="Y63" s="134">
        <v>54</v>
      </c>
      <c r="Z63" s="131">
        <f t="shared" si="12"/>
        <v>43.2</v>
      </c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2"/>
    </row>
    <row r="64" spans="1:44" s="130" customFormat="1" ht="21" thickBot="1" x14ac:dyDescent="0.35">
      <c r="A64" s="125">
        <v>58</v>
      </c>
      <c r="B64" s="134">
        <v>660868</v>
      </c>
      <c r="C64" s="135" t="s">
        <v>162</v>
      </c>
      <c r="D64" s="8">
        <v>5</v>
      </c>
      <c r="E64" s="9">
        <v>6.5</v>
      </c>
      <c r="F64" s="9">
        <v>8</v>
      </c>
      <c r="G64" s="9">
        <v>7</v>
      </c>
      <c r="H64" s="143">
        <v>9</v>
      </c>
      <c r="I64" s="126">
        <f t="shared" si="1"/>
        <v>35.5</v>
      </c>
      <c r="J64" s="126">
        <f t="shared" si="2"/>
        <v>5.3250000000000002</v>
      </c>
      <c r="K64" s="14">
        <v>2.5</v>
      </c>
      <c r="L64" s="15">
        <v>1.5</v>
      </c>
      <c r="M64" s="15">
        <v>3</v>
      </c>
      <c r="N64" s="15">
        <v>3.5</v>
      </c>
      <c r="O64" s="144">
        <v>2</v>
      </c>
      <c r="P64" s="127">
        <f t="shared" si="3"/>
        <v>12.5</v>
      </c>
      <c r="Q64" s="127">
        <f t="shared" si="4"/>
        <v>0.625</v>
      </c>
      <c r="R64" s="128">
        <f t="shared" si="5"/>
        <v>0.875</v>
      </c>
      <c r="S64" s="128">
        <f t="shared" si="6"/>
        <v>1.05</v>
      </c>
      <c r="T64" s="128">
        <f t="shared" si="7"/>
        <v>1.35</v>
      </c>
      <c r="U64" s="128">
        <f t="shared" si="8"/>
        <v>1.2250000000000001</v>
      </c>
      <c r="V64" s="128">
        <f t="shared" si="9"/>
        <v>1.45</v>
      </c>
      <c r="W64" s="33">
        <f t="shared" si="10"/>
        <v>48</v>
      </c>
      <c r="X64" s="129">
        <f t="shared" si="11"/>
        <v>9.6000000000000014</v>
      </c>
      <c r="Y64" s="134">
        <v>42</v>
      </c>
      <c r="Z64" s="131">
        <f t="shared" si="12"/>
        <v>33.6</v>
      </c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2"/>
    </row>
    <row r="65" spans="1:44" s="130" customFormat="1" ht="21" thickBot="1" x14ac:dyDescent="0.35">
      <c r="A65" s="125">
        <v>59</v>
      </c>
      <c r="B65" s="134">
        <v>660869</v>
      </c>
      <c r="C65" s="135" t="s">
        <v>163</v>
      </c>
      <c r="D65" s="8">
        <v>6</v>
      </c>
      <c r="E65" s="9">
        <v>11</v>
      </c>
      <c r="F65" s="9">
        <v>6.5</v>
      </c>
      <c r="G65" s="9">
        <v>10.5</v>
      </c>
      <c r="H65" s="143">
        <v>11</v>
      </c>
      <c r="I65" s="126">
        <f t="shared" si="1"/>
        <v>45</v>
      </c>
      <c r="J65" s="126">
        <f t="shared" si="2"/>
        <v>6.75</v>
      </c>
      <c r="K65" s="14">
        <v>2</v>
      </c>
      <c r="L65" s="15">
        <v>3</v>
      </c>
      <c r="M65" s="15">
        <v>2.5</v>
      </c>
      <c r="N65" s="15">
        <v>3</v>
      </c>
      <c r="O65" s="144">
        <v>3.5</v>
      </c>
      <c r="P65" s="127">
        <f t="shared" si="3"/>
        <v>14</v>
      </c>
      <c r="Q65" s="127">
        <f t="shared" si="4"/>
        <v>0.70000000000000007</v>
      </c>
      <c r="R65" s="128">
        <f t="shared" si="5"/>
        <v>0.99999999999999989</v>
      </c>
      <c r="S65" s="128">
        <f t="shared" si="6"/>
        <v>1.7999999999999998</v>
      </c>
      <c r="T65" s="128">
        <f t="shared" si="7"/>
        <v>1.1000000000000001</v>
      </c>
      <c r="U65" s="128">
        <f t="shared" si="8"/>
        <v>1.7250000000000001</v>
      </c>
      <c r="V65" s="128">
        <f t="shared" si="9"/>
        <v>1.825</v>
      </c>
      <c r="W65" s="33">
        <f t="shared" si="10"/>
        <v>59</v>
      </c>
      <c r="X65" s="129">
        <f t="shared" si="11"/>
        <v>11.8</v>
      </c>
      <c r="Y65" s="134">
        <v>50</v>
      </c>
      <c r="Z65" s="131">
        <f t="shared" si="12"/>
        <v>40</v>
      </c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2"/>
    </row>
    <row r="66" spans="1:44" s="130" customFormat="1" ht="21" thickBot="1" x14ac:dyDescent="0.35">
      <c r="A66" s="125">
        <v>60</v>
      </c>
      <c r="B66" s="134">
        <v>660870</v>
      </c>
      <c r="C66" s="135" t="s">
        <v>164</v>
      </c>
      <c r="D66" s="8">
        <v>8.5</v>
      </c>
      <c r="E66" s="9">
        <v>7</v>
      </c>
      <c r="F66" s="9">
        <v>11</v>
      </c>
      <c r="G66" s="9">
        <v>9</v>
      </c>
      <c r="H66" s="143">
        <v>8</v>
      </c>
      <c r="I66" s="126">
        <f t="shared" si="1"/>
        <v>43.5</v>
      </c>
      <c r="J66" s="126">
        <f t="shared" si="2"/>
        <v>6.5249999999999995</v>
      </c>
      <c r="K66" s="14">
        <v>3.5</v>
      </c>
      <c r="L66" s="15">
        <v>1.5</v>
      </c>
      <c r="M66" s="15">
        <v>2</v>
      </c>
      <c r="N66" s="15">
        <v>4</v>
      </c>
      <c r="O66" s="144">
        <v>3.5</v>
      </c>
      <c r="P66" s="127">
        <f t="shared" si="3"/>
        <v>14.5</v>
      </c>
      <c r="Q66" s="127">
        <f t="shared" si="4"/>
        <v>0.72500000000000009</v>
      </c>
      <c r="R66" s="128">
        <f t="shared" si="5"/>
        <v>1.45</v>
      </c>
      <c r="S66" s="128">
        <f t="shared" si="6"/>
        <v>1.125</v>
      </c>
      <c r="T66" s="128">
        <f t="shared" si="7"/>
        <v>1.75</v>
      </c>
      <c r="U66" s="128">
        <f t="shared" si="8"/>
        <v>1.5499999999999998</v>
      </c>
      <c r="V66" s="128">
        <f t="shared" si="9"/>
        <v>1.375</v>
      </c>
      <c r="W66" s="33">
        <f t="shared" si="10"/>
        <v>58</v>
      </c>
      <c r="X66" s="129">
        <f t="shared" si="11"/>
        <v>11.600000000000001</v>
      </c>
      <c r="Y66" s="134">
        <v>50</v>
      </c>
      <c r="Z66" s="131">
        <f t="shared" si="12"/>
        <v>40</v>
      </c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2"/>
    </row>
    <row r="67" spans="1:44" s="130" customFormat="1" ht="21" thickBot="1" x14ac:dyDescent="0.35">
      <c r="A67" s="125">
        <v>61</v>
      </c>
      <c r="B67" s="134">
        <v>660871</v>
      </c>
      <c r="C67" s="135" t="s">
        <v>165</v>
      </c>
      <c r="D67" s="8">
        <v>11.5</v>
      </c>
      <c r="E67" s="9">
        <v>9</v>
      </c>
      <c r="F67" s="9">
        <v>10.5</v>
      </c>
      <c r="G67" s="9">
        <v>8</v>
      </c>
      <c r="H67" s="143">
        <v>10.5</v>
      </c>
      <c r="I67" s="126">
        <f t="shared" si="1"/>
        <v>49.5</v>
      </c>
      <c r="J67" s="126">
        <f t="shared" si="2"/>
        <v>7.4249999999999998</v>
      </c>
      <c r="K67" s="14">
        <v>3.5</v>
      </c>
      <c r="L67" s="15">
        <v>2</v>
      </c>
      <c r="M67" s="15">
        <v>4.5</v>
      </c>
      <c r="N67" s="15">
        <v>2.5</v>
      </c>
      <c r="O67" s="144">
        <v>3</v>
      </c>
      <c r="P67" s="127">
        <f t="shared" si="3"/>
        <v>15.5</v>
      </c>
      <c r="Q67" s="127">
        <f t="shared" si="4"/>
        <v>0.77500000000000002</v>
      </c>
      <c r="R67" s="128">
        <f t="shared" si="5"/>
        <v>1.9</v>
      </c>
      <c r="S67" s="128">
        <f t="shared" si="6"/>
        <v>1.45</v>
      </c>
      <c r="T67" s="128">
        <f t="shared" si="7"/>
        <v>1.8</v>
      </c>
      <c r="U67" s="128">
        <f t="shared" si="8"/>
        <v>1.325</v>
      </c>
      <c r="V67" s="128">
        <f t="shared" si="9"/>
        <v>1.7250000000000001</v>
      </c>
      <c r="W67" s="33">
        <f t="shared" si="10"/>
        <v>65</v>
      </c>
      <c r="X67" s="129">
        <f t="shared" si="11"/>
        <v>13</v>
      </c>
      <c r="Y67" s="134">
        <v>56</v>
      </c>
      <c r="Z67" s="131">
        <f t="shared" si="12"/>
        <v>44.800000000000004</v>
      </c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2"/>
    </row>
    <row r="68" spans="1:44" s="130" customFormat="1" x14ac:dyDescent="0.3">
      <c r="A68" s="125">
        <v>62</v>
      </c>
      <c r="B68" s="134">
        <v>660872</v>
      </c>
      <c r="C68" s="135" t="s">
        <v>166</v>
      </c>
      <c r="D68" s="8">
        <v>7</v>
      </c>
      <c r="E68" s="9">
        <v>6</v>
      </c>
      <c r="F68" s="9">
        <v>7.5</v>
      </c>
      <c r="G68" s="9">
        <v>10</v>
      </c>
      <c r="H68" s="143">
        <v>8.5</v>
      </c>
      <c r="I68" s="126">
        <f t="shared" si="1"/>
        <v>39</v>
      </c>
      <c r="J68" s="126">
        <f t="shared" si="2"/>
        <v>5.85</v>
      </c>
      <c r="K68" s="14">
        <v>2</v>
      </c>
      <c r="L68" s="15">
        <v>3</v>
      </c>
      <c r="M68" s="15">
        <v>2.5</v>
      </c>
      <c r="N68" s="15">
        <v>3</v>
      </c>
      <c r="O68" s="144">
        <v>1.5</v>
      </c>
      <c r="P68" s="127">
        <f t="shared" si="3"/>
        <v>12</v>
      </c>
      <c r="Q68" s="127">
        <f t="shared" si="4"/>
        <v>0.60000000000000009</v>
      </c>
      <c r="R68" s="128">
        <f t="shared" si="5"/>
        <v>1.1500000000000001</v>
      </c>
      <c r="S68" s="128">
        <f t="shared" si="6"/>
        <v>1.0499999999999998</v>
      </c>
      <c r="T68" s="128">
        <f t="shared" si="7"/>
        <v>1.25</v>
      </c>
      <c r="U68" s="128">
        <f t="shared" si="8"/>
        <v>1.65</v>
      </c>
      <c r="V68" s="128">
        <f t="shared" si="9"/>
        <v>1.3499999999999999</v>
      </c>
      <c r="W68" s="33">
        <f t="shared" si="10"/>
        <v>51</v>
      </c>
      <c r="X68" s="129">
        <f t="shared" si="11"/>
        <v>10.200000000000001</v>
      </c>
      <c r="Y68" s="134">
        <v>44</v>
      </c>
      <c r="Z68" s="131">
        <f t="shared" si="12"/>
        <v>35.200000000000003</v>
      </c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2"/>
    </row>
    <row r="69" spans="1:44" s="130" customFormat="1" ht="21" thickBot="1" x14ac:dyDescent="0.35">
      <c r="A69" s="125">
        <v>63</v>
      </c>
      <c r="B69" s="134">
        <v>660873</v>
      </c>
      <c r="C69" s="135" t="s">
        <v>167</v>
      </c>
      <c r="D69" s="9">
        <v>15</v>
      </c>
      <c r="E69" s="9">
        <v>10</v>
      </c>
      <c r="F69" s="9">
        <v>13</v>
      </c>
      <c r="G69" s="9">
        <v>9</v>
      </c>
      <c r="H69" s="9">
        <v>12</v>
      </c>
      <c r="I69" s="126">
        <f t="shared" si="1"/>
        <v>59</v>
      </c>
      <c r="J69" s="126">
        <f t="shared" si="2"/>
        <v>8.85</v>
      </c>
      <c r="K69" s="15">
        <v>3</v>
      </c>
      <c r="L69" s="15">
        <v>2.5</v>
      </c>
      <c r="M69" s="15">
        <v>4</v>
      </c>
      <c r="N69" s="15">
        <v>3.5</v>
      </c>
      <c r="O69" s="15">
        <v>5</v>
      </c>
      <c r="P69" s="127">
        <f t="shared" si="3"/>
        <v>18</v>
      </c>
      <c r="Q69" s="127">
        <f t="shared" si="4"/>
        <v>0.9</v>
      </c>
      <c r="R69" s="128">
        <f t="shared" si="5"/>
        <v>2.4</v>
      </c>
      <c r="S69" s="128">
        <f t="shared" si="6"/>
        <v>1.625</v>
      </c>
      <c r="T69" s="128">
        <f t="shared" si="7"/>
        <v>2.15</v>
      </c>
      <c r="U69" s="128">
        <f t="shared" si="8"/>
        <v>1.5249999999999999</v>
      </c>
      <c r="V69" s="128">
        <f t="shared" si="9"/>
        <v>2.0499999999999998</v>
      </c>
      <c r="W69" s="33">
        <f t="shared" si="10"/>
        <v>77</v>
      </c>
      <c r="X69" s="129">
        <f t="shared" si="11"/>
        <v>15.4</v>
      </c>
      <c r="Y69" s="134">
        <v>64</v>
      </c>
      <c r="Z69" s="131">
        <f t="shared" si="12"/>
        <v>51.2</v>
      </c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2"/>
    </row>
    <row r="70" spans="1:44" s="130" customFormat="1" ht="21" thickBot="1" x14ac:dyDescent="0.35">
      <c r="A70" s="125">
        <v>64</v>
      </c>
      <c r="B70" s="134">
        <v>660874</v>
      </c>
      <c r="C70" s="135" t="s">
        <v>168</v>
      </c>
      <c r="D70" s="8">
        <v>7</v>
      </c>
      <c r="E70" s="9">
        <v>8.5</v>
      </c>
      <c r="F70" s="9">
        <v>10</v>
      </c>
      <c r="G70" s="9">
        <v>12</v>
      </c>
      <c r="H70" s="143">
        <v>6.5</v>
      </c>
      <c r="I70" s="126">
        <f t="shared" si="1"/>
        <v>44</v>
      </c>
      <c r="J70" s="126">
        <f t="shared" si="2"/>
        <v>6.6</v>
      </c>
      <c r="K70" s="14">
        <v>4.5</v>
      </c>
      <c r="L70" s="15">
        <v>2</v>
      </c>
      <c r="M70" s="15">
        <v>3.5</v>
      </c>
      <c r="N70" s="15">
        <v>1.5</v>
      </c>
      <c r="O70" s="144">
        <v>2.5</v>
      </c>
      <c r="P70" s="127">
        <f t="shared" si="3"/>
        <v>14</v>
      </c>
      <c r="Q70" s="127">
        <f t="shared" si="4"/>
        <v>0.70000000000000007</v>
      </c>
      <c r="R70" s="128">
        <f t="shared" si="5"/>
        <v>1.2750000000000001</v>
      </c>
      <c r="S70" s="128">
        <f t="shared" si="6"/>
        <v>1.375</v>
      </c>
      <c r="T70" s="128">
        <f t="shared" si="7"/>
        <v>1.675</v>
      </c>
      <c r="U70" s="128">
        <f t="shared" si="8"/>
        <v>1.8749999999999998</v>
      </c>
      <c r="V70" s="128">
        <f t="shared" si="9"/>
        <v>1.1000000000000001</v>
      </c>
      <c r="W70" s="33">
        <f t="shared" si="10"/>
        <v>58</v>
      </c>
      <c r="X70" s="129">
        <f t="shared" si="11"/>
        <v>11.600000000000001</v>
      </c>
      <c r="Y70" s="134">
        <v>48</v>
      </c>
      <c r="Z70" s="131">
        <f t="shared" si="12"/>
        <v>38.400000000000006</v>
      </c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2"/>
    </row>
    <row r="71" spans="1:44" s="130" customFormat="1" ht="21" thickBot="1" x14ac:dyDescent="0.35">
      <c r="A71" s="125">
        <v>65</v>
      </c>
      <c r="B71" s="134">
        <v>660875</v>
      </c>
      <c r="C71" s="135" t="s">
        <v>169</v>
      </c>
      <c r="D71" s="8">
        <v>11</v>
      </c>
      <c r="E71" s="9">
        <v>11</v>
      </c>
      <c r="F71" s="9">
        <v>13</v>
      </c>
      <c r="G71" s="9">
        <v>10</v>
      </c>
      <c r="H71" s="143">
        <v>8</v>
      </c>
      <c r="I71" s="126">
        <f t="shared" si="1"/>
        <v>53</v>
      </c>
      <c r="J71" s="126">
        <f t="shared" si="2"/>
        <v>7.9499999999999993</v>
      </c>
      <c r="K71" s="14">
        <v>2.5</v>
      </c>
      <c r="L71" s="15">
        <v>4.5</v>
      </c>
      <c r="M71" s="15">
        <v>3</v>
      </c>
      <c r="N71" s="15">
        <v>5</v>
      </c>
      <c r="O71" s="144">
        <v>2</v>
      </c>
      <c r="P71" s="127">
        <f t="shared" si="3"/>
        <v>17</v>
      </c>
      <c r="Q71" s="127">
        <f t="shared" si="4"/>
        <v>0.85000000000000009</v>
      </c>
      <c r="R71" s="128">
        <f t="shared" si="5"/>
        <v>1.7749999999999999</v>
      </c>
      <c r="S71" s="128">
        <f t="shared" si="6"/>
        <v>1.875</v>
      </c>
      <c r="T71" s="128">
        <f t="shared" si="7"/>
        <v>2.1</v>
      </c>
      <c r="U71" s="128">
        <f t="shared" si="8"/>
        <v>1.75</v>
      </c>
      <c r="V71" s="128">
        <f t="shared" si="9"/>
        <v>1.3</v>
      </c>
      <c r="W71" s="33">
        <f t="shared" si="10"/>
        <v>70</v>
      </c>
      <c r="X71" s="129">
        <f t="shared" si="11"/>
        <v>14</v>
      </c>
      <c r="Y71" s="134">
        <v>58</v>
      </c>
      <c r="Z71" s="131">
        <f t="shared" si="12"/>
        <v>46.400000000000006</v>
      </c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2"/>
    </row>
    <row r="72" spans="1:44" s="130" customFormat="1" x14ac:dyDescent="0.3">
      <c r="A72" s="125">
        <v>66</v>
      </c>
      <c r="B72" s="134">
        <v>660876</v>
      </c>
      <c r="C72" s="135" t="s">
        <v>170</v>
      </c>
      <c r="D72" s="8">
        <v>8</v>
      </c>
      <c r="E72" s="9">
        <v>6</v>
      </c>
      <c r="F72" s="9">
        <v>9</v>
      </c>
      <c r="G72" s="9">
        <v>5</v>
      </c>
      <c r="H72" s="143">
        <v>7</v>
      </c>
      <c r="I72" s="126">
        <f t="shared" ref="I72:I136" si="13">SUM(D72:H72)</f>
        <v>35</v>
      </c>
      <c r="J72" s="126">
        <f t="shared" ref="J72:J135" si="14">I72*0.15</f>
        <v>5.25</v>
      </c>
      <c r="K72" s="14">
        <v>3</v>
      </c>
      <c r="L72" s="15">
        <v>3</v>
      </c>
      <c r="M72" s="15">
        <v>2</v>
      </c>
      <c r="N72" s="15">
        <v>1.5</v>
      </c>
      <c r="O72" s="144">
        <v>2.5</v>
      </c>
      <c r="P72" s="127">
        <f t="shared" ref="P72:P135" si="15">SUM(K72:O72)</f>
        <v>12</v>
      </c>
      <c r="Q72" s="127">
        <f t="shared" ref="Q72:Q135" si="16">P72*0.05</f>
        <v>0.60000000000000009</v>
      </c>
      <c r="R72" s="128">
        <f t="shared" ref="R72:R135" si="17">D72*0.15+K72*0.05</f>
        <v>1.35</v>
      </c>
      <c r="S72" s="128">
        <f t="shared" ref="S72:S135" si="18">E72*0.15+L72*0.05</f>
        <v>1.0499999999999998</v>
      </c>
      <c r="T72" s="128">
        <f t="shared" ref="T72:T135" si="19">F72*0.15+M72*0.05</f>
        <v>1.45</v>
      </c>
      <c r="U72" s="128">
        <f t="shared" ref="U72:U135" si="20">G72*0.15+N72*0.05</f>
        <v>0.82499999999999996</v>
      </c>
      <c r="V72" s="128">
        <f t="shared" ref="V72:V135" si="21">H72*0.15+O72*0.05</f>
        <v>1.175</v>
      </c>
      <c r="W72" s="33">
        <f t="shared" ref="W72:W135" si="22">I72+P72</f>
        <v>47</v>
      </c>
      <c r="X72" s="129">
        <f t="shared" ref="X72:X135" si="23">W72*0.2</f>
        <v>9.4</v>
      </c>
      <c r="Y72" s="134">
        <v>40</v>
      </c>
      <c r="Z72" s="131">
        <f t="shared" ref="Z72:Z135" si="24">Y72*0.8</f>
        <v>32</v>
      </c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2"/>
    </row>
    <row r="73" spans="1:44" s="130" customFormat="1" x14ac:dyDescent="0.3">
      <c r="A73" s="125">
        <v>67</v>
      </c>
      <c r="B73" s="134">
        <v>660877</v>
      </c>
      <c r="C73" s="135" t="s">
        <v>171</v>
      </c>
      <c r="D73" s="9">
        <v>12.5</v>
      </c>
      <c r="E73" s="9">
        <v>13</v>
      </c>
      <c r="F73" s="9">
        <v>11.5</v>
      </c>
      <c r="G73" s="9">
        <v>13.5</v>
      </c>
      <c r="H73" s="9">
        <v>10</v>
      </c>
      <c r="I73" s="126">
        <f t="shared" si="13"/>
        <v>60.5</v>
      </c>
      <c r="J73" s="126">
        <f t="shared" si="14"/>
        <v>9.0749999999999993</v>
      </c>
      <c r="K73" s="15">
        <v>3</v>
      </c>
      <c r="L73" s="15">
        <v>4.5</v>
      </c>
      <c r="M73" s="15">
        <v>3.5</v>
      </c>
      <c r="N73" s="15">
        <v>4</v>
      </c>
      <c r="O73" s="15">
        <v>5</v>
      </c>
      <c r="P73" s="127">
        <f t="shared" si="15"/>
        <v>20</v>
      </c>
      <c r="Q73" s="127">
        <f t="shared" si="16"/>
        <v>1</v>
      </c>
      <c r="R73" s="128">
        <f t="shared" si="17"/>
        <v>2.0249999999999999</v>
      </c>
      <c r="S73" s="128">
        <f t="shared" si="18"/>
        <v>2.1749999999999998</v>
      </c>
      <c r="T73" s="128">
        <f t="shared" si="19"/>
        <v>1.9</v>
      </c>
      <c r="U73" s="128">
        <f t="shared" si="20"/>
        <v>2.2250000000000001</v>
      </c>
      <c r="V73" s="128">
        <f t="shared" si="21"/>
        <v>1.75</v>
      </c>
      <c r="W73" s="33">
        <f t="shared" si="22"/>
        <v>80.5</v>
      </c>
      <c r="X73" s="129">
        <f t="shared" si="23"/>
        <v>16.100000000000001</v>
      </c>
      <c r="Y73" s="134">
        <v>66</v>
      </c>
      <c r="Z73" s="131">
        <f t="shared" si="24"/>
        <v>52.800000000000004</v>
      </c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2"/>
    </row>
    <row r="74" spans="1:44" s="130" customFormat="1" x14ac:dyDescent="0.3">
      <c r="A74" s="125">
        <v>68</v>
      </c>
      <c r="B74" s="134">
        <v>660991</v>
      </c>
      <c r="C74" s="135" t="s">
        <v>172</v>
      </c>
      <c r="D74" s="9">
        <v>1</v>
      </c>
      <c r="E74" s="9">
        <v>0.5</v>
      </c>
      <c r="F74" s="9">
        <v>1</v>
      </c>
      <c r="G74" s="9">
        <v>2</v>
      </c>
      <c r="H74" s="9">
        <v>1.5</v>
      </c>
      <c r="I74" s="126">
        <f t="shared" si="13"/>
        <v>6</v>
      </c>
      <c r="J74" s="126">
        <f t="shared" si="14"/>
        <v>0.89999999999999991</v>
      </c>
      <c r="K74" s="15">
        <v>0.5</v>
      </c>
      <c r="L74" s="15">
        <v>1</v>
      </c>
      <c r="M74" s="15">
        <v>1</v>
      </c>
      <c r="N74" s="15">
        <v>0</v>
      </c>
      <c r="O74" s="15">
        <v>0.5</v>
      </c>
      <c r="P74" s="127">
        <f t="shared" si="15"/>
        <v>3</v>
      </c>
      <c r="Q74" s="127">
        <f t="shared" si="16"/>
        <v>0.15000000000000002</v>
      </c>
      <c r="R74" s="128">
        <f t="shared" si="17"/>
        <v>0.17499999999999999</v>
      </c>
      <c r="S74" s="128">
        <f t="shared" si="18"/>
        <v>0.125</v>
      </c>
      <c r="T74" s="128">
        <f t="shared" si="19"/>
        <v>0.2</v>
      </c>
      <c r="U74" s="128">
        <f t="shared" si="20"/>
        <v>0.3</v>
      </c>
      <c r="V74" s="128">
        <f t="shared" si="21"/>
        <v>0.24999999999999997</v>
      </c>
      <c r="W74" s="33">
        <f t="shared" si="22"/>
        <v>9</v>
      </c>
      <c r="X74" s="129">
        <f t="shared" si="23"/>
        <v>1.8</v>
      </c>
      <c r="Y74" s="134">
        <v>14</v>
      </c>
      <c r="Z74" s="131">
        <f t="shared" si="24"/>
        <v>11.200000000000001</v>
      </c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2"/>
    </row>
    <row r="75" spans="1:44" s="130" customFormat="1" ht="21" thickBot="1" x14ac:dyDescent="0.35">
      <c r="A75" s="125">
        <v>69</v>
      </c>
      <c r="B75" s="134">
        <v>660878</v>
      </c>
      <c r="C75" s="135" t="s">
        <v>173</v>
      </c>
      <c r="D75" s="9"/>
      <c r="E75" s="9"/>
      <c r="F75" s="9"/>
      <c r="G75" s="9"/>
      <c r="H75" s="9"/>
      <c r="I75" s="126">
        <f t="shared" si="13"/>
        <v>0</v>
      </c>
      <c r="J75" s="126">
        <f t="shared" si="14"/>
        <v>0</v>
      </c>
      <c r="K75" s="15"/>
      <c r="L75" s="15"/>
      <c r="M75" s="15"/>
      <c r="N75" s="15"/>
      <c r="O75" s="15"/>
      <c r="P75" s="127">
        <f t="shared" si="15"/>
        <v>0</v>
      </c>
      <c r="Q75" s="127">
        <f t="shared" si="16"/>
        <v>0</v>
      </c>
      <c r="R75" s="128">
        <f t="shared" si="17"/>
        <v>0</v>
      </c>
      <c r="S75" s="128">
        <f t="shared" si="18"/>
        <v>0</v>
      </c>
      <c r="T75" s="128">
        <f t="shared" si="19"/>
        <v>0</v>
      </c>
      <c r="U75" s="128">
        <f t="shared" si="20"/>
        <v>0</v>
      </c>
      <c r="V75" s="128">
        <f t="shared" si="21"/>
        <v>0</v>
      </c>
      <c r="W75" s="33">
        <f t="shared" si="22"/>
        <v>0</v>
      </c>
      <c r="X75" s="129">
        <f t="shared" si="23"/>
        <v>0</v>
      </c>
      <c r="Y75" s="134" t="s">
        <v>290</v>
      </c>
      <c r="Z75" s="131" t="e">
        <f t="shared" si="24"/>
        <v>#VALUE!</v>
      </c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2"/>
    </row>
    <row r="76" spans="1:44" s="130" customFormat="1" ht="21" thickBot="1" x14ac:dyDescent="0.35">
      <c r="A76" s="125">
        <v>70</v>
      </c>
      <c r="B76" s="134">
        <v>660879</v>
      </c>
      <c r="C76" s="135" t="s">
        <v>174</v>
      </c>
      <c r="D76" s="8">
        <v>7</v>
      </c>
      <c r="E76" s="9">
        <v>10.5</v>
      </c>
      <c r="F76" s="9">
        <v>9</v>
      </c>
      <c r="G76" s="9">
        <v>5.5</v>
      </c>
      <c r="H76" s="143">
        <v>8</v>
      </c>
      <c r="I76" s="126">
        <f t="shared" si="13"/>
        <v>40</v>
      </c>
      <c r="J76" s="126">
        <f t="shared" si="14"/>
        <v>6</v>
      </c>
      <c r="K76" s="14">
        <v>3</v>
      </c>
      <c r="L76" s="15">
        <v>2</v>
      </c>
      <c r="M76" s="15">
        <v>2</v>
      </c>
      <c r="N76" s="15">
        <v>3.5</v>
      </c>
      <c r="O76" s="144">
        <v>2.5</v>
      </c>
      <c r="P76" s="127">
        <f t="shared" si="15"/>
        <v>13</v>
      </c>
      <c r="Q76" s="127">
        <f t="shared" si="16"/>
        <v>0.65</v>
      </c>
      <c r="R76" s="128">
        <f t="shared" si="17"/>
        <v>1.2000000000000002</v>
      </c>
      <c r="S76" s="128">
        <f t="shared" si="18"/>
        <v>1.675</v>
      </c>
      <c r="T76" s="128">
        <f t="shared" si="19"/>
        <v>1.45</v>
      </c>
      <c r="U76" s="128">
        <f t="shared" si="20"/>
        <v>1</v>
      </c>
      <c r="V76" s="128">
        <f t="shared" si="21"/>
        <v>1.325</v>
      </c>
      <c r="W76" s="33">
        <f t="shared" si="22"/>
        <v>53</v>
      </c>
      <c r="X76" s="129">
        <f t="shared" si="23"/>
        <v>10.600000000000001</v>
      </c>
      <c r="Y76" s="134">
        <v>45</v>
      </c>
      <c r="Z76" s="131">
        <f t="shared" si="24"/>
        <v>36</v>
      </c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2"/>
    </row>
    <row r="77" spans="1:44" s="130" customFormat="1" ht="21" thickBot="1" x14ac:dyDescent="0.35">
      <c r="A77" s="125">
        <v>71</v>
      </c>
      <c r="B77" s="134">
        <v>660880</v>
      </c>
      <c r="C77" s="135" t="s">
        <v>175</v>
      </c>
      <c r="D77" s="8">
        <v>11</v>
      </c>
      <c r="E77" s="9">
        <v>9</v>
      </c>
      <c r="F77" s="9">
        <v>12</v>
      </c>
      <c r="G77" s="9">
        <v>8</v>
      </c>
      <c r="H77" s="143">
        <v>8</v>
      </c>
      <c r="I77" s="126">
        <f t="shared" si="13"/>
        <v>48</v>
      </c>
      <c r="J77" s="126">
        <f t="shared" si="14"/>
        <v>7.1999999999999993</v>
      </c>
      <c r="K77" s="14">
        <v>2.5</v>
      </c>
      <c r="L77" s="15">
        <v>3</v>
      </c>
      <c r="M77" s="15">
        <v>3.5</v>
      </c>
      <c r="N77" s="15">
        <v>2</v>
      </c>
      <c r="O77" s="144">
        <v>4</v>
      </c>
      <c r="P77" s="127">
        <f t="shared" si="15"/>
        <v>15</v>
      </c>
      <c r="Q77" s="127">
        <f t="shared" si="16"/>
        <v>0.75</v>
      </c>
      <c r="R77" s="128">
        <f t="shared" si="17"/>
        <v>1.7749999999999999</v>
      </c>
      <c r="S77" s="128">
        <f t="shared" si="18"/>
        <v>1.5</v>
      </c>
      <c r="T77" s="128">
        <f t="shared" si="19"/>
        <v>1.9749999999999999</v>
      </c>
      <c r="U77" s="128">
        <f t="shared" si="20"/>
        <v>1.3</v>
      </c>
      <c r="V77" s="128">
        <f t="shared" si="21"/>
        <v>1.4</v>
      </c>
      <c r="W77" s="33">
        <f t="shared" si="22"/>
        <v>63</v>
      </c>
      <c r="X77" s="129">
        <f t="shared" si="23"/>
        <v>12.600000000000001</v>
      </c>
      <c r="Y77" s="134">
        <v>53</v>
      </c>
      <c r="Z77" s="131">
        <f t="shared" si="24"/>
        <v>42.400000000000006</v>
      </c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2"/>
    </row>
    <row r="78" spans="1:44" s="130" customFormat="1" x14ac:dyDescent="0.3">
      <c r="A78" s="125">
        <v>72</v>
      </c>
      <c r="B78" s="134">
        <v>660881</v>
      </c>
      <c r="C78" s="135" t="s">
        <v>176</v>
      </c>
      <c r="D78" s="8">
        <v>9</v>
      </c>
      <c r="E78" s="9">
        <v>7</v>
      </c>
      <c r="F78" s="9">
        <v>10.5</v>
      </c>
      <c r="G78" s="9">
        <v>5</v>
      </c>
      <c r="H78" s="143">
        <v>8</v>
      </c>
      <c r="I78" s="126">
        <f t="shared" si="13"/>
        <v>39.5</v>
      </c>
      <c r="J78" s="126">
        <f t="shared" si="14"/>
        <v>5.9249999999999998</v>
      </c>
      <c r="K78" s="14">
        <v>2</v>
      </c>
      <c r="L78" s="15">
        <v>3.5</v>
      </c>
      <c r="M78" s="15">
        <v>3</v>
      </c>
      <c r="N78" s="15">
        <v>2.5</v>
      </c>
      <c r="O78" s="144">
        <v>2</v>
      </c>
      <c r="P78" s="127">
        <f t="shared" si="15"/>
        <v>13</v>
      </c>
      <c r="Q78" s="127">
        <f t="shared" si="16"/>
        <v>0.65</v>
      </c>
      <c r="R78" s="128">
        <f t="shared" si="17"/>
        <v>1.45</v>
      </c>
      <c r="S78" s="128">
        <f t="shared" si="18"/>
        <v>1.2250000000000001</v>
      </c>
      <c r="T78" s="128">
        <f t="shared" si="19"/>
        <v>1.7250000000000001</v>
      </c>
      <c r="U78" s="128">
        <f t="shared" si="20"/>
        <v>0.875</v>
      </c>
      <c r="V78" s="128">
        <f t="shared" si="21"/>
        <v>1.3</v>
      </c>
      <c r="W78" s="33">
        <f t="shared" si="22"/>
        <v>52.5</v>
      </c>
      <c r="X78" s="129">
        <f t="shared" si="23"/>
        <v>10.5</v>
      </c>
      <c r="Y78" s="134">
        <v>43</v>
      </c>
      <c r="Z78" s="131">
        <f t="shared" si="24"/>
        <v>34.4</v>
      </c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2"/>
    </row>
    <row r="79" spans="1:44" s="130" customFormat="1" x14ac:dyDescent="0.3">
      <c r="A79" s="125">
        <v>73</v>
      </c>
      <c r="B79" s="134">
        <v>660882</v>
      </c>
      <c r="C79" s="135" t="s">
        <v>177</v>
      </c>
      <c r="D79" s="9">
        <v>7</v>
      </c>
      <c r="E79" s="9">
        <v>9</v>
      </c>
      <c r="F79" s="9">
        <v>8</v>
      </c>
      <c r="G79" s="9">
        <v>10.5</v>
      </c>
      <c r="H79" s="9">
        <v>11</v>
      </c>
      <c r="I79" s="126">
        <f t="shared" si="13"/>
        <v>45.5</v>
      </c>
      <c r="J79" s="126">
        <f t="shared" si="14"/>
        <v>6.8250000000000002</v>
      </c>
      <c r="K79" s="15">
        <v>3</v>
      </c>
      <c r="L79" s="15">
        <v>2</v>
      </c>
      <c r="M79" s="15">
        <v>2.5</v>
      </c>
      <c r="N79" s="15">
        <v>3</v>
      </c>
      <c r="O79" s="15">
        <v>3.5</v>
      </c>
      <c r="P79" s="127">
        <f t="shared" si="15"/>
        <v>14</v>
      </c>
      <c r="Q79" s="127">
        <f t="shared" si="16"/>
        <v>0.70000000000000007</v>
      </c>
      <c r="R79" s="128">
        <f t="shared" si="17"/>
        <v>1.2000000000000002</v>
      </c>
      <c r="S79" s="128">
        <f t="shared" si="18"/>
        <v>1.45</v>
      </c>
      <c r="T79" s="128">
        <f t="shared" si="19"/>
        <v>1.325</v>
      </c>
      <c r="U79" s="128">
        <f t="shared" si="20"/>
        <v>1.7250000000000001</v>
      </c>
      <c r="V79" s="128">
        <f t="shared" si="21"/>
        <v>1.825</v>
      </c>
      <c r="W79" s="33">
        <f t="shared" si="22"/>
        <v>59.5</v>
      </c>
      <c r="X79" s="129">
        <f t="shared" si="23"/>
        <v>11.9</v>
      </c>
      <c r="Y79" s="134">
        <v>50</v>
      </c>
      <c r="Z79" s="131">
        <f t="shared" si="24"/>
        <v>40</v>
      </c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2"/>
    </row>
    <row r="80" spans="1:44" s="130" customFormat="1" x14ac:dyDescent="0.3">
      <c r="A80" s="125">
        <v>74</v>
      </c>
      <c r="B80" s="134">
        <v>660883</v>
      </c>
      <c r="C80" s="135" t="s">
        <v>178</v>
      </c>
      <c r="D80" s="9">
        <v>12</v>
      </c>
      <c r="E80" s="9">
        <v>14.5</v>
      </c>
      <c r="F80" s="9">
        <v>9</v>
      </c>
      <c r="G80" s="9">
        <v>8</v>
      </c>
      <c r="H80" s="9">
        <v>15</v>
      </c>
      <c r="I80" s="126">
        <f t="shared" si="13"/>
        <v>58.5</v>
      </c>
      <c r="J80" s="126">
        <f t="shared" si="14"/>
        <v>8.7750000000000004</v>
      </c>
      <c r="K80" s="15">
        <v>4.5</v>
      </c>
      <c r="L80" s="15">
        <v>3.5</v>
      </c>
      <c r="M80" s="15">
        <v>2</v>
      </c>
      <c r="N80" s="15">
        <v>5</v>
      </c>
      <c r="O80" s="15">
        <v>3</v>
      </c>
      <c r="P80" s="127">
        <f t="shared" si="15"/>
        <v>18</v>
      </c>
      <c r="Q80" s="127">
        <f t="shared" si="16"/>
        <v>0.9</v>
      </c>
      <c r="R80" s="128">
        <f t="shared" si="17"/>
        <v>2.0249999999999999</v>
      </c>
      <c r="S80" s="128">
        <f t="shared" si="18"/>
        <v>2.3499999999999996</v>
      </c>
      <c r="T80" s="128">
        <f t="shared" si="19"/>
        <v>1.45</v>
      </c>
      <c r="U80" s="128">
        <f t="shared" si="20"/>
        <v>1.45</v>
      </c>
      <c r="V80" s="128">
        <f t="shared" si="21"/>
        <v>2.4</v>
      </c>
      <c r="W80" s="33">
        <f t="shared" si="22"/>
        <v>76.5</v>
      </c>
      <c r="X80" s="129">
        <f t="shared" si="23"/>
        <v>15.3</v>
      </c>
      <c r="Y80" s="134">
        <v>63</v>
      </c>
      <c r="Z80" s="131">
        <f t="shared" si="24"/>
        <v>50.400000000000006</v>
      </c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2"/>
    </row>
    <row r="81" spans="1:44" s="130" customFormat="1" x14ac:dyDescent="0.3">
      <c r="A81" s="125">
        <v>75</v>
      </c>
      <c r="B81" s="134">
        <v>660884</v>
      </c>
      <c r="C81" s="135" t="s">
        <v>179</v>
      </c>
      <c r="D81" s="9">
        <v>11.5</v>
      </c>
      <c r="E81" s="9">
        <v>13</v>
      </c>
      <c r="F81" s="9">
        <v>10</v>
      </c>
      <c r="G81" s="9">
        <v>15</v>
      </c>
      <c r="H81" s="9">
        <v>9.5</v>
      </c>
      <c r="I81" s="126">
        <f t="shared" si="13"/>
        <v>59</v>
      </c>
      <c r="J81" s="126">
        <f t="shared" si="14"/>
        <v>8.85</v>
      </c>
      <c r="K81" s="15">
        <v>3.5</v>
      </c>
      <c r="L81" s="15">
        <v>5</v>
      </c>
      <c r="M81" s="15">
        <v>4</v>
      </c>
      <c r="N81" s="15">
        <v>3.5</v>
      </c>
      <c r="O81" s="15">
        <v>2.5</v>
      </c>
      <c r="P81" s="127">
        <f t="shared" si="15"/>
        <v>18.5</v>
      </c>
      <c r="Q81" s="127">
        <f t="shared" si="16"/>
        <v>0.92500000000000004</v>
      </c>
      <c r="R81" s="128">
        <f t="shared" si="17"/>
        <v>1.9</v>
      </c>
      <c r="S81" s="128">
        <f t="shared" si="18"/>
        <v>2.2000000000000002</v>
      </c>
      <c r="T81" s="128">
        <f t="shared" si="19"/>
        <v>1.7</v>
      </c>
      <c r="U81" s="128">
        <f t="shared" si="20"/>
        <v>2.4249999999999998</v>
      </c>
      <c r="V81" s="128">
        <f t="shared" si="21"/>
        <v>1.55</v>
      </c>
      <c r="W81" s="33">
        <f t="shared" si="22"/>
        <v>77.5</v>
      </c>
      <c r="X81" s="129">
        <f t="shared" si="23"/>
        <v>15.5</v>
      </c>
      <c r="Y81" s="134">
        <v>64</v>
      </c>
      <c r="Z81" s="131">
        <f t="shared" si="24"/>
        <v>51.2</v>
      </c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2"/>
    </row>
    <row r="82" spans="1:44" s="130" customFormat="1" x14ac:dyDescent="0.3">
      <c r="A82" s="125">
        <v>76</v>
      </c>
      <c r="B82" s="134">
        <v>660885</v>
      </c>
      <c r="C82" s="135" t="s">
        <v>180</v>
      </c>
      <c r="D82" s="9">
        <v>13</v>
      </c>
      <c r="E82" s="9">
        <v>15</v>
      </c>
      <c r="F82" s="9">
        <v>9</v>
      </c>
      <c r="G82" s="9">
        <v>10</v>
      </c>
      <c r="H82" s="9">
        <v>17</v>
      </c>
      <c r="I82" s="126">
        <f t="shared" si="13"/>
        <v>64</v>
      </c>
      <c r="J82" s="126">
        <f t="shared" si="14"/>
        <v>9.6</v>
      </c>
      <c r="K82" s="15">
        <v>4</v>
      </c>
      <c r="L82" s="15">
        <v>3.5</v>
      </c>
      <c r="M82" s="15">
        <v>3.5</v>
      </c>
      <c r="N82" s="15">
        <v>3</v>
      </c>
      <c r="O82" s="15">
        <v>5</v>
      </c>
      <c r="P82" s="127">
        <f t="shared" si="15"/>
        <v>19</v>
      </c>
      <c r="Q82" s="127">
        <f t="shared" si="16"/>
        <v>0.95000000000000007</v>
      </c>
      <c r="R82" s="128">
        <f t="shared" si="17"/>
        <v>2.15</v>
      </c>
      <c r="S82" s="128">
        <f t="shared" si="18"/>
        <v>2.4249999999999998</v>
      </c>
      <c r="T82" s="128">
        <f t="shared" si="19"/>
        <v>1.5249999999999999</v>
      </c>
      <c r="U82" s="128">
        <f t="shared" si="20"/>
        <v>1.65</v>
      </c>
      <c r="V82" s="128">
        <f t="shared" si="21"/>
        <v>2.8</v>
      </c>
      <c r="W82" s="33">
        <f t="shared" si="22"/>
        <v>83</v>
      </c>
      <c r="X82" s="129">
        <f t="shared" si="23"/>
        <v>16.600000000000001</v>
      </c>
      <c r="Y82" s="134">
        <v>67</v>
      </c>
      <c r="Z82" s="131">
        <f t="shared" si="24"/>
        <v>53.6</v>
      </c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2"/>
    </row>
    <row r="83" spans="1:44" s="130" customFormat="1" x14ac:dyDescent="0.3">
      <c r="A83" s="125">
        <v>77</v>
      </c>
      <c r="B83" s="134">
        <v>660886</v>
      </c>
      <c r="C83" s="135" t="s">
        <v>181</v>
      </c>
      <c r="D83" s="9">
        <v>12.5</v>
      </c>
      <c r="E83" s="9">
        <v>13</v>
      </c>
      <c r="F83" s="9">
        <v>10</v>
      </c>
      <c r="G83" s="9">
        <v>11</v>
      </c>
      <c r="H83" s="9">
        <v>12.5</v>
      </c>
      <c r="I83" s="126">
        <f t="shared" si="13"/>
        <v>59</v>
      </c>
      <c r="J83" s="126">
        <f t="shared" si="14"/>
        <v>8.85</v>
      </c>
      <c r="K83" s="15">
        <v>3.5</v>
      </c>
      <c r="L83" s="15">
        <v>2</v>
      </c>
      <c r="M83" s="15">
        <v>5</v>
      </c>
      <c r="N83" s="15">
        <v>4.5</v>
      </c>
      <c r="O83" s="15">
        <v>3.5</v>
      </c>
      <c r="P83" s="127">
        <f t="shared" si="15"/>
        <v>18.5</v>
      </c>
      <c r="Q83" s="127">
        <f t="shared" si="16"/>
        <v>0.92500000000000004</v>
      </c>
      <c r="R83" s="128">
        <f t="shared" si="17"/>
        <v>2.0499999999999998</v>
      </c>
      <c r="S83" s="128">
        <f t="shared" si="18"/>
        <v>2.0499999999999998</v>
      </c>
      <c r="T83" s="128">
        <f t="shared" si="19"/>
        <v>1.75</v>
      </c>
      <c r="U83" s="128">
        <f t="shared" si="20"/>
        <v>1.875</v>
      </c>
      <c r="V83" s="128">
        <f t="shared" si="21"/>
        <v>2.0499999999999998</v>
      </c>
      <c r="W83" s="33">
        <f t="shared" si="22"/>
        <v>77.5</v>
      </c>
      <c r="X83" s="129">
        <f t="shared" si="23"/>
        <v>15.5</v>
      </c>
      <c r="Y83" s="134">
        <v>63</v>
      </c>
      <c r="Z83" s="131">
        <f t="shared" si="24"/>
        <v>50.400000000000006</v>
      </c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2"/>
    </row>
    <row r="84" spans="1:44" s="130" customFormat="1" x14ac:dyDescent="0.3">
      <c r="A84" s="125">
        <v>78</v>
      </c>
      <c r="B84" s="134">
        <v>660887</v>
      </c>
      <c r="C84" s="135" t="s">
        <v>182</v>
      </c>
      <c r="D84" s="9"/>
      <c r="E84" s="9"/>
      <c r="F84" s="9"/>
      <c r="G84" s="9"/>
      <c r="H84" s="9"/>
      <c r="I84" s="126">
        <f t="shared" si="13"/>
        <v>0</v>
      </c>
      <c r="J84" s="126">
        <f t="shared" si="14"/>
        <v>0</v>
      </c>
      <c r="K84" s="15"/>
      <c r="L84" s="15"/>
      <c r="M84" s="15"/>
      <c r="N84" s="15"/>
      <c r="O84" s="15"/>
      <c r="P84" s="127">
        <f t="shared" si="15"/>
        <v>0</v>
      </c>
      <c r="Q84" s="127">
        <f t="shared" si="16"/>
        <v>0</v>
      </c>
      <c r="R84" s="128">
        <f t="shared" si="17"/>
        <v>0</v>
      </c>
      <c r="S84" s="128">
        <f t="shared" si="18"/>
        <v>0</v>
      </c>
      <c r="T84" s="128">
        <f t="shared" si="19"/>
        <v>0</v>
      </c>
      <c r="U84" s="128">
        <f t="shared" si="20"/>
        <v>0</v>
      </c>
      <c r="V84" s="128">
        <f t="shared" si="21"/>
        <v>0</v>
      </c>
      <c r="W84" s="33">
        <f t="shared" si="22"/>
        <v>0</v>
      </c>
      <c r="X84" s="129">
        <f t="shared" si="23"/>
        <v>0</v>
      </c>
      <c r="Y84" s="142"/>
      <c r="Z84" s="131">
        <f t="shared" si="24"/>
        <v>0</v>
      </c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2"/>
    </row>
    <row r="85" spans="1:44" s="130" customFormat="1" ht="21" thickBot="1" x14ac:dyDescent="0.35">
      <c r="A85" s="125">
        <v>79</v>
      </c>
      <c r="B85" s="134">
        <v>660888</v>
      </c>
      <c r="C85" s="135" t="s">
        <v>183</v>
      </c>
      <c r="D85" s="9">
        <v>15</v>
      </c>
      <c r="E85" s="9">
        <v>14</v>
      </c>
      <c r="F85" s="9">
        <v>8</v>
      </c>
      <c r="G85" s="9">
        <v>16</v>
      </c>
      <c r="H85" s="9">
        <v>12</v>
      </c>
      <c r="I85" s="126">
        <f t="shared" si="13"/>
        <v>65</v>
      </c>
      <c r="J85" s="126">
        <f t="shared" si="14"/>
        <v>9.75</v>
      </c>
      <c r="K85" s="15">
        <v>4.5</v>
      </c>
      <c r="L85" s="15">
        <v>3.5</v>
      </c>
      <c r="M85" s="15">
        <v>5</v>
      </c>
      <c r="N85" s="15">
        <v>4</v>
      </c>
      <c r="O85" s="15">
        <v>4</v>
      </c>
      <c r="P85" s="127">
        <f t="shared" si="15"/>
        <v>21</v>
      </c>
      <c r="Q85" s="127">
        <f t="shared" si="16"/>
        <v>1.05</v>
      </c>
      <c r="R85" s="128">
        <f t="shared" si="17"/>
        <v>2.4750000000000001</v>
      </c>
      <c r="S85" s="128">
        <f t="shared" si="18"/>
        <v>2.2749999999999999</v>
      </c>
      <c r="T85" s="128">
        <f t="shared" si="19"/>
        <v>1.45</v>
      </c>
      <c r="U85" s="128">
        <f t="shared" si="20"/>
        <v>2.6</v>
      </c>
      <c r="V85" s="128">
        <f t="shared" si="21"/>
        <v>1.9999999999999998</v>
      </c>
      <c r="W85" s="33">
        <f t="shared" si="22"/>
        <v>86</v>
      </c>
      <c r="X85" s="129">
        <f t="shared" si="23"/>
        <v>17.2</v>
      </c>
      <c r="Y85" s="134">
        <v>70</v>
      </c>
      <c r="Z85" s="131">
        <f t="shared" si="24"/>
        <v>56</v>
      </c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2"/>
    </row>
    <row r="86" spans="1:44" s="130" customFormat="1" x14ac:dyDescent="0.3">
      <c r="A86" s="125">
        <v>80</v>
      </c>
      <c r="B86" s="134">
        <v>660889</v>
      </c>
      <c r="C86" s="135" t="s">
        <v>184</v>
      </c>
      <c r="D86" s="8">
        <v>9</v>
      </c>
      <c r="E86" s="9">
        <v>10</v>
      </c>
      <c r="F86" s="9">
        <v>11.5</v>
      </c>
      <c r="G86" s="9">
        <v>13</v>
      </c>
      <c r="H86" s="143">
        <v>8</v>
      </c>
      <c r="I86" s="126">
        <f t="shared" si="13"/>
        <v>51.5</v>
      </c>
      <c r="J86" s="126">
        <f t="shared" si="14"/>
        <v>7.7249999999999996</v>
      </c>
      <c r="K86" s="14">
        <v>2.5</v>
      </c>
      <c r="L86" s="15">
        <v>4</v>
      </c>
      <c r="M86" s="15">
        <v>3.5</v>
      </c>
      <c r="N86" s="15">
        <v>3</v>
      </c>
      <c r="O86" s="144">
        <v>3.5</v>
      </c>
      <c r="P86" s="127">
        <f t="shared" si="15"/>
        <v>16.5</v>
      </c>
      <c r="Q86" s="127">
        <f t="shared" si="16"/>
        <v>0.82500000000000007</v>
      </c>
      <c r="R86" s="128">
        <f t="shared" si="17"/>
        <v>1.4749999999999999</v>
      </c>
      <c r="S86" s="128">
        <f t="shared" si="18"/>
        <v>1.7</v>
      </c>
      <c r="T86" s="128">
        <f t="shared" si="19"/>
        <v>1.9</v>
      </c>
      <c r="U86" s="128">
        <f t="shared" si="20"/>
        <v>2.1</v>
      </c>
      <c r="V86" s="128">
        <f t="shared" si="21"/>
        <v>1.375</v>
      </c>
      <c r="W86" s="33">
        <f t="shared" si="22"/>
        <v>68</v>
      </c>
      <c r="X86" s="129">
        <f t="shared" si="23"/>
        <v>13.600000000000001</v>
      </c>
      <c r="Y86" s="134">
        <v>57</v>
      </c>
      <c r="Z86" s="131">
        <f t="shared" si="24"/>
        <v>45.6</v>
      </c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2"/>
    </row>
    <row r="87" spans="1:44" s="130" customFormat="1" ht="21" thickBot="1" x14ac:dyDescent="0.35">
      <c r="A87" s="125">
        <v>81</v>
      </c>
      <c r="B87" s="134">
        <v>660890</v>
      </c>
      <c r="C87" s="135" t="s">
        <v>185</v>
      </c>
      <c r="D87" s="9"/>
      <c r="E87" s="9"/>
      <c r="F87" s="9"/>
      <c r="G87" s="9"/>
      <c r="H87" s="9"/>
      <c r="I87" s="126">
        <f t="shared" si="13"/>
        <v>0</v>
      </c>
      <c r="J87" s="126">
        <f t="shared" si="14"/>
        <v>0</v>
      </c>
      <c r="K87" s="15"/>
      <c r="L87" s="15"/>
      <c r="M87" s="15"/>
      <c r="N87" s="15"/>
      <c r="O87" s="15"/>
      <c r="P87" s="127">
        <f t="shared" si="15"/>
        <v>0</v>
      </c>
      <c r="Q87" s="127">
        <f t="shared" si="16"/>
        <v>0</v>
      </c>
      <c r="R87" s="128">
        <f t="shared" si="17"/>
        <v>0</v>
      </c>
      <c r="S87" s="128">
        <f t="shared" si="18"/>
        <v>0</v>
      </c>
      <c r="T87" s="128">
        <f t="shared" si="19"/>
        <v>0</v>
      </c>
      <c r="U87" s="128">
        <f t="shared" si="20"/>
        <v>0</v>
      </c>
      <c r="V87" s="128">
        <f t="shared" si="21"/>
        <v>0</v>
      </c>
      <c r="W87" s="33">
        <f t="shared" si="22"/>
        <v>0</v>
      </c>
      <c r="X87" s="129">
        <f t="shared" si="23"/>
        <v>0</v>
      </c>
      <c r="Y87" s="142"/>
      <c r="Z87" s="131">
        <f t="shared" si="24"/>
        <v>0</v>
      </c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2"/>
    </row>
    <row r="88" spans="1:44" s="130" customFormat="1" x14ac:dyDescent="0.3">
      <c r="A88" s="125">
        <v>82</v>
      </c>
      <c r="B88" s="134">
        <v>660891</v>
      </c>
      <c r="C88" s="135" t="s">
        <v>186</v>
      </c>
      <c r="D88" s="8">
        <v>10</v>
      </c>
      <c r="E88" s="9">
        <v>8.5</v>
      </c>
      <c r="F88" s="9">
        <v>9</v>
      </c>
      <c r="G88" s="9">
        <v>12</v>
      </c>
      <c r="H88" s="143">
        <v>10.5</v>
      </c>
      <c r="I88" s="126">
        <f t="shared" si="13"/>
        <v>50</v>
      </c>
      <c r="J88" s="126">
        <f t="shared" si="14"/>
        <v>7.5</v>
      </c>
      <c r="K88" s="14">
        <v>4.5</v>
      </c>
      <c r="L88" s="15">
        <v>2.5</v>
      </c>
      <c r="M88" s="15">
        <v>2</v>
      </c>
      <c r="N88" s="15">
        <v>3</v>
      </c>
      <c r="O88" s="144">
        <v>3.5</v>
      </c>
      <c r="P88" s="127">
        <f t="shared" si="15"/>
        <v>15.5</v>
      </c>
      <c r="Q88" s="127">
        <f t="shared" si="16"/>
        <v>0.77500000000000002</v>
      </c>
      <c r="R88" s="128">
        <f t="shared" si="17"/>
        <v>1.7250000000000001</v>
      </c>
      <c r="S88" s="128">
        <f t="shared" si="18"/>
        <v>1.4</v>
      </c>
      <c r="T88" s="128">
        <f t="shared" si="19"/>
        <v>1.45</v>
      </c>
      <c r="U88" s="128">
        <f t="shared" si="20"/>
        <v>1.9499999999999997</v>
      </c>
      <c r="V88" s="128">
        <f t="shared" si="21"/>
        <v>1.75</v>
      </c>
      <c r="W88" s="33">
        <f t="shared" si="22"/>
        <v>65.5</v>
      </c>
      <c r="X88" s="129">
        <f t="shared" si="23"/>
        <v>13.100000000000001</v>
      </c>
      <c r="Y88" s="134">
        <v>55</v>
      </c>
      <c r="Z88" s="131">
        <f t="shared" si="24"/>
        <v>44</v>
      </c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2"/>
    </row>
    <row r="89" spans="1:44" s="130" customFormat="1" ht="21" thickBot="1" x14ac:dyDescent="0.35">
      <c r="A89" s="125">
        <v>83</v>
      </c>
      <c r="B89" s="134">
        <v>660892</v>
      </c>
      <c r="C89" s="135" t="s">
        <v>187</v>
      </c>
      <c r="D89" s="9"/>
      <c r="E89" s="9"/>
      <c r="F89" s="9"/>
      <c r="G89" s="9"/>
      <c r="H89" s="9"/>
      <c r="I89" s="126">
        <f t="shared" si="13"/>
        <v>0</v>
      </c>
      <c r="J89" s="126">
        <f t="shared" si="14"/>
        <v>0</v>
      </c>
      <c r="K89" s="15"/>
      <c r="L89" s="15"/>
      <c r="M89" s="15"/>
      <c r="N89" s="15"/>
      <c r="O89" s="15"/>
      <c r="P89" s="127">
        <f t="shared" si="15"/>
        <v>0</v>
      </c>
      <c r="Q89" s="127">
        <f t="shared" si="16"/>
        <v>0</v>
      </c>
      <c r="R89" s="128">
        <f t="shared" si="17"/>
        <v>0</v>
      </c>
      <c r="S89" s="128">
        <f t="shared" si="18"/>
        <v>0</v>
      </c>
      <c r="T89" s="128">
        <f t="shared" si="19"/>
        <v>0</v>
      </c>
      <c r="U89" s="128">
        <f t="shared" si="20"/>
        <v>0</v>
      </c>
      <c r="V89" s="128">
        <f t="shared" si="21"/>
        <v>0</v>
      </c>
      <c r="W89" s="33">
        <f t="shared" si="22"/>
        <v>0</v>
      </c>
      <c r="X89" s="129">
        <f t="shared" si="23"/>
        <v>0</v>
      </c>
      <c r="Y89" s="134" t="s">
        <v>290</v>
      </c>
      <c r="Z89" s="131" t="e">
        <f t="shared" si="24"/>
        <v>#VALUE!</v>
      </c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2"/>
    </row>
    <row r="90" spans="1:44" s="130" customFormat="1" ht="21" thickBot="1" x14ac:dyDescent="0.35">
      <c r="A90" s="125">
        <v>84</v>
      </c>
      <c r="B90" s="134">
        <v>660893</v>
      </c>
      <c r="C90" s="135" t="s">
        <v>188</v>
      </c>
      <c r="D90" s="8">
        <v>5</v>
      </c>
      <c r="E90" s="9">
        <v>7</v>
      </c>
      <c r="F90" s="9">
        <v>6</v>
      </c>
      <c r="G90" s="9">
        <v>10</v>
      </c>
      <c r="H90" s="143">
        <v>6</v>
      </c>
      <c r="I90" s="126">
        <f t="shared" si="13"/>
        <v>34</v>
      </c>
      <c r="J90" s="126">
        <f t="shared" si="14"/>
        <v>5.0999999999999996</v>
      </c>
      <c r="K90" s="14">
        <v>1.5</v>
      </c>
      <c r="L90" s="15">
        <v>2.5</v>
      </c>
      <c r="M90" s="15">
        <v>1</v>
      </c>
      <c r="N90" s="15">
        <v>2.5</v>
      </c>
      <c r="O90" s="144">
        <v>2</v>
      </c>
      <c r="P90" s="127">
        <f t="shared" si="15"/>
        <v>9.5</v>
      </c>
      <c r="Q90" s="127">
        <f t="shared" si="16"/>
        <v>0.47500000000000003</v>
      </c>
      <c r="R90" s="128">
        <f t="shared" si="17"/>
        <v>0.82499999999999996</v>
      </c>
      <c r="S90" s="128">
        <f t="shared" si="18"/>
        <v>1.175</v>
      </c>
      <c r="T90" s="128">
        <f t="shared" si="19"/>
        <v>0.95</v>
      </c>
      <c r="U90" s="128">
        <f t="shared" si="20"/>
        <v>1.625</v>
      </c>
      <c r="V90" s="128">
        <f t="shared" si="21"/>
        <v>0.99999999999999989</v>
      </c>
      <c r="W90" s="33">
        <f t="shared" si="22"/>
        <v>43.5</v>
      </c>
      <c r="X90" s="129">
        <f t="shared" si="23"/>
        <v>8.7000000000000011</v>
      </c>
      <c r="Y90" s="134">
        <v>36</v>
      </c>
      <c r="Z90" s="131">
        <f t="shared" si="24"/>
        <v>28.8</v>
      </c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2"/>
    </row>
    <row r="91" spans="1:44" s="130" customFormat="1" ht="21" thickBot="1" x14ac:dyDescent="0.35">
      <c r="A91" s="125">
        <v>85</v>
      </c>
      <c r="B91" s="134">
        <v>660894</v>
      </c>
      <c r="C91" s="135" t="s">
        <v>189</v>
      </c>
      <c r="D91" s="8">
        <v>12</v>
      </c>
      <c r="E91" s="9">
        <v>13</v>
      </c>
      <c r="F91" s="9">
        <v>6.5</v>
      </c>
      <c r="G91" s="9">
        <v>6</v>
      </c>
      <c r="H91" s="143">
        <v>10</v>
      </c>
      <c r="I91" s="126">
        <f t="shared" si="13"/>
        <v>47.5</v>
      </c>
      <c r="J91" s="126">
        <f t="shared" si="14"/>
        <v>7.125</v>
      </c>
      <c r="K91" s="14">
        <v>4</v>
      </c>
      <c r="L91" s="15">
        <v>2</v>
      </c>
      <c r="M91" s="15">
        <v>3</v>
      </c>
      <c r="N91" s="15">
        <v>4</v>
      </c>
      <c r="O91" s="144">
        <v>1.5</v>
      </c>
      <c r="P91" s="127">
        <f t="shared" si="15"/>
        <v>14.5</v>
      </c>
      <c r="Q91" s="127">
        <f t="shared" si="16"/>
        <v>0.72500000000000009</v>
      </c>
      <c r="R91" s="128">
        <f t="shared" si="17"/>
        <v>1.9999999999999998</v>
      </c>
      <c r="S91" s="128">
        <f t="shared" si="18"/>
        <v>2.0499999999999998</v>
      </c>
      <c r="T91" s="128">
        <f t="shared" si="19"/>
        <v>1.125</v>
      </c>
      <c r="U91" s="128">
        <f t="shared" si="20"/>
        <v>1.0999999999999999</v>
      </c>
      <c r="V91" s="128">
        <f t="shared" si="21"/>
        <v>1.575</v>
      </c>
      <c r="W91" s="33">
        <f t="shared" si="22"/>
        <v>62</v>
      </c>
      <c r="X91" s="129">
        <f t="shared" si="23"/>
        <v>12.4</v>
      </c>
      <c r="Y91" s="134">
        <v>52</v>
      </c>
      <c r="Z91" s="131">
        <f t="shared" si="24"/>
        <v>41.6</v>
      </c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2"/>
    </row>
    <row r="92" spans="1:44" s="130" customFormat="1" ht="21" thickBot="1" x14ac:dyDescent="0.35">
      <c r="A92" s="125">
        <v>86</v>
      </c>
      <c r="B92" s="134">
        <v>660895</v>
      </c>
      <c r="C92" s="135" t="s">
        <v>190</v>
      </c>
      <c r="D92" s="8">
        <v>7</v>
      </c>
      <c r="E92" s="9">
        <v>10.5</v>
      </c>
      <c r="F92" s="9">
        <v>9</v>
      </c>
      <c r="G92" s="9">
        <v>5.5</v>
      </c>
      <c r="H92" s="143">
        <v>8</v>
      </c>
      <c r="I92" s="126">
        <f t="shared" si="13"/>
        <v>40</v>
      </c>
      <c r="J92" s="126">
        <f t="shared" si="14"/>
        <v>6</v>
      </c>
      <c r="K92" s="14">
        <v>2</v>
      </c>
      <c r="L92" s="15">
        <v>3</v>
      </c>
      <c r="M92" s="15">
        <v>2.5</v>
      </c>
      <c r="N92" s="15">
        <v>3.5</v>
      </c>
      <c r="O92" s="144">
        <v>2</v>
      </c>
      <c r="P92" s="127">
        <f t="shared" si="15"/>
        <v>13</v>
      </c>
      <c r="Q92" s="127">
        <f t="shared" si="16"/>
        <v>0.65</v>
      </c>
      <c r="R92" s="128">
        <f t="shared" si="17"/>
        <v>1.1500000000000001</v>
      </c>
      <c r="S92" s="128">
        <f t="shared" si="18"/>
        <v>1.7250000000000001</v>
      </c>
      <c r="T92" s="128">
        <f t="shared" si="19"/>
        <v>1.4749999999999999</v>
      </c>
      <c r="U92" s="128">
        <f t="shared" si="20"/>
        <v>1</v>
      </c>
      <c r="V92" s="128">
        <f t="shared" si="21"/>
        <v>1.3</v>
      </c>
      <c r="W92" s="33">
        <f t="shared" si="22"/>
        <v>53</v>
      </c>
      <c r="X92" s="129">
        <f t="shared" si="23"/>
        <v>10.600000000000001</v>
      </c>
      <c r="Y92" s="134">
        <v>44</v>
      </c>
      <c r="Z92" s="131">
        <f t="shared" si="24"/>
        <v>35.200000000000003</v>
      </c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2"/>
    </row>
    <row r="93" spans="1:44" s="130" customFormat="1" ht="21" thickBot="1" x14ac:dyDescent="0.35">
      <c r="A93" s="125">
        <v>87</v>
      </c>
      <c r="B93" s="134">
        <v>660896</v>
      </c>
      <c r="C93" s="135" t="s">
        <v>191</v>
      </c>
      <c r="D93" s="8">
        <v>6.5</v>
      </c>
      <c r="E93" s="9">
        <v>6</v>
      </c>
      <c r="F93" s="9">
        <v>5.5</v>
      </c>
      <c r="G93" s="9">
        <v>8</v>
      </c>
      <c r="H93" s="143">
        <v>7</v>
      </c>
      <c r="I93" s="126">
        <f t="shared" si="13"/>
        <v>33</v>
      </c>
      <c r="J93" s="126">
        <f t="shared" si="14"/>
        <v>4.95</v>
      </c>
      <c r="K93" s="14">
        <v>1.5</v>
      </c>
      <c r="L93" s="15">
        <v>2.5</v>
      </c>
      <c r="M93" s="15">
        <v>3</v>
      </c>
      <c r="N93" s="15">
        <v>2</v>
      </c>
      <c r="O93" s="144">
        <v>2.5</v>
      </c>
      <c r="P93" s="127">
        <f t="shared" si="15"/>
        <v>11.5</v>
      </c>
      <c r="Q93" s="127">
        <f t="shared" si="16"/>
        <v>0.57500000000000007</v>
      </c>
      <c r="R93" s="128">
        <f t="shared" si="17"/>
        <v>1.05</v>
      </c>
      <c r="S93" s="128">
        <f t="shared" si="18"/>
        <v>1.0249999999999999</v>
      </c>
      <c r="T93" s="128">
        <f t="shared" si="19"/>
        <v>0.97499999999999998</v>
      </c>
      <c r="U93" s="128">
        <f t="shared" si="20"/>
        <v>1.3</v>
      </c>
      <c r="V93" s="128">
        <f t="shared" si="21"/>
        <v>1.175</v>
      </c>
      <c r="W93" s="33">
        <f t="shared" si="22"/>
        <v>44.5</v>
      </c>
      <c r="X93" s="129">
        <f t="shared" si="23"/>
        <v>8.9</v>
      </c>
      <c r="Y93" s="134">
        <v>38</v>
      </c>
      <c r="Z93" s="131">
        <f t="shared" si="24"/>
        <v>30.400000000000002</v>
      </c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2"/>
    </row>
    <row r="94" spans="1:44" s="130" customFormat="1" x14ac:dyDescent="0.3">
      <c r="A94" s="125">
        <v>88</v>
      </c>
      <c r="B94" s="134">
        <v>660897</v>
      </c>
      <c r="C94" s="135" t="s">
        <v>192</v>
      </c>
      <c r="D94" s="8">
        <v>10</v>
      </c>
      <c r="E94" s="9">
        <v>13</v>
      </c>
      <c r="F94" s="9">
        <v>9</v>
      </c>
      <c r="G94" s="9">
        <v>7</v>
      </c>
      <c r="H94" s="143">
        <v>10.5</v>
      </c>
      <c r="I94" s="126">
        <f t="shared" si="13"/>
        <v>49.5</v>
      </c>
      <c r="J94" s="126">
        <f t="shared" si="14"/>
        <v>7.4249999999999998</v>
      </c>
      <c r="K94" s="14">
        <v>3.5</v>
      </c>
      <c r="L94" s="15">
        <v>2</v>
      </c>
      <c r="M94" s="15">
        <v>3.5</v>
      </c>
      <c r="N94" s="15">
        <v>4</v>
      </c>
      <c r="O94" s="144">
        <v>1</v>
      </c>
      <c r="P94" s="127">
        <f t="shared" si="15"/>
        <v>14</v>
      </c>
      <c r="Q94" s="127">
        <f t="shared" si="16"/>
        <v>0.70000000000000007</v>
      </c>
      <c r="R94" s="128">
        <f t="shared" si="17"/>
        <v>1.675</v>
      </c>
      <c r="S94" s="128">
        <f t="shared" si="18"/>
        <v>2.0499999999999998</v>
      </c>
      <c r="T94" s="128">
        <f t="shared" si="19"/>
        <v>1.5249999999999999</v>
      </c>
      <c r="U94" s="128">
        <f t="shared" si="20"/>
        <v>1.25</v>
      </c>
      <c r="V94" s="128">
        <f t="shared" si="21"/>
        <v>1.625</v>
      </c>
      <c r="W94" s="33">
        <f t="shared" si="22"/>
        <v>63.5</v>
      </c>
      <c r="X94" s="129">
        <f t="shared" si="23"/>
        <v>12.700000000000001</v>
      </c>
      <c r="Y94" s="134">
        <v>53</v>
      </c>
      <c r="Z94" s="131">
        <f t="shared" si="24"/>
        <v>42.400000000000006</v>
      </c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2"/>
    </row>
    <row r="95" spans="1:44" s="130" customFormat="1" ht="21" thickBot="1" x14ac:dyDescent="0.35">
      <c r="A95" s="125">
        <v>89</v>
      </c>
      <c r="B95" s="134">
        <v>660898</v>
      </c>
      <c r="C95" s="135" t="s">
        <v>193</v>
      </c>
      <c r="D95" s="9">
        <v>14</v>
      </c>
      <c r="E95" s="9">
        <v>13.5</v>
      </c>
      <c r="F95" s="9">
        <v>12</v>
      </c>
      <c r="G95" s="9">
        <v>10</v>
      </c>
      <c r="H95" s="9">
        <v>9</v>
      </c>
      <c r="I95" s="126">
        <f t="shared" si="13"/>
        <v>58.5</v>
      </c>
      <c r="J95" s="126">
        <f t="shared" si="14"/>
        <v>8.7750000000000004</v>
      </c>
      <c r="K95" s="15">
        <v>4</v>
      </c>
      <c r="L95" s="15">
        <v>4.5</v>
      </c>
      <c r="M95" s="15">
        <v>2</v>
      </c>
      <c r="N95" s="15">
        <v>5</v>
      </c>
      <c r="O95" s="15">
        <v>3.5</v>
      </c>
      <c r="P95" s="127">
        <f t="shared" si="15"/>
        <v>19</v>
      </c>
      <c r="Q95" s="127">
        <f t="shared" si="16"/>
        <v>0.95000000000000007</v>
      </c>
      <c r="R95" s="128">
        <f t="shared" si="17"/>
        <v>2.3000000000000003</v>
      </c>
      <c r="S95" s="128">
        <f t="shared" si="18"/>
        <v>2.25</v>
      </c>
      <c r="T95" s="128">
        <f t="shared" si="19"/>
        <v>1.9</v>
      </c>
      <c r="U95" s="128">
        <f t="shared" si="20"/>
        <v>1.75</v>
      </c>
      <c r="V95" s="128">
        <f t="shared" si="21"/>
        <v>1.5249999999999999</v>
      </c>
      <c r="W95" s="33">
        <f t="shared" si="22"/>
        <v>77.5</v>
      </c>
      <c r="X95" s="129">
        <f t="shared" si="23"/>
        <v>15.5</v>
      </c>
      <c r="Y95" s="134">
        <v>64</v>
      </c>
      <c r="Z95" s="131">
        <f t="shared" si="24"/>
        <v>51.2</v>
      </c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2"/>
    </row>
    <row r="96" spans="1:44" s="130" customFormat="1" ht="21" thickBot="1" x14ac:dyDescent="0.35">
      <c r="A96" s="125">
        <v>90</v>
      </c>
      <c r="B96" s="134">
        <v>660899</v>
      </c>
      <c r="C96" s="135" t="s">
        <v>194</v>
      </c>
      <c r="D96" s="8">
        <v>9</v>
      </c>
      <c r="E96" s="9">
        <v>10</v>
      </c>
      <c r="F96" s="9">
        <v>7.5</v>
      </c>
      <c r="G96" s="9">
        <v>8.5</v>
      </c>
      <c r="H96" s="143">
        <v>9.5</v>
      </c>
      <c r="I96" s="126">
        <f t="shared" si="13"/>
        <v>44.5</v>
      </c>
      <c r="J96" s="126">
        <f t="shared" si="14"/>
        <v>6.6749999999999998</v>
      </c>
      <c r="K96" s="14">
        <v>4</v>
      </c>
      <c r="L96" s="15">
        <v>3</v>
      </c>
      <c r="M96" s="15">
        <v>2.5</v>
      </c>
      <c r="N96" s="15">
        <v>3.5</v>
      </c>
      <c r="O96" s="144">
        <v>2</v>
      </c>
      <c r="P96" s="127">
        <f t="shared" si="15"/>
        <v>15</v>
      </c>
      <c r="Q96" s="127">
        <f t="shared" si="16"/>
        <v>0.75</v>
      </c>
      <c r="R96" s="128">
        <f t="shared" si="17"/>
        <v>1.5499999999999998</v>
      </c>
      <c r="S96" s="128">
        <f t="shared" si="18"/>
        <v>1.65</v>
      </c>
      <c r="T96" s="128">
        <f t="shared" si="19"/>
        <v>1.25</v>
      </c>
      <c r="U96" s="128">
        <f t="shared" si="20"/>
        <v>1.45</v>
      </c>
      <c r="V96" s="128">
        <f t="shared" si="21"/>
        <v>1.5250000000000001</v>
      </c>
      <c r="W96" s="33">
        <f t="shared" si="22"/>
        <v>59.5</v>
      </c>
      <c r="X96" s="129">
        <f t="shared" si="23"/>
        <v>11.9</v>
      </c>
      <c r="Y96" s="134">
        <v>51</v>
      </c>
      <c r="Z96" s="131">
        <f t="shared" si="24"/>
        <v>40.800000000000004</v>
      </c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2"/>
    </row>
    <row r="97" spans="1:44" s="130" customFormat="1" ht="21" thickBot="1" x14ac:dyDescent="0.35">
      <c r="A97" s="125">
        <v>91</v>
      </c>
      <c r="B97" s="134">
        <v>660992</v>
      </c>
      <c r="C97" s="135" t="s">
        <v>195</v>
      </c>
      <c r="D97" s="8">
        <v>8.5</v>
      </c>
      <c r="E97" s="9">
        <v>5.5</v>
      </c>
      <c r="F97" s="9">
        <v>5</v>
      </c>
      <c r="G97" s="9">
        <v>7</v>
      </c>
      <c r="H97" s="143">
        <v>7.5</v>
      </c>
      <c r="I97" s="126">
        <f t="shared" si="13"/>
        <v>33.5</v>
      </c>
      <c r="J97" s="126">
        <f t="shared" si="14"/>
        <v>5.0249999999999995</v>
      </c>
      <c r="K97" s="14">
        <v>2.5</v>
      </c>
      <c r="L97" s="15">
        <v>1</v>
      </c>
      <c r="M97" s="15">
        <v>1.5</v>
      </c>
      <c r="N97" s="15">
        <v>2</v>
      </c>
      <c r="O97" s="144">
        <v>2</v>
      </c>
      <c r="P97" s="127">
        <f t="shared" si="15"/>
        <v>9</v>
      </c>
      <c r="Q97" s="127">
        <f t="shared" si="16"/>
        <v>0.45</v>
      </c>
      <c r="R97" s="128">
        <f t="shared" si="17"/>
        <v>1.4</v>
      </c>
      <c r="S97" s="128">
        <f t="shared" si="18"/>
        <v>0.875</v>
      </c>
      <c r="T97" s="128">
        <f t="shared" si="19"/>
        <v>0.82499999999999996</v>
      </c>
      <c r="U97" s="128">
        <f t="shared" si="20"/>
        <v>1.1500000000000001</v>
      </c>
      <c r="V97" s="128">
        <f t="shared" si="21"/>
        <v>1.2250000000000001</v>
      </c>
      <c r="W97" s="33">
        <f t="shared" si="22"/>
        <v>42.5</v>
      </c>
      <c r="X97" s="129">
        <f t="shared" si="23"/>
        <v>8.5</v>
      </c>
      <c r="Y97" s="134">
        <v>39</v>
      </c>
      <c r="Z97" s="131">
        <f t="shared" si="24"/>
        <v>31.200000000000003</v>
      </c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2"/>
    </row>
    <row r="98" spans="1:44" s="130" customFormat="1" ht="21" thickBot="1" x14ac:dyDescent="0.35">
      <c r="A98" s="125">
        <v>92</v>
      </c>
      <c r="B98" s="134">
        <v>660900</v>
      </c>
      <c r="C98" s="135" t="s">
        <v>196</v>
      </c>
      <c r="D98" s="8">
        <v>3</v>
      </c>
      <c r="E98" s="9">
        <v>5</v>
      </c>
      <c r="F98" s="9">
        <v>6</v>
      </c>
      <c r="G98" s="9">
        <v>5.5</v>
      </c>
      <c r="H98" s="143">
        <v>4</v>
      </c>
      <c r="I98" s="126">
        <f t="shared" si="13"/>
        <v>23.5</v>
      </c>
      <c r="J98" s="126">
        <f t="shared" si="14"/>
        <v>3.5249999999999999</v>
      </c>
      <c r="K98" s="14">
        <v>1.5</v>
      </c>
      <c r="L98" s="15">
        <v>1</v>
      </c>
      <c r="M98" s="15">
        <v>2</v>
      </c>
      <c r="N98" s="15">
        <v>1</v>
      </c>
      <c r="O98" s="144">
        <v>0.5</v>
      </c>
      <c r="P98" s="127">
        <f t="shared" si="15"/>
        <v>6</v>
      </c>
      <c r="Q98" s="127">
        <f t="shared" si="16"/>
        <v>0.30000000000000004</v>
      </c>
      <c r="R98" s="128">
        <f t="shared" si="17"/>
        <v>0.52499999999999991</v>
      </c>
      <c r="S98" s="128">
        <f t="shared" si="18"/>
        <v>0.8</v>
      </c>
      <c r="T98" s="128">
        <f t="shared" si="19"/>
        <v>0.99999999999999989</v>
      </c>
      <c r="U98" s="128">
        <f t="shared" si="20"/>
        <v>0.875</v>
      </c>
      <c r="V98" s="128">
        <f t="shared" si="21"/>
        <v>0.625</v>
      </c>
      <c r="W98" s="33">
        <f t="shared" si="22"/>
        <v>29.5</v>
      </c>
      <c r="X98" s="129">
        <f t="shared" si="23"/>
        <v>5.9</v>
      </c>
      <c r="Y98" s="134">
        <v>28</v>
      </c>
      <c r="Z98" s="131">
        <f t="shared" si="24"/>
        <v>22.400000000000002</v>
      </c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2"/>
    </row>
    <row r="99" spans="1:44" s="130" customFormat="1" ht="21" thickBot="1" x14ac:dyDescent="0.35">
      <c r="A99" s="125">
        <v>93</v>
      </c>
      <c r="B99" s="134">
        <v>660993</v>
      </c>
      <c r="C99" s="135" t="s">
        <v>197</v>
      </c>
      <c r="D99" s="8">
        <v>3.5</v>
      </c>
      <c r="E99" s="9">
        <v>8</v>
      </c>
      <c r="F99" s="9">
        <v>7</v>
      </c>
      <c r="G99" s="9">
        <v>6</v>
      </c>
      <c r="H99" s="143">
        <v>5</v>
      </c>
      <c r="I99" s="126">
        <f t="shared" si="13"/>
        <v>29.5</v>
      </c>
      <c r="J99" s="126">
        <f t="shared" si="14"/>
        <v>4.4249999999999998</v>
      </c>
      <c r="K99" s="14">
        <v>2</v>
      </c>
      <c r="L99" s="15">
        <v>1.5</v>
      </c>
      <c r="M99" s="15">
        <v>1</v>
      </c>
      <c r="N99" s="15">
        <v>2.5</v>
      </c>
      <c r="O99" s="144">
        <v>2.5</v>
      </c>
      <c r="P99" s="127">
        <f t="shared" si="15"/>
        <v>9.5</v>
      </c>
      <c r="Q99" s="127">
        <f t="shared" si="16"/>
        <v>0.47500000000000003</v>
      </c>
      <c r="R99" s="128">
        <f t="shared" si="17"/>
        <v>0.625</v>
      </c>
      <c r="S99" s="128">
        <f t="shared" si="18"/>
        <v>1.2749999999999999</v>
      </c>
      <c r="T99" s="128">
        <f t="shared" si="19"/>
        <v>1.1000000000000001</v>
      </c>
      <c r="U99" s="128">
        <f t="shared" si="20"/>
        <v>1.0249999999999999</v>
      </c>
      <c r="V99" s="128">
        <f t="shared" si="21"/>
        <v>0.875</v>
      </c>
      <c r="W99" s="33">
        <f t="shared" si="22"/>
        <v>39</v>
      </c>
      <c r="X99" s="129">
        <f t="shared" si="23"/>
        <v>7.8000000000000007</v>
      </c>
      <c r="Y99" s="134">
        <v>34</v>
      </c>
      <c r="Z99" s="131">
        <f t="shared" si="24"/>
        <v>27.200000000000003</v>
      </c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2"/>
    </row>
    <row r="100" spans="1:44" s="130" customFormat="1" x14ac:dyDescent="0.3">
      <c r="A100" s="125">
        <v>94</v>
      </c>
      <c r="B100" s="134">
        <v>660901</v>
      </c>
      <c r="C100" s="135" t="s">
        <v>198</v>
      </c>
      <c r="D100" s="8">
        <v>4</v>
      </c>
      <c r="E100" s="9">
        <v>6</v>
      </c>
      <c r="F100" s="9">
        <v>5.5</v>
      </c>
      <c r="G100" s="9">
        <v>9</v>
      </c>
      <c r="H100" s="143">
        <v>7</v>
      </c>
      <c r="I100" s="126">
        <f t="shared" si="13"/>
        <v>31.5</v>
      </c>
      <c r="J100" s="126">
        <f t="shared" si="14"/>
        <v>4.7249999999999996</v>
      </c>
      <c r="K100" s="14">
        <v>1.5</v>
      </c>
      <c r="L100" s="15">
        <v>2</v>
      </c>
      <c r="M100" s="15">
        <v>1.5</v>
      </c>
      <c r="N100" s="15">
        <v>2</v>
      </c>
      <c r="O100" s="144">
        <v>2.5</v>
      </c>
      <c r="P100" s="127">
        <f t="shared" si="15"/>
        <v>9.5</v>
      </c>
      <c r="Q100" s="127">
        <f t="shared" si="16"/>
        <v>0.47500000000000003</v>
      </c>
      <c r="R100" s="128">
        <f t="shared" si="17"/>
        <v>0.67500000000000004</v>
      </c>
      <c r="S100" s="128">
        <f t="shared" si="18"/>
        <v>0.99999999999999989</v>
      </c>
      <c r="T100" s="128">
        <f t="shared" si="19"/>
        <v>0.89999999999999991</v>
      </c>
      <c r="U100" s="128">
        <f t="shared" si="20"/>
        <v>1.45</v>
      </c>
      <c r="V100" s="128">
        <f t="shared" si="21"/>
        <v>1.175</v>
      </c>
      <c r="W100" s="33">
        <f t="shared" si="22"/>
        <v>41</v>
      </c>
      <c r="X100" s="129">
        <f t="shared" si="23"/>
        <v>8.2000000000000011</v>
      </c>
      <c r="Y100" s="134">
        <v>37</v>
      </c>
      <c r="Z100" s="131">
        <f t="shared" si="24"/>
        <v>29.6</v>
      </c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2"/>
    </row>
    <row r="101" spans="1:44" s="130" customFormat="1" ht="21" thickBot="1" x14ac:dyDescent="0.35">
      <c r="A101" s="125">
        <v>95</v>
      </c>
      <c r="B101" s="134">
        <v>660994</v>
      </c>
      <c r="C101" s="135" t="s">
        <v>199</v>
      </c>
      <c r="D101" s="9">
        <v>0.5</v>
      </c>
      <c r="E101" s="9">
        <v>1.5</v>
      </c>
      <c r="F101" s="9">
        <v>2</v>
      </c>
      <c r="G101" s="9">
        <v>0.5</v>
      </c>
      <c r="H101" s="9">
        <v>1.5</v>
      </c>
      <c r="I101" s="126">
        <f t="shared" si="13"/>
        <v>6</v>
      </c>
      <c r="J101" s="126">
        <f t="shared" si="14"/>
        <v>0.89999999999999991</v>
      </c>
      <c r="K101" s="15">
        <v>1</v>
      </c>
      <c r="L101" s="15">
        <v>0.5</v>
      </c>
      <c r="M101" s="15">
        <v>1</v>
      </c>
      <c r="N101" s="15">
        <v>0.5</v>
      </c>
      <c r="O101" s="15">
        <v>0</v>
      </c>
      <c r="P101" s="127">
        <f t="shared" si="15"/>
        <v>3</v>
      </c>
      <c r="Q101" s="127">
        <f t="shared" si="16"/>
        <v>0.15000000000000002</v>
      </c>
      <c r="R101" s="128">
        <f t="shared" si="17"/>
        <v>0.125</v>
      </c>
      <c r="S101" s="128">
        <f t="shared" si="18"/>
        <v>0.24999999999999997</v>
      </c>
      <c r="T101" s="128">
        <f t="shared" si="19"/>
        <v>0.35</v>
      </c>
      <c r="U101" s="128">
        <f t="shared" si="20"/>
        <v>0.1</v>
      </c>
      <c r="V101" s="128">
        <f t="shared" si="21"/>
        <v>0.22499999999999998</v>
      </c>
      <c r="W101" s="33">
        <f t="shared" si="22"/>
        <v>9</v>
      </c>
      <c r="X101" s="129">
        <f t="shared" si="23"/>
        <v>1.8</v>
      </c>
      <c r="Y101" s="134">
        <v>11</v>
      </c>
      <c r="Z101" s="131">
        <f t="shared" si="24"/>
        <v>8.8000000000000007</v>
      </c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2"/>
    </row>
    <row r="102" spans="1:44" s="130" customFormat="1" ht="21" thickBot="1" x14ac:dyDescent="0.35">
      <c r="A102" s="125">
        <v>96</v>
      </c>
      <c r="B102" s="134">
        <v>660902</v>
      </c>
      <c r="C102" s="135" t="s">
        <v>200</v>
      </c>
      <c r="D102" s="8">
        <v>8</v>
      </c>
      <c r="E102" s="9">
        <v>8</v>
      </c>
      <c r="F102" s="9">
        <v>7.5</v>
      </c>
      <c r="G102" s="9">
        <v>10</v>
      </c>
      <c r="H102" s="143">
        <v>8.5</v>
      </c>
      <c r="I102" s="126">
        <f t="shared" si="13"/>
        <v>42</v>
      </c>
      <c r="J102" s="126">
        <f t="shared" si="14"/>
        <v>6.3</v>
      </c>
      <c r="K102" s="14">
        <v>2.5</v>
      </c>
      <c r="L102" s="15">
        <v>3</v>
      </c>
      <c r="M102" s="15">
        <v>2</v>
      </c>
      <c r="N102" s="15">
        <v>1.5</v>
      </c>
      <c r="O102" s="144">
        <v>3</v>
      </c>
      <c r="P102" s="127">
        <f t="shared" si="15"/>
        <v>12</v>
      </c>
      <c r="Q102" s="127">
        <f t="shared" si="16"/>
        <v>0.60000000000000009</v>
      </c>
      <c r="R102" s="128">
        <f t="shared" si="17"/>
        <v>1.325</v>
      </c>
      <c r="S102" s="128">
        <f t="shared" si="18"/>
        <v>1.35</v>
      </c>
      <c r="T102" s="128">
        <f t="shared" si="19"/>
        <v>1.2250000000000001</v>
      </c>
      <c r="U102" s="128">
        <f t="shared" si="20"/>
        <v>1.575</v>
      </c>
      <c r="V102" s="128">
        <f t="shared" si="21"/>
        <v>1.4249999999999998</v>
      </c>
      <c r="W102" s="33">
        <f t="shared" si="22"/>
        <v>54</v>
      </c>
      <c r="X102" s="129">
        <f t="shared" si="23"/>
        <v>10.8</v>
      </c>
      <c r="Y102" s="134">
        <v>45</v>
      </c>
      <c r="Z102" s="131">
        <f t="shared" si="24"/>
        <v>36</v>
      </c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2"/>
    </row>
    <row r="103" spans="1:44" s="130" customFormat="1" ht="21" thickBot="1" x14ac:dyDescent="0.35">
      <c r="A103" s="125">
        <v>97</v>
      </c>
      <c r="B103" s="134">
        <v>660903</v>
      </c>
      <c r="C103" s="135" t="s">
        <v>201</v>
      </c>
      <c r="D103" s="8">
        <v>9</v>
      </c>
      <c r="E103" s="9">
        <v>8.5</v>
      </c>
      <c r="F103" s="9">
        <v>6</v>
      </c>
      <c r="G103" s="9">
        <v>7</v>
      </c>
      <c r="H103" s="143">
        <v>10</v>
      </c>
      <c r="I103" s="126">
        <f t="shared" si="13"/>
        <v>40.5</v>
      </c>
      <c r="J103" s="126">
        <f t="shared" si="14"/>
        <v>6.0750000000000002</v>
      </c>
      <c r="K103" s="14">
        <v>1.5</v>
      </c>
      <c r="L103" s="15">
        <v>2.5</v>
      </c>
      <c r="M103" s="15">
        <v>2</v>
      </c>
      <c r="N103" s="15">
        <v>3</v>
      </c>
      <c r="O103" s="144">
        <v>3.5</v>
      </c>
      <c r="P103" s="127">
        <f t="shared" si="15"/>
        <v>12.5</v>
      </c>
      <c r="Q103" s="127">
        <f t="shared" si="16"/>
        <v>0.625</v>
      </c>
      <c r="R103" s="128">
        <f t="shared" si="17"/>
        <v>1.4249999999999998</v>
      </c>
      <c r="S103" s="128">
        <f t="shared" si="18"/>
        <v>1.4</v>
      </c>
      <c r="T103" s="128">
        <f t="shared" si="19"/>
        <v>0.99999999999999989</v>
      </c>
      <c r="U103" s="128">
        <f t="shared" si="20"/>
        <v>1.2000000000000002</v>
      </c>
      <c r="V103" s="128">
        <f t="shared" si="21"/>
        <v>1.675</v>
      </c>
      <c r="W103" s="33">
        <f t="shared" si="22"/>
        <v>53</v>
      </c>
      <c r="X103" s="129">
        <f t="shared" si="23"/>
        <v>10.600000000000001</v>
      </c>
      <c r="Y103" s="134">
        <v>44</v>
      </c>
      <c r="Z103" s="131">
        <f t="shared" si="24"/>
        <v>35.200000000000003</v>
      </c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2"/>
    </row>
    <row r="104" spans="1:44" s="130" customFormat="1" x14ac:dyDescent="0.3">
      <c r="A104" s="125">
        <v>98</v>
      </c>
      <c r="B104" s="134">
        <v>660904</v>
      </c>
      <c r="C104" s="135" t="s">
        <v>202</v>
      </c>
      <c r="D104" s="8">
        <v>10</v>
      </c>
      <c r="E104" s="9">
        <v>11</v>
      </c>
      <c r="F104" s="9">
        <v>7</v>
      </c>
      <c r="G104" s="9">
        <v>13</v>
      </c>
      <c r="H104" s="143">
        <v>9</v>
      </c>
      <c r="I104" s="126">
        <f t="shared" si="13"/>
        <v>50</v>
      </c>
      <c r="J104" s="126">
        <f t="shared" si="14"/>
        <v>7.5</v>
      </c>
      <c r="K104" s="14">
        <v>4</v>
      </c>
      <c r="L104" s="15">
        <v>3</v>
      </c>
      <c r="M104" s="15">
        <v>4.5</v>
      </c>
      <c r="N104" s="15">
        <v>2</v>
      </c>
      <c r="O104" s="144">
        <v>2.5</v>
      </c>
      <c r="P104" s="127">
        <f t="shared" si="15"/>
        <v>16</v>
      </c>
      <c r="Q104" s="127">
        <f t="shared" si="16"/>
        <v>0.8</v>
      </c>
      <c r="R104" s="128">
        <f t="shared" si="17"/>
        <v>1.7</v>
      </c>
      <c r="S104" s="128">
        <f t="shared" si="18"/>
        <v>1.7999999999999998</v>
      </c>
      <c r="T104" s="128">
        <f t="shared" si="19"/>
        <v>1.2750000000000001</v>
      </c>
      <c r="U104" s="128">
        <f t="shared" si="20"/>
        <v>2.0499999999999998</v>
      </c>
      <c r="V104" s="128">
        <f t="shared" si="21"/>
        <v>1.4749999999999999</v>
      </c>
      <c r="W104" s="33">
        <f t="shared" si="22"/>
        <v>66</v>
      </c>
      <c r="X104" s="129">
        <f t="shared" si="23"/>
        <v>13.200000000000001</v>
      </c>
      <c r="Y104" s="134">
        <v>56</v>
      </c>
      <c r="Z104" s="131">
        <f t="shared" si="24"/>
        <v>44.800000000000004</v>
      </c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2"/>
    </row>
    <row r="105" spans="1:44" s="130" customFormat="1" x14ac:dyDescent="0.3">
      <c r="A105" s="125">
        <v>99</v>
      </c>
      <c r="B105" s="134">
        <v>660905</v>
      </c>
      <c r="C105" s="135" t="s">
        <v>203</v>
      </c>
      <c r="D105" s="9">
        <v>10.5</v>
      </c>
      <c r="E105" s="9">
        <v>13</v>
      </c>
      <c r="F105" s="9">
        <v>11</v>
      </c>
      <c r="G105" s="9">
        <v>9.5</v>
      </c>
      <c r="H105" s="9">
        <v>15</v>
      </c>
      <c r="I105" s="126">
        <f t="shared" si="13"/>
        <v>59</v>
      </c>
      <c r="J105" s="126">
        <f t="shared" si="14"/>
        <v>8.85</v>
      </c>
      <c r="K105" s="127">
        <v>5</v>
      </c>
      <c r="L105" s="127">
        <v>4.5</v>
      </c>
      <c r="M105" s="127">
        <v>4</v>
      </c>
      <c r="N105" s="127">
        <v>2</v>
      </c>
      <c r="O105" s="127">
        <v>3</v>
      </c>
      <c r="P105" s="127">
        <f t="shared" si="15"/>
        <v>18.5</v>
      </c>
      <c r="Q105" s="127">
        <f t="shared" si="16"/>
        <v>0.92500000000000004</v>
      </c>
      <c r="R105" s="128">
        <f t="shared" si="17"/>
        <v>1.825</v>
      </c>
      <c r="S105" s="128">
        <f t="shared" si="18"/>
        <v>2.1749999999999998</v>
      </c>
      <c r="T105" s="128">
        <f t="shared" si="19"/>
        <v>1.8499999999999999</v>
      </c>
      <c r="U105" s="128">
        <f t="shared" si="20"/>
        <v>1.5250000000000001</v>
      </c>
      <c r="V105" s="128">
        <f t="shared" si="21"/>
        <v>2.4</v>
      </c>
      <c r="W105" s="33">
        <f t="shared" si="22"/>
        <v>77.5</v>
      </c>
      <c r="X105" s="129">
        <f t="shared" si="23"/>
        <v>15.5</v>
      </c>
      <c r="Y105" s="134">
        <v>64</v>
      </c>
      <c r="Z105" s="131">
        <f t="shared" si="24"/>
        <v>51.2</v>
      </c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2"/>
    </row>
    <row r="106" spans="1:44" s="130" customFormat="1" ht="21" thickBot="1" x14ac:dyDescent="0.35">
      <c r="A106" s="125">
        <v>100</v>
      </c>
      <c r="B106" s="134">
        <v>660906</v>
      </c>
      <c r="C106" s="135" t="s">
        <v>204</v>
      </c>
      <c r="D106" s="9">
        <v>15</v>
      </c>
      <c r="E106" s="9">
        <v>14</v>
      </c>
      <c r="F106" s="9">
        <v>13</v>
      </c>
      <c r="G106" s="9">
        <v>12</v>
      </c>
      <c r="H106" s="9">
        <v>10.5</v>
      </c>
      <c r="I106" s="126">
        <f t="shared" si="13"/>
        <v>64.5</v>
      </c>
      <c r="J106" s="126">
        <f t="shared" si="14"/>
        <v>9.6749999999999989</v>
      </c>
      <c r="K106" s="127">
        <v>5</v>
      </c>
      <c r="L106" s="127">
        <v>4.5</v>
      </c>
      <c r="M106" s="127">
        <v>5</v>
      </c>
      <c r="N106" s="127">
        <v>1.5</v>
      </c>
      <c r="O106" s="127">
        <v>3</v>
      </c>
      <c r="P106" s="127">
        <f t="shared" si="15"/>
        <v>19</v>
      </c>
      <c r="Q106" s="127">
        <f t="shared" si="16"/>
        <v>0.95000000000000007</v>
      </c>
      <c r="R106" s="128">
        <f t="shared" si="17"/>
        <v>2.5</v>
      </c>
      <c r="S106" s="128">
        <f t="shared" si="18"/>
        <v>2.3250000000000002</v>
      </c>
      <c r="T106" s="128">
        <f t="shared" si="19"/>
        <v>2.2000000000000002</v>
      </c>
      <c r="U106" s="128">
        <f t="shared" si="20"/>
        <v>1.8749999999999998</v>
      </c>
      <c r="V106" s="128">
        <f t="shared" si="21"/>
        <v>1.7250000000000001</v>
      </c>
      <c r="W106" s="33">
        <f t="shared" si="22"/>
        <v>83.5</v>
      </c>
      <c r="X106" s="129">
        <f t="shared" si="23"/>
        <v>16.7</v>
      </c>
      <c r="Y106" s="134">
        <v>67</v>
      </c>
      <c r="Z106" s="131">
        <f t="shared" si="24"/>
        <v>53.6</v>
      </c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2"/>
    </row>
    <row r="107" spans="1:44" s="130" customFormat="1" ht="21" thickBot="1" x14ac:dyDescent="0.35">
      <c r="A107" s="125">
        <v>101</v>
      </c>
      <c r="B107" s="134">
        <v>660995</v>
      </c>
      <c r="C107" s="135" t="s">
        <v>205</v>
      </c>
      <c r="D107" s="8">
        <v>9</v>
      </c>
      <c r="E107" s="9">
        <v>8</v>
      </c>
      <c r="F107" s="9">
        <v>6.5</v>
      </c>
      <c r="G107" s="9">
        <v>6</v>
      </c>
      <c r="H107" s="143">
        <v>8</v>
      </c>
      <c r="I107" s="126">
        <f t="shared" si="13"/>
        <v>37.5</v>
      </c>
      <c r="J107" s="126">
        <f t="shared" si="14"/>
        <v>5.625</v>
      </c>
      <c r="K107" s="14">
        <v>3</v>
      </c>
      <c r="L107" s="15">
        <v>2</v>
      </c>
      <c r="M107" s="15">
        <v>3.5</v>
      </c>
      <c r="N107" s="15">
        <v>2</v>
      </c>
      <c r="O107" s="144">
        <v>2.5</v>
      </c>
      <c r="P107" s="127">
        <f t="shared" si="15"/>
        <v>13</v>
      </c>
      <c r="Q107" s="127">
        <f t="shared" si="16"/>
        <v>0.65</v>
      </c>
      <c r="R107" s="128">
        <f t="shared" si="17"/>
        <v>1.5</v>
      </c>
      <c r="S107" s="128">
        <f t="shared" si="18"/>
        <v>1.3</v>
      </c>
      <c r="T107" s="128">
        <f t="shared" si="19"/>
        <v>1.1499999999999999</v>
      </c>
      <c r="U107" s="128">
        <f t="shared" si="20"/>
        <v>0.99999999999999989</v>
      </c>
      <c r="V107" s="128">
        <f t="shared" si="21"/>
        <v>1.325</v>
      </c>
      <c r="W107" s="33">
        <f t="shared" si="22"/>
        <v>50.5</v>
      </c>
      <c r="X107" s="129">
        <f t="shared" si="23"/>
        <v>10.100000000000001</v>
      </c>
      <c r="Y107" s="134">
        <v>42</v>
      </c>
      <c r="Z107" s="131">
        <f t="shared" si="24"/>
        <v>33.6</v>
      </c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2"/>
    </row>
    <row r="108" spans="1:44" s="130" customFormat="1" ht="21" thickBot="1" x14ac:dyDescent="0.35">
      <c r="A108" s="125">
        <v>102</v>
      </c>
      <c r="B108" s="134">
        <v>660907</v>
      </c>
      <c r="C108" s="135" t="s">
        <v>206</v>
      </c>
      <c r="D108" s="8">
        <v>5</v>
      </c>
      <c r="E108" s="9">
        <v>6.5</v>
      </c>
      <c r="F108" s="9">
        <v>9</v>
      </c>
      <c r="G108" s="9">
        <v>10</v>
      </c>
      <c r="H108" s="143">
        <v>9</v>
      </c>
      <c r="I108" s="126">
        <f t="shared" si="13"/>
        <v>39.5</v>
      </c>
      <c r="J108" s="126">
        <f t="shared" si="14"/>
        <v>5.9249999999999998</v>
      </c>
      <c r="K108" s="14">
        <v>2.5</v>
      </c>
      <c r="L108" s="15">
        <v>1.5</v>
      </c>
      <c r="M108" s="15">
        <v>3</v>
      </c>
      <c r="N108" s="15">
        <v>3.5</v>
      </c>
      <c r="O108" s="144">
        <v>2</v>
      </c>
      <c r="P108" s="127">
        <f t="shared" si="15"/>
        <v>12.5</v>
      </c>
      <c r="Q108" s="127">
        <f t="shared" si="16"/>
        <v>0.625</v>
      </c>
      <c r="R108" s="128">
        <f t="shared" si="17"/>
        <v>0.875</v>
      </c>
      <c r="S108" s="128">
        <f t="shared" si="18"/>
        <v>1.05</v>
      </c>
      <c r="T108" s="128">
        <f t="shared" si="19"/>
        <v>1.5</v>
      </c>
      <c r="U108" s="128">
        <f t="shared" si="20"/>
        <v>1.675</v>
      </c>
      <c r="V108" s="128">
        <f t="shared" si="21"/>
        <v>1.45</v>
      </c>
      <c r="W108" s="33">
        <f t="shared" si="22"/>
        <v>52</v>
      </c>
      <c r="X108" s="129">
        <f t="shared" si="23"/>
        <v>10.4</v>
      </c>
      <c r="Y108" s="134">
        <v>46</v>
      </c>
      <c r="Z108" s="131">
        <f t="shared" si="24"/>
        <v>36.800000000000004</v>
      </c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2"/>
    </row>
    <row r="109" spans="1:44" s="130" customFormat="1" x14ac:dyDescent="0.3">
      <c r="A109" s="125">
        <v>103</v>
      </c>
      <c r="B109" s="134">
        <v>660908</v>
      </c>
      <c r="C109" s="135" t="s">
        <v>207</v>
      </c>
      <c r="D109" s="8">
        <v>6.5</v>
      </c>
      <c r="E109" s="9">
        <v>8</v>
      </c>
      <c r="F109" s="9">
        <v>9.5</v>
      </c>
      <c r="G109" s="9">
        <v>10</v>
      </c>
      <c r="H109" s="143">
        <v>7</v>
      </c>
      <c r="I109" s="126">
        <f t="shared" si="13"/>
        <v>41</v>
      </c>
      <c r="J109" s="126">
        <f t="shared" si="14"/>
        <v>6.1499999999999995</v>
      </c>
      <c r="K109" s="14">
        <v>2</v>
      </c>
      <c r="L109" s="15">
        <v>3</v>
      </c>
      <c r="M109" s="15">
        <v>2.5</v>
      </c>
      <c r="N109" s="15">
        <v>1.5</v>
      </c>
      <c r="O109" s="144">
        <v>3.5</v>
      </c>
      <c r="P109" s="127">
        <f t="shared" si="15"/>
        <v>12.5</v>
      </c>
      <c r="Q109" s="127">
        <f t="shared" si="16"/>
        <v>0.625</v>
      </c>
      <c r="R109" s="128">
        <f t="shared" si="17"/>
        <v>1.075</v>
      </c>
      <c r="S109" s="128">
        <f t="shared" si="18"/>
        <v>1.35</v>
      </c>
      <c r="T109" s="128">
        <f t="shared" si="19"/>
        <v>1.55</v>
      </c>
      <c r="U109" s="128">
        <f t="shared" si="20"/>
        <v>1.575</v>
      </c>
      <c r="V109" s="128">
        <f t="shared" si="21"/>
        <v>1.2250000000000001</v>
      </c>
      <c r="W109" s="33">
        <f t="shared" si="22"/>
        <v>53.5</v>
      </c>
      <c r="X109" s="129">
        <f t="shared" si="23"/>
        <v>10.700000000000001</v>
      </c>
      <c r="Y109" s="134">
        <v>47</v>
      </c>
      <c r="Z109" s="131">
        <f t="shared" si="24"/>
        <v>37.6</v>
      </c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2"/>
    </row>
    <row r="110" spans="1:44" s="130" customFormat="1" x14ac:dyDescent="0.3">
      <c r="A110" s="125">
        <v>104</v>
      </c>
      <c r="B110" s="134">
        <v>660909</v>
      </c>
      <c r="C110" s="135" t="s">
        <v>208</v>
      </c>
      <c r="D110" s="9">
        <v>13</v>
      </c>
      <c r="E110" s="9">
        <v>8.5</v>
      </c>
      <c r="F110" s="9">
        <v>16</v>
      </c>
      <c r="G110" s="9">
        <v>10.5</v>
      </c>
      <c r="H110" s="9">
        <v>9.5</v>
      </c>
      <c r="I110" s="126">
        <f t="shared" si="13"/>
        <v>57.5</v>
      </c>
      <c r="J110" s="126">
        <f t="shared" si="14"/>
        <v>8.625</v>
      </c>
      <c r="K110" s="15">
        <v>2</v>
      </c>
      <c r="L110" s="15">
        <v>4.5</v>
      </c>
      <c r="M110" s="15">
        <v>3</v>
      </c>
      <c r="N110" s="15">
        <v>5</v>
      </c>
      <c r="O110" s="15">
        <v>4</v>
      </c>
      <c r="P110" s="127">
        <f t="shared" si="15"/>
        <v>18.5</v>
      </c>
      <c r="Q110" s="127">
        <f t="shared" si="16"/>
        <v>0.92500000000000004</v>
      </c>
      <c r="R110" s="128">
        <f t="shared" si="17"/>
        <v>2.0499999999999998</v>
      </c>
      <c r="S110" s="128">
        <f t="shared" si="18"/>
        <v>1.5</v>
      </c>
      <c r="T110" s="128">
        <f t="shared" si="19"/>
        <v>2.5499999999999998</v>
      </c>
      <c r="U110" s="128">
        <f t="shared" si="20"/>
        <v>1.825</v>
      </c>
      <c r="V110" s="128">
        <f t="shared" si="21"/>
        <v>1.625</v>
      </c>
      <c r="W110" s="33">
        <f t="shared" si="22"/>
        <v>76</v>
      </c>
      <c r="X110" s="129">
        <f t="shared" si="23"/>
        <v>15.200000000000001</v>
      </c>
      <c r="Y110" s="134">
        <v>63</v>
      </c>
      <c r="Z110" s="131">
        <f t="shared" si="24"/>
        <v>50.400000000000006</v>
      </c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2"/>
    </row>
    <row r="111" spans="1:44" s="130" customFormat="1" x14ac:dyDescent="0.3">
      <c r="A111" s="125">
        <v>105</v>
      </c>
      <c r="B111" s="134">
        <v>660910</v>
      </c>
      <c r="C111" s="135" t="s">
        <v>209</v>
      </c>
      <c r="D111" s="9">
        <v>10</v>
      </c>
      <c r="E111" s="9">
        <v>9</v>
      </c>
      <c r="F111" s="9">
        <v>12.5</v>
      </c>
      <c r="G111" s="9">
        <v>13</v>
      </c>
      <c r="H111" s="9">
        <v>15</v>
      </c>
      <c r="I111" s="126">
        <f t="shared" si="13"/>
        <v>59.5</v>
      </c>
      <c r="J111" s="126">
        <f t="shared" si="14"/>
        <v>8.9249999999999989</v>
      </c>
      <c r="K111" s="15">
        <v>3.5</v>
      </c>
      <c r="L111" s="15">
        <v>2</v>
      </c>
      <c r="M111" s="15">
        <v>3</v>
      </c>
      <c r="N111" s="15">
        <v>2.5</v>
      </c>
      <c r="O111" s="15">
        <v>4.5</v>
      </c>
      <c r="P111" s="127">
        <f t="shared" si="15"/>
        <v>15.5</v>
      </c>
      <c r="Q111" s="127">
        <f t="shared" si="16"/>
        <v>0.77500000000000002</v>
      </c>
      <c r="R111" s="128">
        <f t="shared" si="17"/>
        <v>1.675</v>
      </c>
      <c r="S111" s="128">
        <f t="shared" si="18"/>
        <v>1.45</v>
      </c>
      <c r="T111" s="128">
        <f t="shared" si="19"/>
        <v>2.0249999999999999</v>
      </c>
      <c r="U111" s="128">
        <f t="shared" si="20"/>
        <v>2.0750000000000002</v>
      </c>
      <c r="V111" s="128">
        <f t="shared" si="21"/>
        <v>2.4750000000000001</v>
      </c>
      <c r="W111" s="33">
        <f t="shared" si="22"/>
        <v>75</v>
      </c>
      <c r="X111" s="129">
        <f t="shared" si="23"/>
        <v>15</v>
      </c>
      <c r="Y111" s="134">
        <v>64</v>
      </c>
      <c r="Z111" s="131">
        <f t="shared" si="24"/>
        <v>51.2</v>
      </c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2"/>
    </row>
    <row r="112" spans="1:44" s="130" customFormat="1" ht="21" thickBot="1" x14ac:dyDescent="0.35">
      <c r="A112" s="125">
        <v>106</v>
      </c>
      <c r="B112" s="134">
        <v>660911</v>
      </c>
      <c r="C112" s="135" t="s">
        <v>210</v>
      </c>
      <c r="D112" s="138">
        <v>6.5</v>
      </c>
      <c r="E112" s="138">
        <v>7</v>
      </c>
      <c r="F112" s="138">
        <v>6</v>
      </c>
      <c r="G112" s="138">
        <v>8</v>
      </c>
      <c r="H112" s="138">
        <v>5</v>
      </c>
      <c r="I112" s="126">
        <f t="shared" si="13"/>
        <v>32.5</v>
      </c>
      <c r="J112" s="126">
        <f t="shared" si="14"/>
        <v>4.875</v>
      </c>
      <c r="K112" s="15">
        <v>2</v>
      </c>
      <c r="L112" s="15">
        <v>1</v>
      </c>
      <c r="M112" s="15">
        <v>2</v>
      </c>
      <c r="N112" s="15">
        <v>1.5</v>
      </c>
      <c r="O112" s="15">
        <v>2.5</v>
      </c>
      <c r="P112" s="127">
        <f t="shared" si="15"/>
        <v>9</v>
      </c>
      <c r="Q112" s="127">
        <f t="shared" si="16"/>
        <v>0.45</v>
      </c>
      <c r="R112" s="128">
        <f t="shared" si="17"/>
        <v>1.075</v>
      </c>
      <c r="S112" s="128">
        <f t="shared" si="18"/>
        <v>1.1000000000000001</v>
      </c>
      <c r="T112" s="128">
        <f t="shared" si="19"/>
        <v>0.99999999999999989</v>
      </c>
      <c r="U112" s="128">
        <f t="shared" si="20"/>
        <v>1.2749999999999999</v>
      </c>
      <c r="V112" s="128">
        <f t="shared" si="21"/>
        <v>0.875</v>
      </c>
      <c r="W112" s="33">
        <f t="shared" si="22"/>
        <v>41.5</v>
      </c>
      <c r="X112" s="129">
        <f t="shared" si="23"/>
        <v>8.3000000000000007</v>
      </c>
      <c r="Y112" s="134">
        <v>36</v>
      </c>
      <c r="Z112" s="131">
        <f t="shared" si="24"/>
        <v>28.8</v>
      </c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2"/>
    </row>
    <row r="113" spans="1:44" s="130" customFormat="1" x14ac:dyDescent="0.3">
      <c r="A113" s="125">
        <v>107</v>
      </c>
      <c r="B113" s="134">
        <v>660912</v>
      </c>
      <c r="C113" s="135" t="s">
        <v>211</v>
      </c>
      <c r="D113" s="8">
        <v>8</v>
      </c>
      <c r="E113" s="9">
        <v>9</v>
      </c>
      <c r="F113" s="9">
        <v>5</v>
      </c>
      <c r="G113" s="9">
        <v>9</v>
      </c>
      <c r="H113" s="143">
        <v>6</v>
      </c>
      <c r="I113" s="126">
        <f t="shared" si="13"/>
        <v>37</v>
      </c>
      <c r="J113" s="126">
        <f t="shared" si="14"/>
        <v>5.55</v>
      </c>
      <c r="K113" s="14">
        <v>3</v>
      </c>
      <c r="L113" s="15">
        <v>3.5</v>
      </c>
      <c r="M113" s="15">
        <v>1.5</v>
      </c>
      <c r="N113" s="15">
        <v>2</v>
      </c>
      <c r="O113" s="144">
        <v>4</v>
      </c>
      <c r="P113" s="127">
        <f t="shared" si="15"/>
        <v>14</v>
      </c>
      <c r="Q113" s="127">
        <f t="shared" si="16"/>
        <v>0.70000000000000007</v>
      </c>
      <c r="R113" s="128">
        <f t="shared" si="17"/>
        <v>1.35</v>
      </c>
      <c r="S113" s="128">
        <f t="shared" si="18"/>
        <v>1.5249999999999999</v>
      </c>
      <c r="T113" s="128">
        <f t="shared" si="19"/>
        <v>0.82499999999999996</v>
      </c>
      <c r="U113" s="128">
        <f t="shared" si="20"/>
        <v>1.45</v>
      </c>
      <c r="V113" s="128">
        <f t="shared" si="21"/>
        <v>1.0999999999999999</v>
      </c>
      <c r="W113" s="33">
        <f t="shared" si="22"/>
        <v>51</v>
      </c>
      <c r="X113" s="129">
        <f t="shared" si="23"/>
        <v>10.200000000000001</v>
      </c>
      <c r="Y113" s="134">
        <v>41</v>
      </c>
      <c r="Z113" s="131">
        <f t="shared" si="24"/>
        <v>32.800000000000004</v>
      </c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2"/>
    </row>
    <row r="114" spans="1:44" s="130" customFormat="1" ht="21" thickBot="1" x14ac:dyDescent="0.35">
      <c r="A114" s="125">
        <v>108</v>
      </c>
      <c r="B114" s="134">
        <v>660913</v>
      </c>
      <c r="C114" s="135" t="s">
        <v>212</v>
      </c>
      <c r="D114" s="9">
        <v>13</v>
      </c>
      <c r="E114" s="9">
        <v>15</v>
      </c>
      <c r="F114" s="9">
        <v>9</v>
      </c>
      <c r="G114" s="9">
        <v>8</v>
      </c>
      <c r="H114" s="9">
        <v>15</v>
      </c>
      <c r="I114" s="126">
        <f t="shared" si="13"/>
        <v>60</v>
      </c>
      <c r="J114" s="126">
        <f t="shared" si="14"/>
        <v>9</v>
      </c>
      <c r="K114" s="15">
        <v>3.5</v>
      </c>
      <c r="L114" s="15">
        <v>3</v>
      </c>
      <c r="M114" s="15">
        <v>4</v>
      </c>
      <c r="N114" s="15">
        <v>3.5</v>
      </c>
      <c r="O114" s="15">
        <v>5</v>
      </c>
      <c r="P114" s="127">
        <f t="shared" si="15"/>
        <v>19</v>
      </c>
      <c r="Q114" s="127">
        <f t="shared" si="16"/>
        <v>0.95000000000000007</v>
      </c>
      <c r="R114" s="128">
        <f t="shared" si="17"/>
        <v>2.125</v>
      </c>
      <c r="S114" s="128">
        <f t="shared" si="18"/>
        <v>2.4</v>
      </c>
      <c r="T114" s="128">
        <f t="shared" si="19"/>
        <v>1.5499999999999998</v>
      </c>
      <c r="U114" s="128">
        <f t="shared" si="20"/>
        <v>1.375</v>
      </c>
      <c r="V114" s="128">
        <f t="shared" si="21"/>
        <v>2.5</v>
      </c>
      <c r="W114" s="33">
        <f t="shared" si="22"/>
        <v>79</v>
      </c>
      <c r="X114" s="129">
        <f t="shared" si="23"/>
        <v>15.8</v>
      </c>
      <c r="Y114" s="134">
        <v>66</v>
      </c>
      <c r="Z114" s="131">
        <f t="shared" si="24"/>
        <v>52.800000000000004</v>
      </c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2"/>
    </row>
    <row r="115" spans="1:44" s="130" customFormat="1" ht="21" thickBot="1" x14ac:dyDescent="0.35">
      <c r="A115" s="125">
        <v>109</v>
      </c>
      <c r="B115" s="134">
        <v>660914</v>
      </c>
      <c r="C115" s="135" t="s">
        <v>213</v>
      </c>
      <c r="D115" s="8">
        <v>6</v>
      </c>
      <c r="E115" s="9">
        <v>8</v>
      </c>
      <c r="F115" s="9">
        <v>10</v>
      </c>
      <c r="G115" s="9">
        <v>7</v>
      </c>
      <c r="H115" s="143">
        <v>11</v>
      </c>
      <c r="I115" s="126">
        <f t="shared" si="13"/>
        <v>42</v>
      </c>
      <c r="J115" s="126">
        <f t="shared" si="14"/>
        <v>6.3</v>
      </c>
      <c r="K115" s="14">
        <v>2</v>
      </c>
      <c r="L115" s="15">
        <v>1.5</v>
      </c>
      <c r="M115" s="15">
        <v>3</v>
      </c>
      <c r="N115" s="15">
        <v>2.5</v>
      </c>
      <c r="O115" s="144">
        <v>3.5</v>
      </c>
      <c r="P115" s="127">
        <f t="shared" si="15"/>
        <v>12.5</v>
      </c>
      <c r="Q115" s="127">
        <f t="shared" si="16"/>
        <v>0.625</v>
      </c>
      <c r="R115" s="128">
        <f t="shared" si="17"/>
        <v>0.99999999999999989</v>
      </c>
      <c r="S115" s="128">
        <f t="shared" si="18"/>
        <v>1.2749999999999999</v>
      </c>
      <c r="T115" s="128">
        <f t="shared" si="19"/>
        <v>1.65</v>
      </c>
      <c r="U115" s="128">
        <f t="shared" si="20"/>
        <v>1.175</v>
      </c>
      <c r="V115" s="128">
        <f t="shared" si="21"/>
        <v>1.825</v>
      </c>
      <c r="W115" s="33">
        <f t="shared" si="22"/>
        <v>54.5</v>
      </c>
      <c r="X115" s="129">
        <f t="shared" si="23"/>
        <v>10.9</v>
      </c>
      <c r="Y115" s="134">
        <v>47</v>
      </c>
      <c r="Z115" s="131">
        <f t="shared" si="24"/>
        <v>37.6</v>
      </c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2"/>
    </row>
    <row r="116" spans="1:44" s="130" customFormat="1" ht="21" thickBot="1" x14ac:dyDescent="0.35">
      <c r="A116" s="125">
        <v>110</v>
      </c>
      <c r="B116" s="134">
        <v>660915</v>
      </c>
      <c r="C116" s="135" t="s">
        <v>214</v>
      </c>
      <c r="D116" s="8">
        <v>11</v>
      </c>
      <c r="E116" s="9">
        <v>9</v>
      </c>
      <c r="F116" s="9">
        <v>11</v>
      </c>
      <c r="G116" s="9">
        <v>8</v>
      </c>
      <c r="H116" s="143">
        <v>9.5</v>
      </c>
      <c r="I116" s="126">
        <f t="shared" si="13"/>
        <v>48.5</v>
      </c>
      <c r="J116" s="126">
        <f t="shared" si="14"/>
        <v>7.2749999999999995</v>
      </c>
      <c r="K116" s="14">
        <v>3.5</v>
      </c>
      <c r="L116" s="15">
        <v>2</v>
      </c>
      <c r="M116" s="15">
        <v>4.5</v>
      </c>
      <c r="N116" s="15">
        <v>3</v>
      </c>
      <c r="O116" s="144">
        <v>3</v>
      </c>
      <c r="P116" s="127">
        <f t="shared" si="15"/>
        <v>16</v>
      </c>
      <c r="Q116" s="127">
        <f t="shared" si="16"/>
        <v>0.8</v>
      </c>
      <c r="R116" s="128">
        <f t="shared" si="17"/>
        <v>1.825</v>
      </c>
      <c r="S116" s="128">
        <f t="shared" si="18"/>
        <v>1.45</v>
      </c>
      <c r="T116" s="128">
        <f t="shared" si="19"/>
        <v>1.875</v>
      </c>
      <c r="U116" s="128">
        <f t="shared" si="20"/>
        <v>1.35</v>
      </c>
      <c r="V116" s="128">
        <f t="shared" si="21"/>
        <v>1.5750000000000002</v>
      </c>
      <c r="W116" s="33">
        <f t="shared" si="22"/>
        <v>64.5</v>
      </c>
      <c r="X116" s="129">
        <f t="shared" si="23"/>
        <v>12.9</v>
      </c>
      <c r="Y116" s="134">
        <v>54</v>
      </c>
      <c r="Z116" s="131">
        <f t="shared" si="24"/>
        <v>43.2</v>
      </c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2"/>
    </row>
    <row r="117" spans="1:44" s="130" customFormat="1" ht="21" thickBot="1" x14ac:dyDescent="0.35">
      <c r="A117" s="125">
        <v>111</v>
      </c>
      <c r="B117" s="134">
        <v>660916</v>
      </c>
      <c r="C117" s="135" t="s">
        <v>215</v>
      </c>
      <c r="D117" s="8">
        <v>10.5</v>
      </c>
      <c r="E117" s="9">
        <v>9</v>
      </c>
      <c r="F117" s="9">
        <v>13</v>
      </c>
      <c r="G117" s="9">
        <v>7.5</v>
      </c>
      <c r="H117" s="143">
        <v>12.5</v>
      </c>
      <c r="I117" s="126">
        <f t="shared" si="13"/>
        <v>52.5</v>
      </c>
      <c r="J117" s="126">
        <f t="shared" si="14"/>
        <v>7.875</v>
      </c>
      <c r="K117" s="14">
        <v>3</v>
      </c>
      <c r="L117" s="15">
        <v>4.5</v>
      </c>
      <c r="M117" s="15">
        <v>3</v>
      </c>
      <c r="N117" s="15">
        <v>2</v>
      </c>
      <c r="O117" s="144">
        <v>3.5</v>
      </c>
      <c r="P117" s="127">
        <f t="shared" si="15"/>
        <v>16</v>
      </c>
      <c r="Q117" s="127">
        <f t="shared" si="16"/>
        <v>0.8</v>
      </c>
      <c r="R117" s="128">
        <f t="shared" si="17"/>
        <v>1.7250000000000001</v>
      </c>
      <c r="S117" s="128">
        <f t="shared" si="18"/>
        <v>1.575</v>
      </c>
      <c r="T117" s="128">
        <f t="shared" si="19"/>
        <v>2.1</v>
      </c>
      <c r="U117" s="128">
        <f t="shared" si="20"/>
        <v>1.2250000000000001</v>
      </c>
      <c r="V117" s="128">
        <f t="shared" si="21"/>
        <v>2.0499999999999998</v>
      </c>
      <c r="W117" s="33">
        <f t="shared" si="22"/>
        <v>68.5</v>
      </c>
      <c r="X117" s="129">
        <f t="shared" si="23"/>
        <v>13.700000000000001</v>
      </c>
      <c r="Y117" s="134">
        <v>56</v>
      </c>
      <c r="Z117" s="131">
        <f t="shared" si="24"/>
        <v>44.800000000000004</v>
      </c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2"/>
    </row>
    <row r="118" spans="1:44" s="130" customFormat="1" ht="21" thickBot="1" x14ac:dyDescent="0.35">
      <c r="A118" s="125">
        <v>112</v>
      </c>
      <c r="B118" s="134">
        <v>660917</v>
      </c>
      <c r="C118" s="135" t="s">
        <v>216</v>
      </c>
      <c r="D118" s="8">
        <v>7</v>
      </c>
      <c r="E118" s="9">
        <v>6</v>
      </c>
      <c r="F118" s="9">
        <v>8.5</v>
      </c>
      <c r="G118" s="9">
        <v>10</v>
      </c>
      <c r="H118" s="143">
        <v>9</v>
      </c>
      <c r="I118" s="126">
        <f t="shared" si="13"/>
        <v>40.5</v>
      </c>
      <c r="J118" s="126">
        <f t="shared" si="14"/>
        <v>6.0750000000000002</v>
      </c>
      <c r="K118" s="14">
        <v>2.5</v>
      </c>
      <c r="L118" s="15">
        <v>3</v>
      </c>
      <c r="M118" s="15">
        <v>1.5</v>
      </c>
      <c r="N118" s="15">
        <v>2</v>
      </c>
      <c r="O118" s="144">
        <v>3</v>
      </c>
      <c r="P118" s="127">
        <f t="shared" si="15"/>
        <v>12</v>
      </c>
      <c r="Q118" s="127">
        <f t="shared" si="16"/>
        <v>0.60000000000000009</v>
      </c>
      <c r="R118" s="128">
        <f t="shared" si="17"/>
        <v>1.175</v>
      </c>
      <c r="S118" s="128">
        <f t="shared" si="18"/>
        <v>1.0499999999999998</v>
      </c>
      <c r="T118" s="128">
        <f t="shared" si="19"/>
        <v>1.3499999999999999</v>
      </c>
      <c r="U118" s="128">
        <f t="shared" si="20"/>
        <v>1.6</v>
      </c>
      <c r="V118" s="128">
        <f t="shared" si="21"/>
        <v>1.5</v>
      </c>
      <c r="W118" s="33">
        <f t="shared" si="22"/>
        <v>52.5</v>
      </c>
      <c r="X118" s="129">
        <f t="shared" si="23"/>
        <v>10.5</v>
      </c>
      <c r="Y118" s="134">
        <v>44</v>
      </c>
      <c r="Z118" s="131">
        <f t="shared" si="24"/>
        <v>35.200000000000003</v>
      </c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2"/>
    </row>
    <row r="119" spans="1:44" s="130" customFormat="1" x14ac:dyDescent="0.3">
      <c r="A119" s="125">
        <v>113</v>
      </c>
      <c r="B119" s="134">
        <v>660918</v>
      </c>
      <c r="C119" s="135" t="s">
        <v>217</v>
      </c>
      <c r="D119" s="8">
        <v>9</v>
      </c>
      <c r="E119" s="9">
        <v>10</v>
      </c>
      <c r="F119" s="9">
        <v>7.5</v>
      </c>
      <c r="G119" s="9">
        <v>8.5</v>
      </c>
      <c r="H119" s="143">
        <v>9.5</v>
      </c>
      <c r="I119" s="126">
        <f t="shared" si="13"/>
        <v>44.5</v>
      </c>
      <c r="J119" s="126">
        <f t="shared" si="14"/>
        <v>6.6749999999999998</v>
      </c>
      <c r="K119" s="14">
        <v>4</v>
      </c>
      <c r="L119" s="15">
        <v>3</v>
      </c>
      <c r="M119" s="15">
        <v>2</v>
      </c>
      <c r="N119" s="15">
        <v>3.5</v>
      </c>
      <c r="O119" s="144">
        <v>2.5</v>
      </c>
      <c r="P119" s="127">
        <f t="shared" si="15"/>
        <v>15</v>
      </c>
      <c r="Q119" s="127">
        <f t="shared" si="16"/>
        <v>0.75</v>
      </c>
      <c r="R119" s="128">
        <f t="shared" si="17"/>
        <v>1.5499999999999998</v>
      </c>
      <c r="S119" s="128">
        <f t="shared" si="18"/>
        <v>1.65</v>
      </c>
      <c r="T119" s="128">
        <f t="shared" si="19"/>
        <v>1.2250000000000001</v>
      </c>
      <c r="U119" s="128">
        <f t="shared" si="20"/>
        <v>1.45</v>
      </c>
      <c r="V119" s="128">
        <f t="shared" si="21"/>
        <v>1.55</v>
      </c>
      <c r="W119" s="33">
        <f t="shared" si="22"/>
        <v>59.5</v>
      </c>
      <c r="X119" s="129">
        <f t="shared" si="23"/>
        <v>11.9</v>
      </c>
      <c r="Y119" s="134">
        <v>51</v>
      </c>
      <c r="Z119" s="131">
        <f t="shared" si="24"/>
        <v>40.800000000000004</v>
      </c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2"/>
    </row>
    <row r="120" spans="1:44" s="130" customFormat="1" ht="21" thickBot="1" x14ac:dyDescent="0.35">
      <c r="A120" s="125">
        <v>114</v>
      </c>
      <c r="B120" s="134">
        <v>660919</v>
      </c>
      <c r="C120" s="135" t="s">
        <v>218</v>
      </c>
      <c r="D120" s="138">
        <v>6.5</v>
      </c>
      <c r="E120" s="138">
        <v>7</v>
      </c>
      <c r="F120" s="138">
        <v>6</v>
      </c>
      <c r="G120" s="138">
        <v>8</v>
      </c>
      <c r="H120" s="138">
        <v>5</v>
      </c>
      <c r="I120" s="126">
        <f t="shared" si="13"/>
        <v>32.5</v>
      </c>
      <c r="J120" s="126">
        <f t="shared" si="14"/>
        <v>4.875</v>
      </c>
      <c r="K120" s="15">
        <v>2</v>
      </c>
      <c r="L120" s="15">
        <v>1.5</v>
      </c>
      <c r="M120" s="15">
        <v>2</v>
      </c>
      <c r="N120" s="15">
        <v>1</v>
      </c>
      <c r="O120" s="15">
        <v>2.5</v>
      </c>
      <c r="P120" s="127">
        <f t="shared" si="15"/>
        <v>9</v>
      </c>
      <c r="Q120" s="127">
        <f t="shared" si="16"/>
        <v>0.45</v>
      </c>
      <c r="R120" s="128">
        <f t="shared" si="17"/>
        <v>1.075</v>
      </c>
      <c r="S120" s="128">
        <f t="shared" si="18"/>
        <v>1.125</v>
      </c>
      <c r="T120" s="128">
        <f t="shared" si="19"/>
        <v>0.99999999999999989</v>
      </c>
      <c r="U120" s="128">
        <f t="shared" si="20"/>
        <v>1.25</v>
      </c>
      <c r="V120" s="128">
        <f t="shared" si="21"/>
        <v>0.875</v>
      </c>
      <c r="W120" s="33">
        <f t="shared" si="22"/>
        <v>41.5</v>
      </c>
      <c r="X120" s="129">
        <f t="shared" si="23"/>
        <v>8.3000000000000007</v>
      </c>
      <c r="Y120" s="134">
        <v>36</v>
      </c>
      <c r="Z120" s="131">
        <f t="shared" si="24"/>
        <v>28.8</v>
      </c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2"/>
    </row>
    <row r="121" spans="1:44" s="130" customFormat="1" x14ac:dyDescent="0.3">
      <c r="A121" s="125">
        <v>115</v>
      </c>
      <c r="B121" s="134">
        <v>660920</v>
      </c>
      <c r="C121" s="135" t="s">
        <v>219</v>
      </c>
      <c r="D121" s="8">
        <v>7.5</v>
      </c>
      <c r="E121" s="9">
        <v>9</v>
      </c>
      <c r="F121" s="9">
        <v>5</v>
      </c>
      <c r="G121" s="9">
        <v>8</v>
      </c>
      <c r="H121" s="143">
        <v>7</v>
      </c>
      <c r="I121" s="126">
        <f t="shared" si="13"/>
        <v>36.5</v>
      </c>
      <c r="J121" s="126">
        <f t="shared" si="14"/>
        <v>5.4749999999999996</v>
      </c>
      <c r="K121" s="14">
        <v>3</v>
      </c>
      <c r="L121" s="15">
        <v>3</v>
      </c>
      <c r="M121" s="15">
        <v>2</v>
      </c>
      <c r="N121" s="15">
        <v>1.5</v>
      </c>
      <c r="O121" s="144">
        <v>2.5</v>
      </c>
      <c r="P121" s="127">
        <f t="shared" si="15"/>
        <v>12</v>
      </c>
      <c r="Q121" s="127">
        <f t="shared" si="16"/>
        <v>0.60000000000000009</v>
      </c>
      <c r="R121" s="128">
        <f t="shared" si="17"/>
        <v>1.2749999999999999</v>
      </c>
      <c r="S121" s="128">
        <f t="shared" si="18"/>
        <v>1.5</v>
      </c>
      <c r="T121" s="128">
        <f t="shared" si="19"/>
        <v>0.85</v>
      </c>
      <c r="U121" s="128">
        <f t="shared" si="20"/>
        <v>1.2749999999999999</v>
      </c>
      <c r="V121" s="128">
        <f t="shared" si="21"/>
        <v>1.175</v>
      </c>
      <c r="W121" s="33">
        <f t="shared" si="22"/>
        <v>48.5</v>
      </c>
      <c r="X121" s="129">
        <f t="shared" si="23"/>
        <v>9.7000000000000011</v>
      </c>
      <c r="Y121" s="134">
        <v>40</v>
      </c>
      <c r="Z121" s="131">
        <f t="shared" si="24"/>
        <v>32</v>
      </c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2"/>
    </row>
    <row r="122" spans="1:44" s="130" customFormat="1" ht="21" thickBot="1" x14ac:dyDescent="0.35">
      <c r="A122" s="125">
        <v>116</v>
      </c>
      <c r="B122" s="134">
        <v>660921</v>
      </c>
      <c r="C122" s="135" t="s">
        <v>220</v>
      </c>
      <c r="D122" s="9">
        <v>12</v>
      </c>
      <c r="E122" s="9">
        <v>9</v>
      </c>
      <c r="F122" s="9">
        <v>14.5</v>
      </c>
      <c r="G122" s="9">
        <v>7</v>
      </c>
      <c r="H122" s="9">
        <v>15</v>
      </c>
      <c r="I122" s="126">
        <f t="shared" si="13"/>
        <v>57.5</v>
      </c>
      <c r="J122" s="126">
        <f t="shared" si="14"/>
        <v>8.625</v>
      </c>
      <c r="K122" s="15">
        <v>4.5</v>
      </c>
      <c r="L122" s="15">
        <v>3</v>
      </c>
      <c r="M122" s="15">
        <v>2</v>
      </c>
      <c r="N122" s="15">
        <v>3.5</v>
      </c>
      <c r="O122" s="15">
        <v>5</v>
      </c>
      <c r="P122" s="127">
        <f t="shared" si="15"/>
        <v>18</v>
      </c>
      <c r="Q122" s="127">
        <f t="shared" si="16"/>
        <v>0.9</v>
      </c>
      <c r="R122" s="128">
        <f t="shared" si="17"/>
        <v>2.0249999999999999</v>
      </c>
      <c r="S122" s="128">
        <f t="shared" si="18"/>
        <v>1.5</v>
      </c>
      <c r="T122" s="128">
        <f t="shared" si="19"/>
        <v>2.2749999999999999</v>
      </c>
      <c r="U122" s="128">
        <f t="shared" si="20"/>
        <v>1.2250000000000001</v>
      </c>
      <c r="V122" s="128">
        <f t="shared" si="21"/>
        <v>2.5</v>
      </c>
      <c r="W122" s="33">
        <f t="shared" si="22"/>
        <v>75.5</v>
      </c>
      <c r="X122" s="129">
        <f t="shared" si="23"/>
        <v>15.100000000000001</v>
      </c>
      <c r="Y122" s="134">
        <v>62</v>
      </c>
      <c r="Z122" s="131">
        <f t="shared" si="24"/>
        <v>49.6</v>
      </c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2"/>
    </row>
    <row r="123" spans="1:44" s="130" customFormat="1" x14ac:dyDescent="0.3">
      <c r="A123" s="125">
        <v>117</v>
      </c>
      <c r="B123" s="134">
        <v>660922</v>
      </c>
      <c r="C123" s="135" t="s">
        <v>221</v>
      </c>
      <c r="D123" s="8">
        <v>5</v>
      </c>
      <c r="E123" s="9">
        <v>6.5</v>
      </c>
      <c r="F123" s="9">
        <v>8</v>
      </c>
      <c r="G123" s="9">
        <v>9</v>
      </c>
      <c r="H123" s="143">
        <v>10.5</v>
      </c>
      <c r="I123" s="126">
        <f t="shared" si="13"/>
        <v>39</v>
      </c>
      <c r="J123" s="126">
        <f t="shared" si="14"/>
        <v>5.85</v>
      </c>
      <c r="K123" s="14">
        <v>3.5</v>
      </c>
      <c r="L123" s="15">
        <v>1.5</v>
      </c>
      <c r="M123" s="15">
        <v>2.5</v>
      </c>
      <c r="N123" s="15">
        <v>3</v>
      </c>
      <c r="O123" s="144">
        <v>2</v>
      </c>
      <c r="P123" s="127">
        <f t="shared" si="15"/>
        <v>12.5</v>
      </c>
      <c r="Q123" s="127">
        <f t="shared" si="16"/>
        <v>0.625</v>
      </c>
      <c r="R123" s="128">
        <f t="shared" si="17"/>
        <v>0.92500000000000004</v>
      </c>
      <c r="S123" s="128">
        <f t="shared" si="18"/>
        <v>1.05</v>
      </c>
      <c r="T123" s="128">
        <f t="shared" si="19"/>
        <v>1.325</v>
      </c>
      <c r="U123" s="128">
        <f t="shared" si="20"/>
        <v>1.5</v>
      </c>
      <c r="V123" s="128">
        <f t="shared" si="21"/>
        <v>1.675</v>
      </c>
      <c r="W123" s="33">
        <f t="shared" si="22"/>
        <v>51.5</v>
      </c>
      <c r="X123" s="129">
        <f t="shared" si="23"/>
        <v>10.3</v>
      </c>
      <c r="Y123" s="134">
        <v>44</v>
      </c>
      <c r="Z123" s="131">
        <f t="shared" si="24"/>
        <v>35.200000000000003</v>
      </c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2"/>
    </row>
    <row r="124" spans="1:44" s="130" customFormat="1" x14ac:dyDescent="0.3">
      <c r="A124" s="125">
        <v>118</v>
      </c>
      <c r="B124" s="134">
        <v>660923</v>
      </c>
      <c r="C124" s="135" t="s">
        <v>222</v>
      </c>
      <c r="D124" s="9">
        <v>13</v>
      </c>
      <c r="E124" s="9">
        <v>8.5</v>
      </c>
      <c r="F124" s="9">
        <v>10</v>
      </c>
      <c r="G124" s="9">
        <v>14.5</v>
      </c>
      <c r="H124" s="9">
        <v>9.5</v>
      </c>
      <c r="I124" s="126">
        <f t="shared" si="13"/>
        <v>55.5</v>
      </c>
      <c r="J124" s="126">
        <f t="shared" si="14"/>
        <v>8.3249999999999993</v>
      </c>
      <c r="K124" s="15">
        <v>2</v>
      </c>
      <c r="L124" s="15">
        <v>4</v>
      </c>
      <c r="M124" s="15">
        <v>3</v>
      </c>
      <c r="N124" s="15">
        <v>5</v>
      </c>
      <c r="O124" s="15">
        <v>4</v>
      </c>
      <c r="P124" s="127">
        <f t="shared" si="15"/>
        <v>18</v>
      </c>
      <c r="Q124" s="127">
        <f t="shared" si="16"/>
        <v>0.9</v>
      </c>
      <c r="R124" s="128">
        <f t="shared" si="17"/>
        <v>2.0499999999999998</v>
      </c>
      <c r="S124" s="128">
        <f t="shared" si="18"/>
        <v>1.4749999999999999</v>
      </c>
      <c r="T124" s="128">
        <f t="shared" si="19"/>
        <v>1.65</v>
      </c>
      <c r="U124" s="128">
        <f t="shared" si="20"/>
        <v>2.4249999999999998</v>
      </c>
      <c r="V124" s="128">
        <f t="shared" si="21"/>
        <v>1.625</v>
      </c>
      <c r="W124" s="33">
        <f t="shared" si="22"/>
        <v>73.5</v>
      </c>
      <c r="X124" s="129">
        <f t="shared" si="23"/>
        <v>14.700000000000001</v>
      </c>
      <c r="Y124" s="134">
        <v>60</v>
      </c>
      <c r="Z124" s="131">
        <f t="shared" si="24"/>
        <v>48</v>
      </c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2"/>
    </row>
    <row r="125" spans="1:44" s="130" customFormat="1" ht="21" thickBot="1" x14ac:dyDescent="0.35">
      <c r="A125" s="125">
        <v>119</v>
      </c>
      <c r="B125" s="134">
        <v>660924</v>
      </c>
      <c r="C125" s="135" t="s">
        <v>223</v>
      </c>
      <c r="D125" s="126"/>
      <c r="E125" s="126"/>
      <c r="F125" s="126"/>
      <c r="G125" s="126"/>
      <c r="H125" s="126"/>
      <c r="I125" s="126">
        <f t="shared" si="13"/>
        <v>0</v>
      </c>
      <c r="J125" s="126">
        <f t="shared" si="14"/>
        <v>0</v>
      </c>
      <c r="K125" s="15"/>
      <c r="L125" s="15"/>
      <c r="M125" s="15"/>
      <c r="N125" s="15"/>
      <c r="O125" s="15"/>
      <c r="P125" s="127">
        <f t="shared" si="15"/>
        <v>0</v>
      </c>
      <c r="Q125" s="127">
        <f t="shared" si="16"/>
        <v>0</v>
      </c>
      <c r="R125" s="128">
        <f t="shared" si="17"/>
        <v>0</v>
      </c>
      <c r="S125" s="128">
        <f t="shared" si="18"/>
        <v>0</v>
      </c>
      <c r="T125" s="128">
        <f t="shared" si="19"/>
        <v>0</v>
      </c>
      <c r="U125" s="128">
        <f t="shared" si="20"/>
        <v>0</v>
      </c>
      <c r="V125" s="128">
        <f t="shared" si="21"/>
        <v>0</v>
      </c>
      <c r="W125" s="33">
        <f t="shared" si="22"/>
        <v>0</v>
      </c>
      <c r="X125" s="129">
        <f t="shared" si="23"/>
        <v>0</v>
      </c>
      <c r="Y125" s="134" t="s">
        <v>290</v>
      </c>
      <c r="Z125" s="131" t="e">
        <f t="shared" si="24"/>
        <v>#VALUE!</v>
      </c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2"/>
    </row>
    <row r="126" spans="1:44" s="130" customFormat="1" ht="21" thickBot="1" x14ac:dyDescent="0.35">
      <c r="A126" s="125">
        <v>120</v>
      </c>
      <c r="B126" s="134">
        <v>660925</v>
      </c>
      <c r="C126" s="135" t="s">
        <v>224</v>
      </c>
      <c r="D126" s="8">
        <v>9.5</v>
      </c>
      <c r="E126" s="9">
        <v>12</v>
      </c>
      <c r="F126" s="9">
        <v>8.5</v>
      </c>
      <c r="G126" s="9">
        <v>7</v>
      </c>
      <c r="H126" s="143">
        <v>10</v>
      </c>
      <c r="I126" s="126">
        <f t="shared" si="13"/>
        <v>47</v>
      </c>
      <c r="J126" s="126">
        <f t="shared" si="14"/>
        <v>7.05</v>
      </c>
      <c r="K126" s="14">
        <v>4</v>
      </c>
      <c r="L126" s="15">
        <v>2</v>
      </c>
      <c r="M126" s="15">
        <v>2</v>
      </c>
      <c r="N126" s="15">
        <v>4.5</v>
      </c>
      <c r="O126" s="144">
        <v>3</v>
      </c>
      <c r="P126" s="127">
        <f t="shared" si="15"/>
        <v>15.5</v>
      </c>
      <c r="Q126" s="127">
        <f t="shared" si="16"/>
        <v>0.77500000000000002</v>
      </c>
      <c r="R126" s="128">
        <f t="shared" si="17"/>
        <v>1.625</v>
      </c>
      <c r="S126" s="128">
        <f t="shared" si="18"/>
        <v>1.9</v>
      </c>
      <c r="T126" s="128">
        <f t="shared" si="19"/>
        <v>1.375</v>
      </c>
      <c r="U126" s="128">
        <f t="shared" si="20"/>
        <v>1.2750000000000001</v>
      </c>
      <c r="V126" s="128">
        <f t="shared" si="21"/>
        <v>1.65</v>
      </c>
      <c r="W126" s="33">
        <f t="shared" si="22"/>
        <v>62.5</v>
      </c>
      <c r="X126" s="129">
        <f t="shared" si="23"/>
        <v>12.5</v>
      </c>
      <c r="Y126" s="134">
        <v>52</v>
      </c>
      <c r="Z126" s="131">
        <f t="shared" si="24"/>
        <v>41.6</v>
      </c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2"/>
    </row>
    <row r="127" spans="1:44" s="130" customFormat="1" ht="21" thickBot="1" x14ac:dyDescent="0.35">
      <c r="A127" s="125">
        <v>121</v>
      </c>
      <c r="B127" s="134">
        <v>660926</v>
      </c>
      <c r="C127" s="135" t="s">
        <v>225</v>
      </c>
      <c r="D127" s="8">
        <v>12.5</v>
      </c>
      <c r="E127" s="9">
        <v>8.5</v>
      </c>
      <c r="F127" s="9">
        <v>10</v>
      </c>
      <c r="G127" s="9">
        <v>9</v>
      </c>
      <c r="H127" s="143">
        <v>13.5</v>
      </c>
      <c r="I127" s="126">
        <f t="shared" si="13"/>
        <v>53.5</v>
      </c>
      <c r="J127" s="126">
        <f t="shared" si="14"/>
        <v>8.0250000000000004</v>
      </c>
      <c r="K127" s="14">
        <v>2.5</v>
      </c>
      <c r="L127" s="15">
        <v>4.5</v>
      </c>
      <c r="M127" s="15">
        <v>1.5</v>
      </c>
      <c r="N127" s="15">
        <v>5</v>
      </c>
      <c r="O127" s="144">
        <v>3</v>
      </c>
      <c r="P127" s="127">
        <f t="shared" si="15"/>
        <v>16.5</v>
      </c>
      <c r="Q127" s="127">
        <f t="shared" si="16"/>
        <v>0.82500000000000007</v>
      </c>
      <c r="R127" s="128">
        <f t="shared" si="17"/>
        <v>2</v>
      </c>
      <c r="S127" s="128">
        <f t="shared" si="18"/>
        <v>1.5</v>
      </c>
      <c r="T127" s="128">
        <f t="shared" si="19"/>
        <v>1.575</v>
      </c>
      <c r="U127" s="128">
        <f t="shared" si="20"/>
        <v>1.5999999999999999</v>
      </c>
      <c r="V127" s="128">
        <f t="shared" si="21"/>
        <v>2.1749999999999998</v>
      </c>
      <c r="W127" s="33">
        <f t="shared" si="22"/>
        <v>70</v>
      </c>
      <c r="X127" s="129">
        <f t="shared" si="23"/>
        <v>14</v>
      </c>
      <c r="Y127" s="134">
        <v>58</v>
      </c>
      <c r="Z127" s="131">
        <f t="shared" si="24"/>
        <v>46.400000000000006</v>
      </c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2"/>
    </row>
    <row r="128" spans="1:44" s="130" customFormat="1" ht="21" thickBot="1" x14ac:dyDescent="0.35">
      <c r="A128" s="125">
        <v>122</v>
      </c>
      <c r="B128" s="134">
        <v>660996</v>
      </c>
      <c r="C128" s="135" t="s">
        <v>226</v>
      </c>
      <c r="D128" s="8">
        <v>5</v>
      </c>
      <c r="E128" s="9">
        <v>7.5</v>
      </c>
      <c r="F128" s="9">
        <v>10</v>
      </c>
      <c r="G128" s="9">
        <v>10.5</v>
      </c>
      <c r="H128" s="143">
        <v>7</v>
      </c>
      <c r="I128" s="126">
        <f t="shared" si="13"/>
        <v>40</v>
      </c>
      <c r="J128" s="126">
        <f t="shared" si="14"/>
        <v>6</v>
      </c>
      <c r="K128" s="15">
        <v>2</v>
      </c>
      <c r="L128" s="15">
        <v>3</v>
      </c>
      <c r="M128" s="15">
        <v>2.5</v>
      </c>
      <c r="N128" s="15">
        <v>3.5</v>
      </c>
      <c r="O128" s="15">
        <v>2.5</v>
      </c>
      <c r="P128" s="127">
        <f t="shared" si="15"/>
        <v>13.5</v>
      </c>
      <c r="Q128" s="127">
        <f t="shared" si="16"/>
        <v>0.67500000000000004</v>
      </c>
      <c r="R128" s="128">
        <f t="shared" si="17"/>
        <v>0.85</v>
      </c>
      <c r="S128" s="128">
        <f t="shared" si="18"/>
        <v>1.2749999999999999</v>
      </c>
      <c r="T128" s="128">
        <f t="shared" si="19"/>
        <v>1.625</v>
      </c>
      <c r="U128" s="128">
        <f t="shared" si="20"/>
        <v>1.75</v>
      </c>
      <c r="V128" s="128">
        <f t="shared" si="21"/>
        <v>1.175</v>
      </c>
      <c r="W128" s="33">
        <f t="shared" si="22"/>
        <v>53.5</v>
      </c>
      <c r="X128" s="129">
        <f t="shared" si="23"/>
        <v>10.700000000000001</v>
      </c>
      <c r="Y128" s="134">
        <v>44</v>
      </c>
      <c r="Z128" s="131">
        <f t="shared" si="24"/>
        <v>35.200000000000003</v>
      </c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2"/>
    </row>
    <row r="129" spans="1:44" s="130" customFormat="1" x14ac:dyDescent="0.3">
      <c r="A129" s="125">
        <v>123</v>
      </c>
      <c r="B129" s="134">
        <v>660927</v>
      </c>
      <c r="C129" s="135" t="s">
        <v>227</v>
      </c>
      <c r="D129" s="8">
        <v>13</v>
      </c>
      <c r="E129" s="9">
        <v>12</v>
      </c>
      <c r="F129" s="9">
        <v>10</v>
      </c>
      <c r="G129" s="9">
        <v>8</v>
      </c>
      <c r="H129" s="143">
        <v>12</v>
      </c>
      <c r="I129" s="126">
        <f t="shared" si="13"/>
        <v>55</v>
      </c>
      <c r="J129" s="126">
        <f t="shared" si="14"/>
        <v>8.25</v>
      </c>
      <c r="K129" s="14">
        <v>3</v>
      </c>
      <c r="L129" s="15">
        <v>3.5</v>
      </c>
      <c r="M129" s="15">
        <v>4</v>
      </c>
      <c r="N129" s="15">
        <v>5</v>
      </c>
      <c r="O129" s="144">
        <v>2.5</v>
      </c>
      <c r="P129" s="127">
        <f t="shared" si="15"/>
        <v>18</v>
      </c>
      <c r="Q129" s="127">
        <f t="shared" si="16"/>
        <v>0.9</v>
      </c>
      <c r="R129" s="128">
        <f t="shared" si="17"/>
        <v>2.1</v>
      </c>
      <c r="S129" s="128">
        <f t="shared" si="18"/>
        <v>1.9749999999999999</v>
      </c>
      <c r="T129" s="128">
        <f t="shared" si="19"/>
        <v>1.7</v>
      </c>
      <c r="U129" s="128">
        <f t="shared" si="20"/>
        <v>1.45</v>
      </c>
      <c r="V129" s="128">
        <f t="shared" si="21"/>
        <v>1.9249999999999998</v>
      </c>
      <c r="W129" s="33">
        <f t="shared" si="22"/>
        <v>73</v>
      </c>
      <c r="X129" s="129">
        <f t="shared" si="23"/>
        <v>14.600000000000001</v>
      </c>
      <c r="Y129" s="134">
        <v>58</v>
      </c>
      <c r="Z129" s="131">
        <f t="shared" si="24"/>
        <v>46.400000000000006</v>
      </c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2"/>
    </row>
    <row r="130" spans="1:44" s="130" customFormat="1" x14ac:dyDescent="0.3">
      <c r="A130" s="125">
        <v>124</v>
      </c>
      <c r="B130" s="134">
        <v>660997</v>
      </c>
      <c r="C130" s="135" t="s">
        <v>228</v>
      </c>
      <c r="D130" s="9">
        <v>5</v>
      </c>
      <c r="E130" s="9">
        <v>3</v>
      </c>
      <c r="F130" s="9">
        <v>4</v>
      </c>
      <c r="G130" s="9">
        <v>6</v>
      </c>
      <c r="H130" s="9">
        <v>2</v>
      </c>
      <c r="I130" s="126">
        <f t="shared" si="13"/>
        <v>20</v>
      </c>
      <c r="J130" s="126">
        <f t="shared" si="14"/>
        <v>3</v>
      </c>
      <c r="K130" s="15">
        <v>1.5</v>
      </c>
      <c r="L130" s="15">
        <v>1</v>
      </c>
      <c r="M130" s="15">
        <v>2</v>
      </c>
      <c r="N130" s="15">
        <v>2</v>
      </c>
      <c r="O130" s="15">
        <v>0</v>
      </c>
      <c r="P130" s="127">
        <f t="shared" si="15"/>
        <v>6.5</v>
      </c>
      <c r="Q130" s="127">
        <f t="shared" si="16"/>
        <v>0.32500000000000001</v>
      </c>
      <c r="R130" s="128">
        <f t="shared" si="17"/>
        <v>0.82499999999999996</v>
      </c>
      <c r="S130" s="128">
        <f t="shared" si="18"/>
        <v>0.49999999999999994</v>
      </c>
      <c r="T130" s="128">
        <f t="shared" si="19"/>
        <v>0.7</v>
      </c>
      <c r="U130" s="128">
        <f t="shared" si="20"/>
        <v>0.99999999999999989</v>
      </c>
      <c r="V130" s="128">
        <f t="shared" si="21"/>
        <v>0.3</v>
      </c>
      <c r="W130" s="33">
        <f t="shared" si="22"/>
        <v>26.5</v>
      </c>
      <c r="X130" s="129">
        <f t="shared" si="23"/>
        <v>5.3000000000000007</v>
      </c>
      <c r="Y130" s="134">
        <v>25</v>
      </c>
      <c r="Z130" s="131">
        <f t="shared" si="24"/>
        <v>20</v>
      </c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2"/>
    </row>
    <row r="131" spans="1:44" s="130" customFormat="1" ht="21" thickBot="1" x14ac:dyDescent="0.35">
      <c r="A131" s="125">
        <v>125</v>
      </c>
      <c r="B131" s="134">
        <v>660998</v>
      </c>
      <c r="C131" s="135" t="s">
        <v>229</v>
      </c>
      <c r="D131" s="9">
        <v>3</v>
      </c>
      <c r="E131" s="9">
        <v>4</v>
      </c>
      <c r="F131" s="9">
        <v>4.5</v>
      </c>
      <c r="G131" s="9">
        <v>5</v>
      </c>
      <c r="H131" s="9">
        <v>2</v>
      </c>
      <c r="I131" s="126">
        <f t="shared" si="13"/>
        <v>18.5</v>
      </c>
      <c r="J131" s="126">
        <f t="shared" si="14"/>
        <v>2.7749999999999999</v>
      </c>
      <c r="K131" s="15">
        <v>0</v>
      </c>
      <c r="L131" s="15">
        <v>2</v>
      </c>
      <c r="M131" s="15">
        <v>1</v>
      </c>
      <c r="N131" s="15">
        <v>1.5</v>
      </c>
      <c r="O131" s="15">
        <v>1</v>
      </c>
      <c r="P131" s="127">
        <f t="shared" si="15"/>
        <v>5.5</v>
      </c>
      <c r="Q131" s="127">
        <f t="shared" si="16"/>
        <v>0.27500000000000002</v>
      </c>
      <c r="R131" s="128">
        <f t="shared" si="17"/>
        <v>0.44999999999999996</v>
      </c>
      <c r="S131" s="128">
        <f t="shared" si="18"/>
        <v>0.7</v>
      </c>
      <c r="T131" s="128">
        <f t="shared" si="19"/>
        <v>0.72499999999999998</v>
      </c>
      <c r="U131" s="128">
        <f t="shared" si="20"/>
        <v>0.82499999999999996</v>
      </c>
      <c r="V131" s="128">
        <f t="shared" si="21"/>
        <v>0.35</v>
      </c>
      <c r="W131" s="33">
        <f t="shared" si="22"/>
        <v>24</v>
      </c>
      <c r="X131" s="129">
        <f t="shared" si="23"/>
        <v>4.8000000000000007</v>
      </c>
      <c r="Y131" s="134">
        <v>24</v>
      </c>
      <c r="Z131" s="131">
        <f t="shared" si="24"/>
        <v>19.200000000000003</v>
      </c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2"/>
    </row>
    <row r="132" spans="1:44" s="130" customFormat="1" x14ac:dyDescent="0.3">
      <c r="A132" s="125">
        <v>126</v>
      </c>
      <c r="B132" s="134">
        <v>660928</v>
      </c>
      <c r="C132" s="135" t="s">
        <v>230</v>
      </c>
      <c r="D132" s="8">
        <v>9</v>
      </c>
      <c r="E132" s="9">
        <v>7.5</v>
      </c>
      <c r="F132" s="9">
        <v>7</v>
      </c>
      <c r="G132" s="9">
        <v>8.5</v>
      </c>
      <c r="H132" s="143">
        <v>6</v>
      </c>
      <c r="I132" s="126">
        <f t="shared" si="13"/>
        <v>38</v>
      </c>
      <c r="J132" s="126">
        <f t="shared" si="14"/>
        <v>5.7</v>
      </c>
      <c r="K132" s="14">
        <v>3</v>
      </c>
      <c r="L132" s="15">
        <v>1</v>
      </c>
      <c r="M132" s="15">
        <v>1.5</v>
      </c>
      <c r="N132" s="15">
        <v>4</v>
      </c>
      <c r="O132" s="144">
        <v>3</v>
      </c>
      <c r="P132" s="127">
        <f t="shared" si="15"/>
        <v>12.5</v>
      </c>
      <c r="Q132" s="127">
        <f t="shared" si="16"/>
        <v>0.625</v>
      </c>
      <c r="R132" s="128">
        <f t="shared" si="17"/>
        <v>1.5</v>
      </c>
      <c r="S132" s="128">
        <f t="shared" si="18"/>
        <v>1.175</v>
      </c>
      <c r="T132" s="128">
        <f t="shared" si="19"/>
        <v>1.125</v>
      </c>
      <c r="U132" s="128">
        <f t="shared" si="20"/>
        <v>1.4749999999999999</v>
      </c>
      <c r="V132" s="128">
        <f t="shared" si="21"/>
        <v>1.0499999999999998</v>
      </c>
      <c r="W132" s="33">
        <f t="shared" si="22"/>
        <v>50.5</v>
      </c>
      <c r="X132" s="129">
        <f t="shared" si="23"/>
        <v>10.100000000000001</v>
      </c>
      <c r="Y132" s="134">
        <v>41</v>
      </c>
      <c r="Z132" s="131">
        <f t="shared" si="24"/>
        <v>32.800000000000004</v>
      </c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2"/>
    </row>
    <row r="133" spans="1:44" s="130" customFormat="1" x14ac:dyDescent="0.3">
      <c r="A133" s="125">
        <v>127</v>
      </c>
      <c r="B133" s="134">
        <v>660929</v>
      </c>
      <c r="C133" s="135" t="s">
        <v>231</v>
      </c>
      <c r="D133" s="9">
        <v>13</v>
      </c>
      <c r="E133" s="9">
        <v>10</v>
      </c>
      <c r="F133" s="9">
        <v>12.5</v>
      </c>
      <c r="G133" s="9">
        <v>9</v>
      </c>
      <c r="H133" s="9">
        <v>9.5</v>
      </c>
      <c r="I133" s="126">
        <f t="shared" si="13"/>
        <v>54</v>
      </c>
      <c r="J133" s="126">
        <f t="shared" si="14"/>
        <v>8.1</v>
      </c>
      <c r="K133" s="15">
        <v>4</v>
      </c>
      <c r="L133" s="15">
        <v>3.5</v>
      </c>
      <c r="M133" s="15">
        <v>3</v>
      </c>
      <c r="N133" s="15">
        <v>2.5</v>
      </c>
      <c r="O133" s="15">
        <v>3.5</v>
      </c>
      <c r="P133" s="127">
        <f t="shared" si="15"/>
        <v>16.5</v>
      </c>
      <c r="Q133" s="127">
        <f t="shared" si="16"/>
        <v>0.82500000000000007</v>
      </c>
      <c r="R133" s="128">
        <f t="shared" si="17"/>
        <v>2.15</v>
      </c>
      <c r="S133" s="128">
        <f t="shared" si="18"/>
        <v>1.675</v>
      </c>
      <c r="T133" s="128">
        <f t="shared" si="19"/>
        <v>2.0249999999999999</v>
      </c>
      <c r="U133" s="128">
        <f t="shared" si="20"/>
        <v>1.4749999999999999</v>
      </c>
      <c r="V133" s="128">
        <f t="shared" si="21"/>
        <v>1.6</v>
      </c>
      <c r="W133" s="33">
        <f t="shared" si="22"/>
        <v>70.5</v>
      </c>
      <c r="X133" s="129">
        <f t="shared" si="23"/>
        <v>14.100000000000001</v>
      </c>
      <c r="Y133" s="134">
        <v>57</v>
      </c>
      <c r="Z133" s="131">
        <f t="shared" si="24"/>
        <v>45.6</v>
      </c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2"/>
    </row>
    <row r="134" spans="1:44" s="130" customFormat="1" x14ac:dyDescent="0.3">
      <c r="A134" s="125">
        <v>128</v>
      </c>
      <c r="B134" s="134">
        <v>660930</v>
      </c>
      <c r="C134" s="135" t="s">
        <v>232</v>
      </c>
      <c r="D134" s="9">
        <v>13</v>
      </c>
      <c r="E134" s="9">
        <v>14</v>
      </c>
      <c r="F134" s="9">
        <v>8</v>
      </c>
      <c r="G134" s="9">
        <v>10</v>
      </c>
      <c r="H134" s="9">
        <v>9</v>
      </c>
      <c r="I134" s="126">
        <f t="shared" si="13"/>
        <v>54</v>
      </c>
      <c r="J134" s="126">
        <f t="shared" si="14"/>
        <v>8.1</v>
      </c>
      <c r="K134" s="15">
        <v>3</v>
      </c>
      <c r="L134" s="15">
        <v>4</v>
      </c>
      <c r="M134" s="15">
        <v>3</v>
      </c>
      <c r="N134" s="15">
        <v>3</v>
      </c>
      <c r="O134" s="15">
        <v>4</v>
      </c>
      <c r="P134" s="127">
        <f t="shared" si="15"/>
        <v>17</v>
      </c>
      <c r="Q134" s="127">
        <f t="shared" si="16"/>
        <v>0.85000000000000009</v>
      </c>
      <c r="R134" s="128">
        <f t="shared" si="17"/>
        <v>2.1</v>
      </c>
      <c r="S134" s="128">
        <f t="shared" si="18"/>
        <v>2.3000000000000003</v>
      </c>
      <c r="T134" s="128">
        <f t="shared" si="19"/>
        <v>1.35</v>
      </c>
      <c r="U134" s="128">
        <f t="shared" si="20"/>
        <v>1.65</v>
      </c>
      <c r="V134" s="128">
        <f t="shared" si="21"/>
        <v>1.5499999999999998</v>
      </c>
      <c r="W134" s="33">
        <f t="shared" si="22"/>
        <v>71</v>
      </c>
      <c r="X134" s="129">
        <f t="shared" si="23"/>
        <v>14.200000000000001</v>
      </c>
      <c r="Y134" s="134">
        <v>58</v>
      </c>
      <c r="Z134" s="131">
        <f t="shared" si="24"/>
        <v>46.400000000000006</v>
      </c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2"/>
    </row>
    <row r="135" spans="1:44" s="130" customFormat="1" x14ac:dyDescent="0.3">
      <c r="A135" s="125">
        <v>129</v>
      </c>
      <c r="B135" s="134">
        <v>660931</v>
      </c>
      <c r="C135" s="135" t="s">
        <v>233</v>
      </c>
      <c r="D135" s="9">
        <v>14.5</v>
      </c>
      <c r="E135" s="9">
        <v>11</v>
      </c>
      <c r="F135" s="9">
        <v>10</v>
      </c>
      <c r="G135" s="9">
        <v>12</v>
      </c>
      <c r="H135" s="9">
        <v>13</v>
      </c>
      <c r="I135" s="126">
        <f t="shared" si="13"/>
        <v>60.5</v>
      </c>
      <c r="J135" s="126">
        <f t="shared" si="14"/>
        <v>9.0749999999999993</v>
      </c>
      <c r="K135" s="15">
        <v>3.5</v>
      </c>
      <c r="L135" s="15">
        <v>4.5</v>
      </c>
      <c r="M135" s="15">
        <v>4</v>
      </c>
      <c r="N135" s="15">
        <v>5</v>
      </c>
      <c r="O135" s="15">
        <v>2.5</v>
      </c>
      <c r="P135" s="127">
        <f t="shared" si="15"/>
        <v>19.5</v>
      </c>
      <c r="Q135" s="127">
        <f t="shared" si="16"/>
        <v>0.97500000000000009</v>
      </c>
      <c r="R135" s="128">
        <f t="shared" si="17"/>
        <v>2.3499999999999996</v>
      </c>
      <c r="S135" s="128">
        <f t="shared" si="18"/>
        <v>1.875</v>
      </c>
      <c r="T135" s="128">
        <f t="shared" si="19"/>
        <v>1.7</v>
      </c>
      <c r="U135" s="128">
        <f t="shared" si="20"/>
        <v>2.0499999999999998</v>
      </c>
      <c r="V135" s="128">
        <f t="shared" si="21"/>
        <v>2.0750000000000002</v>
      </c>
      <c r="W135" s="33">
        <f t="shared" si="22"/>
        <v>80</v>
      </c>
      <c r="X135" s="129">
        <f t="shared" si="23"/>
        <v>16</v>
      </c>
      <c r="Y135" s="134">
        <v>66</v>
      </c>
      <c r="Z135" s="131">
        <f t="shared" si="24"/>
        <v>52.800000000000004</v>
      </c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2"/>
    </row>
    <row r="136" spans="1:44" s="130" customFormat="1" x14ac:dyDescent="0.3">
      <c r="A136" s="125">
        <v>130</v>
      </c>
      <c r="B136" s="134">
        <v>660932</v>
      </c>
      <c r="C136" s="135" t="s">
        <v>234</v>
      </c>
      <c r="D136" s="9">
        <v>10</v>
      </c>
      <c r="E136" s="9">
        <v>8</v>
      </c>
      <c r="F136" s="9">
        <v>13</v>
      </c>
      <c r="G136" s="9">
        <v>15.5</v>
      </c>
      <c r="H136" s="9">
        <v>12.5</v>
      </c>
      <c r="I136" s="126">
        <f t="shared" si="13"/>
        <v>59</v>
      </c>
      <c r="J136" s="126">
        <f t="shared" ref="J136:J191" si="25">I136*0.15</f>
        <v>8.85</v>
      </c>
      <c r="K136" s="15">
        <v>3.5</v>
      </c>
      <c r="L136" s="15">
        <v>4</v>
      </c>
      <c r="M136" s="15">
        <v>5</v>
      </c>
      <c r="N136" s="15">
        <v>3</v>
      </c>
      <c r="O136" s="15">
        <v>3</v>
      </c>
      <c r="P136" s="127">
        <f t="shared" ref="P136:P191" si="26">SUM(K136:O136)</f>
        <v>18.5</v>
      </c>
      <c r="Q136" s="127">
        <f t="shared" ref="Q136:Q191" si="27">P136*0.05</f>
        <v>0.92500000000000004</v>
      </c>
      <c r="R136" s="128">
        <f t="shared" ref="R136:R191" si="28">D136*0.15+K136*0.05</f>
        <v>1.675</v>
      </c>
      <c r="S136" s="128">
        <f t="shared" ref="S136:S191" si="29">E136*0.15+L136*0.05</f>
        <v>1.4</v>
      </c>
      <c r="T136" s="128">
        <f t="shared" ref="T136:T191" si="30">F136*0.15+M136*0.05</f>
        <v>2.2000000000000002</v>
      </c>
      <c r="U136" s="128">
        <f t="shared" ref="U136:U191" si="31">G136*0.15+N136*0.05</f>
        <v>2.4749999999999996</v>
      </c>
      <c r="V136" s="128">
        <f t="shared" ref="V136:V191" si="32">H136*0.15+O136*0.05</f>
        <v>2.0249999999999999</v>
      </c>
      <c r="W136" s="33">
        <f t="shared" ref="W136:W191" si="33">I136+P136</f>
        <v>77.5</v>
      </c>
      <c r="X136" s="129">
        <f t="shared" ref="X136:X191" si="34">W136*0.2</f>
        <v>15.5</v>
      </c>
      <c r="Y136" s="134">
        <v>65</v>
      </c>
      <c r="Z136" s="131">
        <f t="shared" ref="Z136:Z191" si="35">Y136*0.8</f>
        <v>52</v>
      </c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2"/>
    </row>
    <row r="137" spans="1:44" s="130" customFormat="1" x14ac:dyDescent="0.3">
      <c r="A137" s="125">
        <v>131</v>
      </c>
      <c r="B137" s="134">
        <v>660933</v>
      </c>
      <c r="C137" s="135" t="s">
        <v>235</v>
      </c>
      <c r="D137" s="9">
        <v>10.5</v>
      </c>
      <c r="E137" s="9">
        <v>13</v>
      </c>
      <c r="F137" s="9">
        <v>8</v>
      </c>
      <c r="G137" s="9">
        <v>12</v>
      </c>
      <c r="H137" s="9">
        <v>14</v>
      </c>
      <c r="I137" s="126">
        <f t="shared" ref="I137:I141" si="36">SUM(D137:H137)</f>
        <v>57.5</v>
      </c>
      <c r="J137" s="126">
        <f t="shared" si="25"/>
        <v>8.625</v>
      </c>
      <c r="K137" s="15">
        <v>4</v>
      </c>
      <c r="L137" s="15">
        <v>2.5</v>
      </c>
      <c r="M137" s="15">
        <v>3</v>
      </c>
      <c r="N137" s="15">
        <v>3.5</v>
      </c>
      <c r="O137" s="15">
        <v>5</v>
      </c>
      <c r="P137" s="127">
        <f t="shared" si="26"/>
        <v>18</v>
      </c>
      <c r="Q137" s="127">
        <f t="shared" si="27"/>
        <v>0.9</v>
      </c>
      <c r="R137" s="128">
        <f t="shared" si="28"/>
        <v>1.7749999999999999</v>
      </c>
      <c r="S137" s="128">
        <f t="shared" si="29"/>
        <v>2.0750000000000002</v>
      </c>
      <c r="T137" s="128">
        <f t="shared" si="30"/>
        <v>1.35</v>
      </c>
      <c r="U137" s="128">
        <f t="shared" si="31"/>
        <v>1.9749999999999999</v>
      </c>
      <c r="V137" s="128">
        <f t="shared" si="32"/>
        <v>2.35</v>
      </c>
      <c r="W137" s="33">
        <f t="shared" si="33"/>
        <v>75.5</v>
      </c>
      <c r="X137" s="129">
        <f t="shared" si="34"/>
        <v>15.100000000000001</v>
      </c>
      <c r="Y137" s="134">
        <v>60</v>
      </c>
      <c r="Z137" s="131">
        <f t="shared" si="35"/>
        <v>48</v>
      </c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2"/>
    </row>
    <row r="138" spans="1:44" s="130" customFormat="1" x14ac:dyDescent="0.3">
      <c r="A138" s="125">
        <v>132</v>
      </c>
      <c r="B138" s="134">
        <v>660934</v>
      </c>
      <c r="C138" s="135" t="s">
        <v>236</v>
      </c>
      <c r="D138" s="9">
        <v>12</v>
      </c>
      <c r="E138" s="9">
        <v>8</v>
      </c>
      <c r="F138" s="9">
        <v>14</v>
      </c>
      <c r="G138" s="9">
        <v>7</v>
      </c>
      <c r="H138" s="9">
        <v>9</v>
      </c>
      <c r="I138" s="126">
        <f t="shared" si="36"/>
        <v>50</v>
      </c>
      <c r="J138" s="126">
        <f t="shared" si="25"/>
        <v>7.5</v>
      </c>
      <c r="K138" s="15">
        <v>3</v>
      </c>
      <c r="L138" s="15">
        <v>3</v>
      </c>
      <c r="M138" s="15">
        <v>4</v>
      </c>
      <c r="N138" s="15">
        <v>3</v>
      </c>
      <c r="O138" s="15">
        <v>3</v>
      </c>
      <c r="P138" s="127">
        <f t="shared" si="26"/>
        <v>16</v>
      </c>
      <c r="Q138" s="127">
        <f t="shared" si="27"/>
        <v>0.8</v>
      </c>
      <c r="R138" s="128">
        <f t="shared" si="28"/>
        <v>1.9499999999999997</v>
      </c>
      <c r="S138" s="128">
        <f t="shared" si="29"/>
        <v>1.35</v>
      </c>
      <c r="T138" s="128">
        <f t="shared" si="30"/>
        <v>2.3000000000000003</v>
      </c>
      <c r="U138" s="128">
        <f t="shared" si="31"/>
        <v>1.2000000000000002</v>
      </c>
      <c r="V138" s="128">
        <f t="shared" si="32"/>
        <v>1.5</v>
      </c>
      <c r="W138" s="33">
        <f t="shared" si="33"/>
        <v>66</v>
      </c>
      <c r="X138" s="129">
        <f t="shared" si="34"/>
        <v>13.200000000000001</v>
      </c>
      <c r="Y138" s="134">
        <v>54</v>
      </c>
      <c r="Z138" s="131">
        <f t="shared" si="35"/>
        <v>43.2</v>
      </c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2"/>
    </row>
    <row r="139" spans="1:44" s="130" customFormat="1" ht="21" thickBot="1" x14ac:dyDescent="0.35">
      <c r="A139" s="125">
        <v>133</v>
      </c>
      <c r="B139" s="134">
        <v>660935</v>
      </c>
      <c r="C139" s="135" t="s">
        <v>237</v>
      </c>
      <c r="D139" s="9">
        <v>9.5</v>
      </c>
      <c r="E139" s="9">
        <v>13.5</v>
      </c>
      <c r="F139" s="9">
        <v>8.5</v>
      </c>
      <c r="G139" s="9">
        <v>15</v>
      </c>
      <c r="H139" s="9">
        <v>11.5</v>
      </c>
      <c r="I139" s="126">
        <f t="shared" si="36"/>
        <v>58</v>
      </c>
      <c r="J139" s="126">
        <f t="shared" si="25"/>
        <v>8.6999999999999993</v>
      </c>
      <c r="K139" s="15">
        <v>3.5</v>
      </c>
      <c r="L139" s="15">
        <v>4.5</v>
      </c>
      <c r="M139" s="15">
        <v>5</v>
      </c>
      <c r="N139" s="15">
        <v>2</v>
      </c>
      <c r="O139" s="15">
        <v>3.5</v>
      </c>
      <c r="P139" s="127">
        <f t="shared" si="26"/>
        <v>18.5</v>
      </c>
      <c r="Q139" s="127">
        <f t="shared" si="27"/>
        <v>0.92500000000000004</v>
      </c>
      <c r="R139" s="128">
        <f t="shared" si="28"/>
        <v>1.6</v>
      </c>
      <c r="S139" s="128">
        <f t="shared" si="29"/>
        <v>2.25</v>
      </c>
      <c r="T139" s="128">
        <f t="shared" si="30"/>
        <v>1.5249999999999999</v>
      </c>
      <c r="U139" s="128">
        <f t="shared" si="31"/>
        <v>2.35</v>
      </c>
      <c r="V139" s="128">
        <f t="shared" si="32"/>
        <v>1.9</v>
      </c>
      <c r="W139" s="33">
        <f t="shared" si="33"/>
        <v>76.5</v>
      </c>
      <c r="X139" s="129">
        <f t="shared" si="34"/>
        <v>15.3</v>
      </c>
      <c r="Y139" s="134">
        <v>60</v>
      </c>
      <c r="Z139" s="131">
        <f t="shared" si="35"/>
        <v>48</v>
      </c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2"/>
    </row>
    <row r="140" spans="1:44" s="130" customFormat="1" ht="21" thickBot="1" x14ac:dyDescent="0.35">
      <c r="A140" s="125">
        <v>134</v>
      </c>
      <c r="B140" s="134">
        <v>660936</v>
      </c>
      <c r="C140" s="135" t="s">
        <v>238</v>
      </c>
      <c r="D140" s="8">
        <v>10</v>
      </c>
      <c r="E140" s="9">
        <v>9</v>
      </c>
      <c r="F140" s="9">
        <v>7</v>
      </c>
      <c r="G140" s="9">
        <v>8</v>
      </c>
      <c r="H140" s="143">
        <v>11</v>
      </c>
      <c r="I140" s="126">
        <f t="shared" si="36"/>
        <v>45</v>
      </c>
      <c r="J140" s="126">
        <f t="shared" si="25"/>
        <v>6.75</v>
      </c>
      <c r="K140" s="14">
        <v>2</v>
      </c>
      <c r="L140" s="15">
        <v>3</v>
      </c>
      <c r="M140" s="15">
        <v>3.5</v>
      </c>
      <c r="N140" s="15">
        <v>1.5</v>
      </c>
      <c r="O140" s="144">
        <v>3</v>
      </c>
      <c r="P140" s="127">
        <f t="shared" si="26"/>
        <v>13</v>
      </c>
      <c r="Q140" s="127">
        <f t="shared" si="27"/>
        <v>0.65</v>
      </c>
      <c r="R140" s="128">
        <f t="shared" si="28"/>
        <v>1.6</v>
      </c>
      <c r="S140" s="128">
        <f t="shared" si="29"/>
        <v>1.5</v>
      </c>
      <c r="T140" s="128">
        <f t="shared" si="30"/>
        <v>1.2250000000000001</v>
      </c>
      <c r="U140" s="128">
        <f t="shared" si="31"/>
        <v>1.2749999999999999</v>
      </c>
      <c r="V140" s="128">
        <f t="shared" si="32"/>
        <v>1.7999999999999998</v>
      </c>
      <c r="W140" s="33">
        <f t="shared" si="33"/>
        <v>58</v>
      </c>
      <c r="X140" s="129">
        <f t="shared" si="34"/>
        <v>11.600000000000001</v>
      </c>
      <c r="Y140" s="134">
        <v>49</v>
      </c>
      <c r="Z140" s="131">
        <f t="shared" si="35"/>
        <v>39.200000000000003</v>
      </c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2"/>
    </row>
    <row r="141" spans="1:44" s="130" customFormat="1" ht="21" thickBot="1" x14ac:dyDescent="0.35">
      <c r="A141" s="125">
        <v>135</v>
      </c>
      <c r="B141" s="134">
        <v>660937</v>
      </c>
      <c r="C141" s="135" t="s">
        <v>239</v>
      </c>
      <c r="D141" s="8">
        <v>4</v>
      </c>
      <c r="E141" s="9">
        <v>3.5</v>
      </c>
      <c r="F141" s="9">
        <v>8</v>
      </c>
      <c r="G141" s="9">
        <v>5</v>
      </c>
      <c r="H141" s="143">
        <v>7.5</v>
      </c>
      <c r="I141" s="126">
        <f t="shared" si="36"/>
        <v>28</v>
      </c>
      <c r="J141" s="126">
        <f t="shared" si="25"/>
        <v>4.2</v>
      </c>
      <c r="K141" s="14">
        <v>2.5</v>
      </c>
      <c r="L141" s="15">
        <v>1</v>
      </c>
      <c r="M141" s="15">
        <v>2</v>
      </c>
      <c r="N141" s="15">
        <v>2</v>
      </c>
      <c r="O141" s="144">
        <v>2.5</v>
      </c>
      <c r="P141" s="127">
        <f t="shared" si="26"/>
        <v>10</v>
      </c>
      <c r="Q141" s="127">
        <f t="shared" si="27"/>
        <v>0.5</v>
      </c>
      <c r="R141" s="128">
        <f t="shared" si="28"/>
        <v>0.72499999999999998</v>
      </c>
      <c r="S141" s="128">
        <f t="shared" si="29"/>
        <v>0.57500000000000007</v>
      </c>
      <c r="T141" s="128">
        <f t="shared" si="30"/>
        <v>1.3</v>
      </c>
      <c r="U141" s="128">
        <f t="shared" si="31"/>
        <v>0.85</v>
      </c>
      <c r="V141" s="128">
        <f t="shared" si="32"/>
        <v>1.25</v>
      </c>
      <c r="W141" s="33">
        <f t="shared" si="33"/>
        <v>38</v>
      </c>
      <c r="X141" s="129">
        <f t="shared" si="34"/>
        <v>7.6000000000000005</v>
      </c>
      <c r="Y141" s="134">
        <v>32</v>
      </c>
      <c r="Z141" s="131">
        <f t="shared" si="35"/>
        <v>25.6</v>
      </c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2"/>
    </row>
    <row r="142" spans="1:44" s="130" customFormat="1" ht="21" thickBot="1" x14ac:dyDescent="0.35">
      <c r="A142" s="125">
        <v>136</v>
      </c>
      <c r="B142" s="134">
        <v>660938</v>
      </c>
      <c r="C142" s="135" t="s">
        <v>240</v>
      </c>
      <c r="D142" s="8">
        <v>7</v>
      </c>
      <c r="E142" s="9">
        <v>10.5</v>
      </c>
      <c r="F142" s="9">
        <v>9</v>
      </c>
      <c r="G142" s="9">
        <v>5.5</v>
      </c>
      <c r="H142" s="143">
        <v>8</v>
      </c>
      <c r="I142" s="126">
        <f t="shared" ref="I142:I191" si="37">SUM(D142:H142)</f>
        <v>40</v>
      </c>
      <c r="J142" s="126">
        <f t="shared" si="25"/>
        <v>6</v>
      </c>
      <c r="K142" s="14">
        <v>2</v>
      </c>
      <c r="L142" s="15">
        <v>3.5</v>
      </c>
      <c r="M142" s="15">
        <v>3</v>
      </c>
      <c r="N142" s="15">
        <v>2.5</v>
      </c>
      <c r="O142" s="144">
        <v>2</v>
      </c>
      <c r="P142" s="127">
        <f t="shared" si="26"/>
        <v>13</v>
      </c>
      <c r="Q142" s="127">
        <f t="shared" si="27"/>
        <v>0.65</v>
      </c>
      <c r="R142" s="128">
        <f t="shared" si="28"/>
        <v>1.1500000000000001</v>
      </c>
      <c r="S142" s="128">
        <f t="shared" si="29"/>
        <v>1.75</v>
      </c>
      <c r="T142" s="128">
        <f t="shared" si="30"/>
        <v>1.5</v>
      </c>
      <c r="U142" s="128">
        <f t="shared" si="31"/>
        <v>0.95</v>
      </c>
      <c r="V142" s="128">
        <f t="shared" si="32"/>
        <v>1.3</v>
      </c>
      <c r="W142" s="33">
        <f t="shared" si="33"/>
        <v>53</v>
      </c>
      <c r="X142" s="129">
        <f t="shared" si="34"/>
        <v>10.600000000000001</v>
      </c>
      <c r="Y142" s="134">
        <v>44</v>
      </c>
      <c r="Z142" s="131">
        <f t="shared" si="35"/>
        <v>35.200000000000003</v>
      </c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2"/>
    </row>
    <row r="143" spans="1:44" s="130" customFormat="1" ht="21" thickBot="1" x14ac:dyDescent="0.35">
      <c r="A143" s="125">
        <v>137</v>
      </c>
      <c r="B143" s="134">
        <v>660939</v>
      </c>
      <c r="C143" s="135" t="s">
        <v>241</v>
      </c>
      <c r="D143" s="8">
        <v>8.5</v>
      </c>
      <c r="E143" s="9">
        <v>7</v>
      </c>
      <c r="F143" s="9">
        <v>11</v>
      </c>
      <c r="G143" s="9">
        <v>9</v>
      </c>
      <c r="H143" s="143">
        <v>10.5</v>
      </c>
      <c r="I143" s="126">
        <f t="shared" si="37"/>
        <v>46</v>
      </c>
      <c r="J143" s="126">
        <f t="shared" si="25"/>
        <v>6.8999999999999995</v>
      </c>
      <c r="K143" s="14">
        <v>1.5</v>
      </c>
      <c r="L143" s="15">
        <v>2</v>
      </c>
      <c r="M143" s="15">
        <v>4</v>
      </c>
      <c r="N143" s="15">
        <v>3.5</v>
      </c>
      <c r="O143" s="144">
        <v>3.5</v>
      </c>
      <c r="P143" s="127">
        <f t="shared" si="26"/>
        <v>14.5</v>
      </c>
      <c r="Q143" s="127">
        <f t="shared" si="27"/>
        <v>0.72500000000000009</v>
      </c>
      <c r="R143" s="128">
        <f t="shared" si="28"/>
        <v>1.3499999999999999</v>
      </c>
      <c r="S143" s="128">
        <f t="shared" si="29"/>
        <v>1.1500000000000001</v>
      </c>
      <c r="T143" s="128">
        <f t="shared" si="30"/>
        <v>1.8499999999999999</v>
      </c>
      <c r="U143" s="128">
        <f t="shared" si="31"/>
        <v>1.5249999999999999</v>
      </c>
      <c r="V143" s="128">
        <f t="shared" si="32"/>
        <v>1.75</v>
      </c>
      <c r="W143" s="33">
        <f t="shared" si="33"/>
        <v>60.5</v>
      </c>
      <c r="X143" s="129">
        <f t="shared" si="34"/>
        <v>12.100000000000001</v>
      </c>
      <c r="Y143" s="134">
        <v>51</v>
      </c>
      <c r="Z143" s="131">
        <f t="shared" si="35"/>
        <v>40.800000000000004</v>
      </c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2"/>
    </row>
    <row r="144" spans="1:44" s="130" customFormat="1" x14ac:dyDescent="0.3">
      <c r="A144" s="125">
        <v>138</v>
      </c>
      <c r="B144" s="134">
        <v>660940</v>
      </c>
      <c r="C144" s="135" t="s">
        <v>242</v>
      </c>
      <c r="D144" s="8">
        <v>7.5</v>
      </c>
      <c r="E144" s="9">
        <v>9</v>
      </c>
      <c r="F144" s="9">
        <v>5</v>
      </c>
      <c r="G144" s="9">
        <v>7</v>
      </c>
      <c r="H144" s="143">
        <v>8</v>
      </c>
      <c r="I144" s="126">
        <f t="shared" si="37"/>
        <v>36.5</v>
      </c>
      <c r="J144" s="126">
        <f t="shared" si="25"/>
        <v>5.4749999999999996</v>
      </c>
      <c r="K144" s="14">
        <v>3</v>
      </c>
      <c r="L144" s="15">
        <v>2.5</v>
      </c>
      <c r="M144" s="15">
        <v>1.5</v>
      </c>
      <c r="N144" s="15">
        <v>2</v>
      </c>
      <c r="O144" s="144">
        <v>3</v>
      </c>
      <c r="P144" s="127">
        <f t="shared" si="26"/>
        <v>12</v>
      </c>
      <c r="Q144" s="127">
        <f t="shared" si="27"/>
        <v>0.60000000000000009</v>
      </c>
      <c r="R144" s="128">
        <f t="shared" si="28"/>
        <v>1.2749999999999999</v>
      </c>
      <c r="S144" s="128">
        <f t="shared" si="29"/>
        <v>1.4749999999999999</v>
      </c>
      <c r="T144" s="128">
        <f t="shared" si="30"/>
        <v>0.82499999999999996</v>
      </c>
      <c r="U144" s="128">
        <f t="shared" si="31"/>
        <v>1.1500000000000001</v>
      </c>
      <c r="V144" s="128">
        <f t="shared" si="32"/>
        <v>1.35</v>
      </c>
      <c r="W144" s="33">
        <f t="shared" si="33"/>
        <v>48.5</v>
      </c>
      <c r="X144" s="129">
        <f t="shared" si="34"/>
        <v>9.7000000000000011</v>
      </c>
      <c r="Y144" s="134">
        <v>40</v>
      </c>
      <c r="Z144" s="131">
        <f t="shared" si="35"/>
        <v>32</v>
      </c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2"/>
    </row>
    <row r="145" spans="1:44" s="130" customFormat="1" x14ac:dyDescent="0.3">
      <c r="A145" s="125">
        <v>139</v>
      </c>
      <c r="B145" s="134">
        <v>660941</v>
      </c>
      <c r="C145" s="135" t="s">
        <v>243</v>
      </c>
      <c r="D145" s="9">
        <v>14.5</v>
      </c>
      <c r="E145" s="9">
        <v>12</v>
      </c>
      <c r="F145" s="9">
        <v>10</v>
      </c>
      <c r="G145" s="9">
        <v>15</v>
      </c>
      <c r="H145" s="9">
        <v>8</v>
      </c>
      <c r="I145" s="126">
        <f t="shared" si="37"/>
        <v>59.5</v>
      </c>
      <c r="J145" s="126">
        <f t="shared" si="25"/>
        <v>8.9249999999999989</v>
      </c>
      <c r="K145" s="15">
        <v>3.5</v>
      </c>
      <c r="L145" s="15">
        <v>3</v>
      </c>
      <c r="M145" s="15">
        <v>4</v>
      </c>
      <c r="N145" s="15">
        <v>5</v>
      </c>
      <c r="O145" s="15">
        <v>2.5</v>
      </c>
      <c r="P145" s="127">
        <f t="shared" si="26"/>
        <v>18</v>
      </c>
      <c r="Q145" s="127">
        <f t="shared" si="27"/>
        <v>0.9</v>
      </c>
      <c r="R145" s="128">
        <f t="shared" si="28"/>
        <v>2.3499999999999996</v>
      </c>
      <c r="S145" s="128">
        <f t="shared" si="29"/>
        <v>1.9499999999999997</v>
      </c>
      <c r="T145" s="128">
        <f t="shared" si="30"/>
        <v>1.7</v>
      </c>
      <c r="U145" s="128">
        <f t="shared" si="31"/>
        <v>2.5</v>
      </c>
      <c r="V145" s="128">
        <f t="shared" si="32"/>
        <v>1.325</v>
      </c>
      <c r="W145" s="33">
        <f t="shared" si="33"/>
        <v>77.5</v>
      </c>
      <c r="X145" s="129">
        <f t="shared" si="34"/>
        <v>15.5</v>
      </c>
      <c r="Y145" s="134">
        <v>63</v>
      </c>
      <c r="Z145" s="131">
        <f t="shared" si="35"/>
        <v>50.400000000000006</v>
      </c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2"/>
    </row>
    <row r="146" spans="1:44" s="130" customFormat="1" ht="21" thickBot="1" x14ac:dyDescent="0.35">
      <c r="A146" s="125">
        <v>140</v>
      </c>
      <c r="B146" s="134">
        <v>660942</v>
      </c>
      <c r="C146" s="135" t="s">
        <v>244</v>
      </c>
      <c r="D146" s="9">
        <v>14</v>
      </c>
      <c r="E146" s="9">
        <v>16.5</v>
      </c>
      <c r="F146" s="9">
        <v>9</v>
      </c>
      <c r="G146" s="9">
        <v>10</v>
      </c>
      <c r="H146" s="9">
        <v>11</v>
      </c>
      <c r="I146" s="126">
        <f t="shared" si="37"/>
        <v>60.5</v>
      </c>
      <c r="J146" s="126">
        <f t="shared" si="25"/>
        <v>9.0749999999999993</v>
      </c>
      <c r="K146" s="15">
        <v>5</v>
      </c>
      <c r="L146" s="15">
        <v>4</v>
      </c>
      <c r="M146" s="15">
        <v>3.5</v>
      </c>
      <c r="N146" s="15">
        <v>2.5</v>
      </c>
      <c r="O146" s="15">
        <v>3</v>
      </c>
      <c r="P146" s="127">
        <f t="shared" si="26"/>
        <v>18</v>
      </c>
      <c r="Q146" s="127">
        <f t="shared" si="27"/>
        <v>0.9</v>
      </c>
      <c r="R146" s="128">
        <f t="shared" si="28"/>
        <v>2.35</v>
      </c>
      <c r="S146" s="128">
        <f t="shared" si="29"/>
        <v>2.6750000000000003</v>
      </c>
      <c r="T146" s="128">
        <f t="shared" si="30"/>
        <v>1.5249999999999999</v>
      </c>
      <c r="U146" s="128">
        <f t="shared" si="31"/>
        <v>1.625</v>
      </c>
      <c r="V146" s="128">
        <f t="shared" si="32"/>
        <v>1.7999999999999998</v>
      </c>
      <c r="W146" s="33">
        <f t="shared" si="33"/>
        <v>78.5</v>
      </c>
      <c r="X146" s="129">
        <f t="shared" si="34"/>
        <v>15.700000000000001</v>
      </c>
      <c r="Y146" s="134">
        <v>65</v>
      </c>
      <c r="Z146" s="131">
        <f t="shared" si="35"/>
        <v>52</v>
      </c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2"/>
    </row>
    <row r="147" spans="1:44" s="130" customFormat="1" x14ac:dyDescent="0.3">
      <c r="A147" s="125">
        <v>141</v>
      </c>
      <c r="B147" s="134">
        <v>660943</v>
      </c>
      <c r="C147" s="135" t="s">
        <v>245</v>
      </c>
      <c r="D147" s="8">
        <v>10</v>
      </c>
      <c r="E147" s="9">
        <v>9</v>
      </c>
      <c r="F147" s="9">
        <v>7</v>
      </c>
      <c r="G147" s="9">
        <v>6.5</v>
      </c>
      <c r="H147" s="143">
        <v>11</v>
      </c>
      <c r="I147" s="126">
        <f t="shared" si="37"/>
        <v>43.5</v>
      </c>
      <c r="J147" s="126">
        <f t="shared" si="25"/>
        <v>6.5249999999999995</v>
      </c>
      <c r="K147" s="14">
        <v>2</v>
      </c>
      <c r="L147" s="15">
        <v>3</v>
      </c>
      <c r="M147" s="15">
        <v>3.5</v>
      </c>
      <c r="N147" s="15">
        <v>2</v>
      </c>
      <c r="O147" s="144">
        <v>2.5</v>
      </c>
      <c r="P147" s="127">
        <f t="shared" si="26"/>
        <v>13</v>
      </c>
      <c r="Q147" s="127">
        <f t="shared" si="27"/>
        <v>0.65</v>
      </c>
      <c r="R147" s="128">
        <f t="shared" si="28"/>
        <v>1.6</v>
      </c>
      <c r="S147" s="128">
        <f t="shared" si="29"/>
        <v>1.5</v>
      </c>
      <c r="T147" s="128">
        <f t="shared" si="30"/>
        <v>1.2250000000000001</v>
      </c>
      <c r="U147" s="128">
        <f t="shared" si="31"/>
        <v>1.075</v>
      </c>
      <c r="V147" s="128">
        <f t="shared" si="32"/>
        <v>1.7749999999999999</v>
      </c>
      <c r="W147" s="33">
        <f t="shared" si="33"/>
        <v>56.5</v>
      </c>
      <c r="X147" s="129">
        <f t="shared" si="34"/>
        <v>11.3</v>
      </c>
      <c r="Y147" s="134">
        <v>49</v>
      </c>
      <c r="Z147" s="131">
        <f t="shared" si="35"/>
        <v>39.200000000000003</v>
      </c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2"/>
    </row>
    <row r="148" spans="1:44" s="130" customFormat="1" ht="21" thickBot="1" x14ac:dyDescent="0.35">
      <c r="A148" s="125">
        <v>142</v>
      </c>
      <c r="B148" s="134">
        <v>660944</v>
      </c>
      <c r="C148" s="135" t="s">
        <v>246</v>
      </c>
      <c r="D148" s="9">
        <v>15</v>
      </c>
      <c r="E148" s="9">
        <v>10</v>
      </c>
      <c r="F148" s="9">
        <v>9</v>
      </c>
      <c r="G148" s="9">
        <v>13</v>
      </c>
      <c r="H148" s="9">
        <v>14</v>
      </c>
      <c r="I148" s="126">
        <f t="shared" si="37"/>
        <v>61</v>
      </c>
      <c r="J148" s="126">
        <f t="shared" si="25"/>
        <v>9.15</v>
      </c>
      <c r="K148" s="15">
        <v>5</v>
      </c>
      <c r="L148" s="15">
        <v>4.5</v>
      </c>
      <c r="M148" s="15">
        <v>2</v>
      </c>
      <c r="N148" s="15">
        <v>4</v>
      </c>
      <c r="O148" s="15">
        <v>3.5</v>
      </c>
      <c r="P148" s="127">
        <f t="shared" si="26"/>
        <v>19</v>
      </c>
      <c r="Q148" s="127">
        <f t="shared" si="27"/>
        <v>0.95000000000000007</v>
      </c>
      <c r="R148" s="128">
        <f t="shared" si="28"/>
        <v>2.5</v>
      </c>
      <c r="S148" s="128">
        <f t="shared" si="29"/>
        <v>1.7250000000000001</v>
      </c>
      <c r="T148" s="128">
        <f t="shared" si="30"/>
        <v>1.45</v>
      </c>
      <c r="U148" s="128">
        <f t="shared" si="31"/>
        <v>2.15</v>
      </c>
      <c r="V148" s="128">
        <f t="shared" si="32"/>
        <v>2.2749999999999999</v>
      </c>
      <c r="W148" s="33">
        <f t="shared" si="33"/>
        <v>80</v>
      </c>
      <c r="X148" s="129">
        <f t="shared" si="34"/>
        <v>16</v>
      </c>
      <c r="Y148" s="134">
        <v>65</v>
      </c>
      <c r="Z148" s="131">
        <f t="shared" si="35"/>
        <v>52</v>
      </c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2"/>
    </row>
    <row r="149" spans="1:44" s="130" customFormat="1" x14ac:dyDescent="0.3">
      <c r="A149" s="125">
        <v>143</v>
      </c>
      <c r="B149" s="134">
        <v>660945</v>
      </c>
      <c r="C149" s="135" t="s">
        <v>247</v>
      </c>
      <c r="D149" s="8">
        <v>10</v>
      </c>
      <c r="E149" s="9">
        <v>13</v>
      </c>
      <c r="F149" s="9">
        <v>9</v>
      </c>
      <c r="G149" s="9">
        <v>7.5</v>
      </c>
      <c r="H149" s="143">
        <v>10.5</v>
      </c>
      <c r="I149" s="126">
        <f t="shared" si="37"/>
        <v>50</v>
      </c>
      <c r="J149" s="126">
        <f t="shared" si="25"/>
        <v>7.5</v>
      </c>
      <c r="K149" s="14">
        <v>3.5</v>
      </c>
      <c r="L149" s="15">
        <v>2</v>
      </c>
      <c r="M149" s="15">
        <v>3.5</v>
      </c>
      <c r="N149" s="15">
        <v>4</v>
      </c>
      <c r="O149" s="144">
        <v>1</v>
      </c>
      <c r="P149" s="127">
        <f t="shared" si="26"/>
        <v>14</v>
      </c>
      <c r="Q149" s="127">
        <f t="shared" si="27"/>
        <v>0.70000000000000007</v>
      </c>
      <c r="R149" s="128">
        <f t="shared" si="28"/>
        <v>1.675</v>
      </c>
      <c r="S149" s="128">
        <f t="shared" si="29"/>
        <v>2.0499999999999998</v>
      </c>
      <c r="T149" s="128">
        <f t="shared" si="30"/>
        <v>1.5249999999999999</v>
      </c>
      <c r="U149" s="128">
        <f t="shared" si="31"/>
        <v>1.325</v>
      </c>
      <c r="V149" s="128">
        <f t="shared" si="32"/>
        <v>1.625</v>
      </c>
      <c r="W149" s="33">
        <f t="shared" si="33"/>
        <v>64</v>
      </c>
      <c r="X149" s="129">
        <f t="shared" si="34"/>
        <v>12.8</v>
      </c>
      <c r="Y149" s="134">
        <v>53</v>
      </c>
      <c r="Z149" s="131">
        <f t="shared" si="35"/>
        <v>42.400000000000006</v>
      </c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2"/>
    </row>
    <row r="150" spans="1:44" s="130" customFormat="1" x14ac:dyDescent="0.3">
      <c r="A150" s="125">
        <v>144</v>
      </c>
      <c r="B150" s="134">
        <v>660946</v>
      </c>
      <c r="C150" s="135" t="s">
        <v>248</v>
      </c>
      <c r="D150" s="9">
        <v>14</v>
      </c>
      <c r="E150" s="9">
        <v>16</v>
      </c>
      <c r="F150" s="9">
        <v>12</v>
      </c>
      <c r="G150" s="9">
        <v>10</v>
      </c>
      <c r="H150" s="9">
        <v>9</v>
      </c>
      <c r="I150" s="126">
        <f t="shared" si="37"/>
        <v>61</v>
      </c>
      <c r="J150" s="126">
        <f t="shared" si="25"/>
        <v>9.15</v>
      </c>
      <c r="K150" s="15">
        <v>4</v>
      </c>
      <c r="L150" s="15">
        <v>5</v>
      </c>
      <c r="M150" s="15">
        <v>2</v>
      </c>
      <c r="N150" s="15">
        <v>5</v>
      </c>
      <c r="O150" s="15">
        <v>3.5</v>
      </c>
      <c r="P150" s="127">
        <f t="shared" si="26"/>
        <v>19.5</v>
      </c>
      <c r="Q150" s="127">
        <f t="shared" si="27"/>
        <v>0.97500000000000009</v>
      </c>
      <c r="R150" s="128">
        <f t="shared" si="28"/>
        <v>2.3000000000000003</v>
      </c>
      <c r="S150" s="128">
        <f t="shared" si="29"/>
        <v>2.65</v>
      </c>
      <c r="T150" s="128">
        <f t="shared" si="30"/>
        <v>1.9</v>
      </c>
      <c r="U150" s="128">
        <f t="shared" si="31"/>
        <v>1.75</v>
      </c>
      <c r="V150" s="128">
        <f t="shared" si="32"/>
        <v>1.5249999999999999</v>
      </c>
      <c r="W150" s="33">
        <f t="shared" si="33"/>
        <v>80.5</v>
      </c>
      <c r="X150" s="129">
        <f t="shared" si="34"/>
        <v>16.100000000000001</v>
      </c>
      <c r="Y150" s="134">
        <v>65</v>
      </c>
      <c r="Z150" s="131">
        <f t="shared" si="35"/>
        <v>52</v>
      </c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2"/>
    </row>
    <row r="151" spans="1:44" s="130" customFormat="1" ht="21" thickBot="1" x14ac:dyDescent="0.35">
      <c r="A151" s="125">
        <v>145</v>
      </c>
      <c r="B151" s="134">
        <v>660947</v>
      </c>
      <c r="C151" s="135" t="s">
        <v>249</v>
      </c>
      <c r="D151" s="9">
        <v>13</v>
      </c>
      <c r="E151" s="9">
        <v>14</v>
      </c>
      <c r="F151" s="9">
        <v>10.5</v>
      </c>
      <c r="G151" s="9">
        <v>15</v>
      </c>
      <c r="H151" s="9">
        <v>7</v>
      </c>
      <c r="I151" s="126">
        <f t="shared" si="37"/>
        <v>59.5</v>
      </c>
      <c r="J151" s="126">
        <f t="shared" si="25"/>
        <v>8.9249999999999989</v>
      </c>
      <c r="K151" s="15">
        <v>2.5</v>
      </c>
      <c r="L151" s="15">
        <v>3</v>
      </c>
      <c r="M151" s="15">
        <v>4</v>
      </c>
      <c r="N151" s="15">
        <v>3.5</v>
      </c>
      <c r="O151" s="15">
        <v>5</v>
      </c>
      <c r="P151" s="127">
        <f t="shared" si="26"/>
        <v>18</v>
      </c>
      <c r="Q151" s="127">
        <f t="shared" si="27"/>
        <v>0.9</v>
      </c>
      <c r="R151" s="128">
        <f t="shared" si="28"/>
        <v>2.0750000000000002</v>
      </c>
      <c r="S151" s="128">
        <f t="shared" si="29"/>
        <v>2.25</v>
      </c>
      <c r="T151" s="128">
        <f t="shared" si="30"/>
        <v>1.7749999999999999</v>
      </c>
      <c r="U151" s="128">
        <f t="shared" si="31"/>
        <v>2.4249999999999998</v>
      </c>
      <c r="V151" s="128">
        <f t="shared" si="32"/>
        <v>1.3</v>
      </c>
      <c r="W151" s="33">
        <f t="shared" si="33"/>
        <v>77.5</v>
      </c>
      <c r="X151" s="129">
        <f t="shared" si="34"/>
        <v>15.5</v>
      </c>
      <c r="Y151" s="134">
        <v>62</v>
      </c>
      <c r="Z151" s="131">
        <f t="shared" si="35"/>
        <v>49.6</v>
      </c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2"/>
    </row>
    <row r="152" spans="1:44" s="130" customFormat="1" x14ac:dyDescent="0.3">
      <c r="A152" s="125">
        <v>146</v>
      </c>
      <c r="B152" s="134">
        <v>660948</v>
      </c>
      <c r="C152" s="135" t="s">
        <v>250</v>
      </c>
      <c r="D152" s="8">
        <v>8</v>
      </c>
      <c r="E152" s="9">
        <v>7.5</v>
      </c>
      <c r="F152" s="9">
        <v>10</v>
      </c>
      <c r="G152" s="9">
        <v>14.5</v>
      </c>
      <c r="H152" s="143">
        <v>12.5</v>
      </c>
      <c r="I152" s="126">
        <f t="shared" si="37"/>
        <v>52.5</v>
      </c>
      <c r="J152" s="126">
        <f t="shared" si="25"/>
        <v>7.875</v>
      </c>
      <c r="K152" s="14">
        <v>5</v>
      </c>
      <c r="L152" s="15">
        <v>3.5</v>
      </c>
      <c r="M152" s="15">
        <v>2.5</v>
      </c>
      <c r="N152" s="15">
        <v>3</v>
      </c>
      <c r="O152" s="144">
        <v>2</v>
      </c>
      <c r="P152" s="127">
        <f t="shared" si="26"/>
        <v>16</v>
      </c>
      <c r="Q152" s="127">
        <f t="shared" si="27"/>
        <v>0.8</v>
      </c>
      <c r="R152" s="128">
        <f t="shared" si="28"/>
        <v>1.45</v>
      </c>
      <c r="S152" s="128">
        <f t="shared" si="29"/>
        <v>1.3</v>
      </c>
      <c r="T152" s="128">
        <f t="shared" si="30"/>
        <v>1.625</v>
      </c>
      <c r="U152" s="128">
        <f t="shared" si="31"/>
        <v>2.3249999999999997</v>
      </c>
      <c r="V152" s="128">
        <f t="shared" si="32"/>
        <v>1.9750000000000001</v>
      </c>
      <c r="W152" s="33">
        <f t="shared" si="33"/>
        <v>68.5</v>
      </c>
      <c r="X152" s="129">
        <f t="shared" si="34"/>
        <v>13.700000000000001</v>
      </c>
      <c r="Y152" s="134">
        <v>57</v>
      </c>
      <c r="Z152" s="131">
        <f t="shared" si="35"/>
        <v>45.6</v>
      </c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2"/>
    </row>
    <row r="153" spans="1:44" s="130" customFormat="1" ht="21" thickBot="1" x14ac:dyDescent="0.35">
      <c r="A153" s="125">
        <v>147</v>
      </c>
      <c r="B153" s="134">
        <v>660949</v>
      </c>
      <c r="C153" s="135" t="s">
        <v>251</v>
      </c>
      <c r="D153" s="9">
        <v>10</v>
      </c>
      <c r="E153" s="9">
        <v>12</v>
      </c>
      <c r="F153" s="9">
        <v>11.5</v>
      </c>
      <c r="G153" s="9">
        <v>14</v>
      </c>
      <c r="H153" s="9">
        <v>11</v>
      </c>
      <c r="I153" s="126">
        <f t="shared" si="37"/>
        <v>58.5</v>
      </c>
      <c r="J153" s="126">
        <f t="shared" si="25"/>
        <v>8.7750000000000004</v>
      </c>
      <c r="K153" s="15">
        <v>3.5</v>
      </c>
      <c r="L153" s="15">
        <v>4</v>
      </c>
      <c r="M153" s="15">
        <v>5</v>
      </c>
      <c r="N153" s="15">
        <v>3</v>
      </c>
      <c r="O153" s="15">
        <v>2.5</v>
      </c>
      <c r="P153" s="127">
        <f t="shared" si="26"/>
        <v>18</v>
      </c>
      <c r="Q153" s="127">
        <f t="shared" si="27"/>
        <v>0.9</v>
      </c>
      <c r="R153" s="128">
        <f t="shared" si="28"/>
        <v>1.675</v>
      </c>
      <c r="S153" s="128">
        <f t="shared" si="29"/>
        <v>1.9999999999999998</v>
      </c>
      <c r="T153" s="128">
        <f t="shared" si="30"/>
        <v>1.9749999999999999</v>
      </c>
      <c r="U153" s="128">
        <f t="shared" si="31"/>
        <v>2.25</v>
      </c>
      <c r="V153" s="128">
        <f t="shared" si="32"/>
        <v>1.7749999999999999</v>
      </c>
      <c r="W153" s="33">
        <f t="shared" si="33"/>
        <v>76.5</v>
      </c>
      <c r="X153" s="129">
        <f t="shared" si="34"/>
        <v>15.3</v>
      </c>
      <c r="Y153" s="134">
        <v>63</v>
      </c>
      <c r="Z153" s="131">
        <f t="shared" si="35"/>
        <v>50.400000000000006</v>
      </c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2"/>
    </row>
    <row r="154" spans="1:44" s="130" customFormat="1" ht="21" thickBot="1" x14ac:dyDescent="0.35">
      <c r="A154" s="125">
        <v>148</v>
      </c>
      <c r="B154" s="134">
        <v>660950</v>
      </c>
      <c r="C154" s="135" t="s">
        <v>252</v>
      </c>
      <c r="D154" s="8">
        <v>10</v>
      </c>
      <c r="E154" s="9">
        <v>8</v>
      </c>
      <c r="F154" s="9">
        <v>5</v>
      </c>
      <c r="G154" s="9">
        <v>6.5</v>
      </c>
      <c r="H154" s="143">
        <v>10</v>
      </c>
      <c r="I154" s="126">
        <f t="shared" si="37"/>
        <v>39.5</v>
      </c>
      <c r="J154" s="126">
        <f t="shared" si="25"/>
        <v>5.9249999999999998</v>
      </c>
      <c r="K154" s="14">
        <v>2</v>
      </c>
      <c r="L154" s="15">
        <v>2.5</v>
      </c>
      <c r="M154" s="15">
        <v>3</v>
      </c>
      <c r="N154" s="15">
        <v>1.5</v>
      </c>
      <c r="O154" s="144">
        <v>3</v>
      </c>
      <c r="P154" s="127">
        <f t="shared" si="26"/>
        <v>12</v>
      </c>
      <c r="Q154" s="127">
        <f t="shared" si="27"/>
        <v>0.60000000000000009</v>
      </c>
      <c r="R154" s="128">
        <f t="shared" si="28"/>
        <v>1.6</v>
      </c>
      <c r="S154" s="128">
        <f t="shared" si="29"/>
        <v>1.325</v>
      </c>
      <c r="T154" s="128">
        <f t="shared" si="30"/>
        <v>0.9</v>
      </c>
      <c r="U154" s="128">
        <f t="shared" si="31"/>
        <v>1.05</v>
      </c>
      <c r="V154" s="128">
        <f t="shared" si="32"/>
        <v>1.65</v>
      </c>
      <c r="W154" s="33">
        <f t="shared" si="33"/>
        <v>51.5</v>
      </c>
      <c r="X154" s="129">
        <f t="shared" si="34"/>
        <v>10.3</v>
      </c>
      <c r="Y154" s="134">
        <v>46</v>
      </c>
      <c r="Z154" s="131">
        <f t="shared" si="35"/>
        <v>36.800000000000004</v>
      </c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2"/>
    </row>
    <row r="155" spans="1:44" s="130" customFormat="1" ht="19.899999999999999" customHeight="1" x14ac:dyDescent="0.3">
      <c r="A155" s="125">
        <v>149</v>
      </c>
      <c r="B155" s="134">
        <v>660951</v>
      </c>
      <c r="C155" s="135" t="s">
        <v>253</v>
      </c>
      <c r="D155" s="8">
        <v>8.5</v>
      </c>
      <c r="E155" s="9">
        <v>12</v>
      </c>
      <c r="F155" s="9">
        <v>7</v>
      </c>
      <c r="G155" s="9">
        <v>10</v>
      </c>
      <c r="H155" s="143">
        <v>9.5</v>
      </c>
      <c r="I155" s="126">
        <f t="shared" si="37"/>
        <v>47</v>
      </c>
      <c r="J155" s="126">
        <f t="shared" si="25"/>
        <v>7.05</v>
      </c>
      <c r="K155" s="14">
        <v>4</v>
      </c>
      <c r="L155" s="15">
        <v>2</v>
      </c>
      <c r="M155" s="15">
        <v>4.5</v>
      </c>
      <c r="N155" s="15">
        <v>2</v>
      </c>
      <c r="O155" s="144">
        <v>3</v>
      </c>
      <c r="P155" s="127">
        <f t="shared" si="26"/>
        <v>15.5</v>
      </c>
      <c r="Q155" s="127">
        <f t="shared" si="27"/>
        <v>0.77500000000000002</v>
      </c>
      <c r="R155" s="128">
        <f t="shared" si="28"/>
        <v>1.4749999999999999</v>
      </c>
      <c r="S155" s="128">
        <f t="shared" si="29"/>
        <v>1.9</v>
      </c>
      <c r="T155" s="128">
        <f t="shared" si="30"/>
        <v>1.2750000000000001</v>
      </c>
      <c r="U155" s="128">
        <f t="shared" si="31"/>
        <v>1.6</v>
      </c>
      <c r="V155" s="128">
        <f t="shared" si="32"/>
        <v>1.5750000000000002</v>
      </c>
      <c r="W155" s="33">
        <f t="shared" si="33"/>
        <v>62.5</v>
      </c>
      <c r="X155" s="129">
        <f t="shared" si="34"/>
        <v>12.5</v>
      </c>
      <c r="Y155" s="134">
        <v>53</v>
      </c>
      <c r="Z155" s="131">
        <f t="shared" si="35"/>
        <v>42.400000000000006</v>
      </c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2"/>
    </row>
    <row r="156" spans="1:44" s="130" customFormat="1" ht="19.899999999999999" customHeight="1" x14ac:dyDescent="0.3">
      <c r="A156" s="125">
        <v>150</v>
      </c>
      <c r="B156" s="134">
        <v>660952</v>
      </c>
      <c r="C156" s="135" t="s">
        <v>254</v>
      </c>
      <c r="D156" s="9">
        <v>15</v>
      </c>
      <c r="E156" s="9">
        <v>13</v>
      </c>
      <c r="F156" s="9">
        <v>14</v>
      </c>
      <c r="G156" s="9">
        <v>12</v>
      </c>
      <c r="H156" s="9">
        <v>10.5</v>
      </c>
      <c r="I156" s="126">
        <f t="shared" si="37"/>
        <v>64.5</v>
      </c>
      <c r="J156" s="126">
        <f t="shared" si="25"/>
        <v>9.6749999999999989</v>
      </c>
      <c r="K156" s="15">
        <v>5</v>
      </c>
      <c r="L156" s="15">
        <v>4.5</v>
      </c>
      <c r="M156" s="15">
        <v>5</v>
      </c>
      <c r="N156" s="15">
        <v>1.5</v>
      </c>
      <c r="O156" s="15">
        <v>3</v>
      </c>
      <c r="P156" s="127">
        <f t="shared" si="26"/>
        <v>19</v>
      </c>
      <c r="Q156" s="127">
        <f t="shared" si="27"/>
        <v>0.95000000000000007</v>
      </c>
      <c r="R156" s="128">
        <f t="shared" si="28"/>
        <v>2.5</v>
      </c>
      <c r="S156" s="128">
        <f t="shared" si="29"/>
        <v>2.1749999999999998</v>
      </c>
      <c r="T156" s="128">
        <f t="shared" si="30"/>
        <v>2.35</v>
      </c>
      <c r="U156" s="128">
        <f t="shared" si="31"/>
        <v>1.8749999999999998</v>
      </c>
      <c r="V156" s="128">
        <f t="shared" si="32"/>
        <v>1.7250000000000001</v>
      </c>
      <c r="W156" s="33">
        <f t="shared" si="33"/>
        <v>83.5</v>
      </c>
      <c r="X156" s="129">
        <f t="shared" si="34"/>
        <v>16.7</v>
      </c>
      <c r="Y156" s="134">
        <v>69</v>
      </c>
      <c r="Z156" s="131">
        <f t="shared" si="35"/>
        <v>55.2</v>
      </c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2"/>
    </row>
    <row r="157" spans="1:44" s="130" customFormat="1" ht="19.899999999999999" customHeight="1" x14ac:dyDescent="0.3">
      <c r="A157" s="125">
        <v>151</v>
      </c>
      <c r="B157" s="134">
        <v>660953</v>
      </c>
      <c r="C157" s="135" t="s">
        <v>255</v>
      </c>
      <c r="D157" s="9">
        <v>12</v>
      </c>
      <c r="E157" s="9">
        <v>10</v>
      </c>
      <c r="F157" s="9">
        <v>13.5</v>
      </c>
      <c r="G157" s="9">
        <v>11</v>
      </c>
      <c r="H157" s="9">
        <v>13</v>
      </c>
      <c r="I157" s="126">
        <f t="shared" si="37"/>
        <v>59.5</v>
      </c>
      <c r="J157" s="126">
        <f t="shared" si="25"/>
        <v>8.9249999999999989</v>
      </c>
      <c r="K157" s="15">
        <v>4.5</v>
      </c>
      <c r="L157" s="15">
        <v>4</v>
      </c>
      <c r="M157" s="15">
        <v>3</v>
      </c>
      <c r="N157" s="15">
        <v>2</v>
      </c>
      <c r="O157" s="15">
        <v>5</v>
      </c>
      <c r="P157" s="127">
        <f t="shared" si="26"/>
        <v>18.5</v>
      </c>
      <c r="Q157" s="127">
        <f t="shared" si="27"/>
        <v>0.92500000000000004</v>
      </c>
      <c r="R157" s="128">
        <f t="shared" si="28"/>
        <v>2.0249999999999999</v>
      </c>
      <c r="S157" s="128">
        <f t="shared" si="29"/>
        <v>1.7</v>
      </c>
      <c r="T157" s="128">
        <f t="shared" si="30"/>
        <v>2.1749999999999998</v>
      </c>
      <c r="U157" s="128">
        <f t="shared" si="31"/>
        <v>1.75</v>
      </c>
      <c r="V157" s="128">
        <f t="shared" si="32"/>
        <v>2.2000000000000002</v>
      </c>
      <c r="W157" s="33">
        <f t="shared" si="33"/>
        <v>78</v>
      </c>
      <c r="X157" s="129">
        <f t="shared" si="34"/>
        <v>15.600000000000001</v>
      </c>
      <c r="Y157" s="134">
        <v>64</v>
      </c>
      <c r="Z157" s="131">
        <f t="shared" si="35"/>
        <v>51.2</v>
      </c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2"/>
    </row>
    <row r="158" spans="1:44" s="130" customFormat="1" ht="19.899999999999999" customHeight="1" thickBot="1" x14ac:dyDescent="0.35">
      <c r="A158" s="125">
        <v>152</v>
      </c>
      <c r="B158" s="134">
        <v>660954</v>
      </c>
      <c r="C158" s="135" t="s">
        <v>256</v>
      </c>
      <c r="D158" s="9">
        <v>10</v>
      </c>
      <c r="E158" s="9">
        <v>12.5</v>
      </c>
      <c r="F158" s="9">
        <v>9</v>
      </c>
      <c r="G158" s="9">
        <v>13</v>
      </c>
      <c r="H158" s="9">
        <v>15</v>
      </c>
      <c r="I158" s="126">
        <f t="shared" si="37"/>
        <v>59.5</v>
      </c>
      <c r="J158" s="126">
        <f t="shared" si="25"/>
        <v>8.9249999999999989</v>
      </c>
      <c r="K158" s="15">
        <v>3</v>
      </c>
      <c r="L158" s="15">
        <v>2</v>
      </c>
      <c r="M158" s="15">
        <v>3.5</v>
      </c>
      <c r="N158" s="15">
        <v>2.5</v>
      </c>
      <c r="O158" s="15">
        <v>4.5</v>
      </c>
      <c r="P158" s="127">
        <f t="shared" si="26"/>
        <v>15.5</v>
      </c>
      <c r="Q158" s="127">
        <f t="shared" si="27"/>
        <v>0.77500000000000002</v>
      </c>
      <c r="R158" s="128">
        <f t="shared" si="28"/>
        <v>1.65</v>
      </c>
      <c r="S158" s="128">
        <f t="shared" si="29"/>
        <v>1.9750000000000001</v>
      </c>
      <c r="T158" s="128">
        <f t="shared" si="30"/>
        <v>1.5249999999999999</v>
      </c>
      <c r="U158" s="128">
        <f t="shared" si="31"/>
        <v>2.0750000000000002</v>
      </c>
      <c r="V158" s="128">
        <f t="shared" si="32"/>
        <v>2.4750000000000001</v>
      </c>
      <c r="W158" s="33">
        <f t="shared" si="33"/>
        <v>75</v>
      </c>
      <c r="X158" s="129">
        <f t="shared" si="34"/>
        <v>15</v>
      </c>
      <c r="Y158" s="134">
        <v>65</v>
      </c>
      <c r="Z158" s="131">
        <f t="shared" si="35"/>
        <v>52</v>
      </c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2"/>
    </row>
    <row r="159" spans="1:44" s="130" customFormat="1" ht="19.899999999999999" customHeight="1" thickBot="1" x14ac:dyDescent="0.35">
      <c r="A159" s="125">
        <v>153</v>
      </c>
      <c r="B159" s="134">
        <v>660955</v>
      </c>
      <c r="C159" s="135" t="s">
        <v>257</v>
      </c>
      <c r="D159" s="8">
        <v>7</v>
      </c>
      <c r="E159" s="9">
        <v>9</v>
      </c>
      <c r="F159" s="9">
        <v>11</v>
      </c>
      <c r="G159" s="9">
        <v>10</v>
      </c>
      <c r="H159" s="143">
        <v>8</v>
      </c>
      <c r="I159" s="126">
        <f t="shared" si="37"/>
        <v>45</v>
      </c>
      <c r="J159" s="126">
        <f t="shared" si="25"/>
        <v>6.75</v>
      </c>
      <c r="K159" s="14">
        <v>1.5</v>
      </c>
      <c r="L159" s="15">
        <v>2</v>
      </c>
      <c r="M159" s="15">
        <v>3.5</v>
      </c>
      <c r="N159" s="15">
        <v>4</v>
      </c>
      <c r="O159" s="144">
        <v>3.5</v>
      </c>
      <c r="P159" s="127">
        <f t="shared" si="26"/>
        <v>14.5</v>
      </c>
      <c r="Q159" s="127">
        <f t="shared" si="27"/>
        <v>0.72500000000000009</v>
      </c>
      <c r="R159" s="128">
        <f t="shared" si="28"/>
        <v>1.125</v>
      </c>
      <c r="S159" s="128">
        <f t="shared" si="29"/>
        <v>1.45</v>
      </c>
      <c r="T159" s="128">
        <f t="shared" si="30"/>
        <v>1.825</v>
      </c>
      <c r="U159" s="128">
        <f t="shared" si="31"/>
        <v>1.7</v>
      </c>
      <c r="V159" s="128">
        <f t="shared" si="32"/>
        <v>1.375</v>
      </c>
      <c r="W159" s="33">
        <f t="shared" si="33"/>
        <v>59.5</v>
      </c>
      <c r="X159" s="129">
        <f t="shared" si="34"/>
        <v>11.9</v>
      </c>
      <c r="Y159" s="134">
        <v>50</v>
      </c>
      <c r="Z159" s="131">
        <f t="shared" si="35"/>
        <v>40</v>
      </c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2"/>
    </row>
    <row r="160" spans="1:44" s="130" customFormat="1" ht="19.899999999999999" customHeight="1" thickBot="1" x14ac:dyDescent="0.35">
      <c r="A160" s="125">
        <v>154</v>
      </c>
      <c r="B160" s="134">
        <v>660956</v>
      </c>
      <c r="C160" s="135" t="s">
        <v>258</v>
      </c>
      <c r="D160" s="8">
        <v>13</v>
      </c>
      <c r="E160" s="9">
        <v>8</v>
      </c>
      <c r="F160" s="9">
        <v>10</v>
      </c>
      <c r="G160" s="9">
        <v>12.5</v>
      </c>
      <c r="H160" s="143">
        <v>9.5</v>
      </c>
      <c r="I160" s="126">
        <f t="shared" si="37"/>
        <v>53</v>
      </c>
      <c r="J160" s="126">
        <f t="shared" si="25"/>
        <v>7.9499999999999993</v>
      </c>
      <c r="K160" s="14">
        <v>3</v>
      </c>
      <c r="L160" s="15">
        <v>5.5</v>
      </c>
      <c r="M160" s="15">
        <v>4</v>
      </c>
      <c r="N160" s="15">
        <v>4.5</v>
      </c>
      <c r="O160" s="144">
        <v>2</v>
      </c>
      <c r="P160" s="127">
        <f t="shared" si="26"/>
        <v>19</v>
      </c>
      <c r="Q160" s="127">
        <f t="shared" si="27"/>
        <v>0.95000000000000007</v>
      </c>
      <c r="R160" s="128">
        <f t="shared" si="28"/>
        <v>2.1</v>
      </c>
      <c r="S160" s="128">
        <f t="shared" si="29"/>
        <v>1.4750000000000001</v>
      </c>
      <c r="T160" s="128">
        <f t="shared" si="30"/>
        <v>1.7</v>
      </c>
      <c r="U160" s="128">
        <f t="shared" si="31"/>
        <v>2.1</v>
      </c>
      <c r="V160" s="128">
        <f t="shared" si="32"/>
        <v>1.5250000000000001</v>
      </c>
      <c r="W160" s="33">
        <f t="shared" si="33"/>
        <v>72</v>
      </c>
      <c r="X160" s="129">
        <f t="shared" si="34"/>
        <v>14.4</v>
      </c>
      <c r="Y160" s="134">
        <v>57</v>
      </c>
      <c r="Z160" s="131">
        <f t="shared" si="35"/>
        <v>45.6</v>
      </c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2"/>
    </row>
    <row r="161" spans="1:44" s="130" customFormat="1" ht="19.899999999999999" customHeight="1" x14ac:dyDescent="0.3">
      <c r="A161" s="125">
        <v>155</v>
      </c>
      <c r="B161" s="134">
        <v>660957</v>
      </c>
      <c r="C161" s="135" t="s">
        <v>259</v>
      </c>
      <c r="D161" s="8">
        <v>8</v>
      </c>
      <c r="E161" s="9">
        <v>11</v>
      </c>
      <c r="F161" s="9">
        <v>12</v>
      </c>
      <c r="G161" s="9">
        <v>9</v>
      </c>
      <c r="H161" s="143">
        <v>10</v>
      </c>
      <c r="I161" s="126">
        <f t="shared" si="37"/>
        <v>50</v>
      </c>
      <c r="J161" s="126">
        <f t="shared" si="25"/>
        <v>7.5</v>
      </c>
      <c r="K161" s="14">
        <v>4</v>
      </c>
      <c r="L161" s="15">
        <v>3</v>
      </c>
      <c r="M161" s="15">
        <v>2.5</v>
      </c>
      <c r="N161" s="15">
        <v>3.5</v>
      </c>
      <c r="O161" s="144">
        <v>2.5</v>
      </c>
      <c r="P161" s="127">
        <f t="shared" si="26"/>
        <v>15.5</v>
      </c>
      <c r="Q161" s="127">
        <f t="shared" si="27"/>
        <v>0.77500000000000002</v>
      </c>
      <c r="R161" s="128">
        <f t="shared" si="28"/>
        <v>1.4</v>
      </c>
      <c r="S161" s="128">
        <f t="shared" si="29"/>
        <v>1.7999999999999998</v>
      </c>
      <c r="T161" s="128">
        <f t="shared" si="30"/>
        <v>1.9249999999999998</v>
      </c>
      <c r="U161" s="128">
        <f t="shared" si="31"/>
        <v>1.5249999999999999</v>
      </c>
      <c r="V161" s="128">
        <f t="shared" si="32"/>
        <v>1.625</v>
      </c>
      <c r="W161" s="33">
        <f t="shared" si="33"/>
        <v>65.5</v>
      </c>
      <c r="X161" s="129">
        <f t="shared" si="34"/>
        <v>13.100000000000001</v>
      </c>
      <c r="Y161" s="134">
        <v>55</v>
      </c>
      <c r="Z161" s="131">
        <f t="shared" si="35"/>
        <v>44</v>
      </c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2"/>
    </row>
    <row r="162" spans="1:44" s="130" customFormat="1" ht="19.899999999999999" customHeight="1" x14ac:dyDescent="0.3">
      <c r="A162" s="125">
        <v>156</v>
      </c>
      <c r="B162" s="134">
        <v>660958</v>
      </c>
      <c r="C162" s="135" t="s">
        <v>260</v>
      </c>
      <c r="D162" s="9">
        <v>0</v>
      </c>
      <c r="E162" s="9">
        <v>1</v>
      </c>
      <c r="F162" s="9">
        <v>0.5</v>
      </c>
      <c r="G162" s="9">
        <v>2</v>
      </c>
      <c r="H162" s="9">
        <v>1.5</v>
      </c>
      <c r="I162" s="126">
        <f t="shared" si="37"/>
        <v>5</v>
      </c>
      <c r="J162" s="126">
        <f t="shared" si="25"/>
        <v>0.75</v>
      </c>
      <c r="K162" s="15">
        <v>1.5</v>
      </c>
      <c r="L162" s="15">
        <v>1</v>
      </c>
      <c r="M162" s="15">
        <v>0</v>
      </c>
      <c r="N162" s="15">
        <v>0</v>
      </c>
      <c r="O162" s="15">
        <v>1</v>
      </c>
      <c r="P162" s="127">
        <f t="shared" si="26"/>
        <v>3.5</v>
      </c>
      <c r="Q162" s="127">
        <f t="shared" si="27"/>
        <v>0.17500000000000002</v>
      </c>
      <c r="R162" s="128">
        <f t="shared" si="28"/>
        <v>7.5000000000000011E-2</v>
      </c>
      <c r="S162" s="128">
        <f t="shared" si="29"/>
        <v>0.2</v>
      </c>
      <c r="T162" s="128">
        <f t="shared" si="30"/>
        <v>7.4999999999999997E-2</v>
      </c>
      <c r="U162" s="128">
        <f t="shared" si="31"/>
        <v>0.3</v>
      </c>
      <c r="V162" s="128">
        <f t="shared" si="32"/>
        <v>0.27499999999999997</v>
      </c>
      <c r="W162" s="33">
        <f t="shared" si="33"/>
        <v>8.5</v>
      </c>
      <c r="X162" s="129">
        <f t="shared" si="34"/>
        <v>1.7000000000000002</v>
      </c>
      <c r="Y162" s="134">
        <v>10</v>
      </c>
      <c r="Z162" s="131">
        <f t="shared" si="35"/>
        <v>8</v>
      </c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2"/>
    </row>
    <row r="163" spans="1:44" s="130" customFormat="1" ht="19.899999999999999" customHeight="1" x14ac:dyDescent="0.3">
      <c r="A163" s="125">
        <v>157</v>
      </c>
      <c r="B163" s="134">
        <v>660959</v>
      </c>
      <c r="C163" s="135" t="s">
        <v>261</v>
      </c>
      <c r="D163" s="9">
        <v>15</v>
      </c>
      <c r="E163" s="9">
        <v>10</v>
      </c>
      <c r="F163" s="9">
        <v>13</v>
      </c>
      <c r="G163" s="9">
        <v>9</v>
      </c>
      <c r="H163" s="9">
        <v>12</v>
      </c>
      <c r="I163" s="126">
        <f t="shared" si="37"/>
        <v>59</v>
      </c>
      <c r="J163" s="126">
        <f t="shared" si="25"/>
        <v>8.85</v>
      </c>
      <c r="K163" s="15">
        <v>3</v>
      </c>
      <c r="L163" s="15">
        <v>4</v>
      </c>
      <c r="M163" s="15">
        <v>2.5</v>
      </c>
      <c r="N163" s="15">
        <v>5</v>
      </c>
      <c r="O163" s="15">
        <v>3.5</v>
      </c>
      <c r="P163" s="127">
        <f t="shared" si="26"/>
        <v>18</v>
      </c>
      <c r="Q163" s="127">
        <f t="shared" si="27"/>
        <v>0.9</v>
      </c>
      <c r="R163" s="128">
        <f t="shared" si="28"/>
        <v>2.4</v>
      </c>
      <c r="S163" s="128">
        <f t="shared" si="29"/>
        <v>1.7</v>
      </c>
      <c r="T163" s="128">
        <f t="shared" si="30"/>
        <v>2.0750000000000002</v>
      </c>
      <c r="U163" s="128">
        <f t="shared" si="31"/>
        <v>1.5999999999999999</v>
      </c>
      <c r="V163" s="128">
        <f t="shared" si="32"/>
        <v>1.9749999999999999</v>
      </c>
      <c r="W163" s="33">
        <f t="shared" si="33"/>
        <v>77</v>
      </c>
      <c r="X163" s="129">
        <f t="shared" si="34"/>
        <v>15.4</v>
      </c>
      <c r="Y163" s="134">
        <v>65</v>
      </c>
      <c r="Z163" s="131">
        <f t="shared" si="35"/>
        <v>52</v>
      </c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2"/>
    </row>
    <row r="164" spans="1:44" s="130" customFormat="1" ht="19.899999999999999" customHeight="1" thickBot="1" x14ac:dyDescent="0.35">
      <c r="A164" s="125">
        <v>158</v>
      </c>
      <c r="B164" s="134">
        <v>660960</v>
      </c>
      <c r="C164" s="135" t="s">
        <v>262</v>
      </c>
      <c r="D164" s="9">
        <v>14</v>
      </c>
      <c r="E164" s="9">
        <v>11.5</v>
      </c>
      <c r="F164" s="9">
        <v>10</v>
      </c>
      <c r="G164" s="9">
        <v>13</v>
      </c>
      <c r="H164" s="9">
        <v>12</v>
      </c>
      <c r="I164" s="126">
        <f t="shared" si="37"/>
        <v>60.5</v>
      </c>
      <c r="J164" s="126">
        <f t="shared" si="25"/>
        <v>9.0749999999999993</v>
      </c>
      <c r="K164" s="15">
        <v>5</v>
      </c>
      <c r="L164" s="15">
        <v>4.5</v>
      </c>
      <c r="M164" s="15">
        <v>3</v>
      </c>
      <c r="N164" s="15">
        <v>4</v>
      </c>
      <c r="O164" s="15">
        <v>2</v>
      </c>
      <c r="P164" s="127">
        <f t="shared" si="26"/>
        <v>18.5</v>
      </c>
      <c r="Q164" s="127">
        <f t="shared" si="27"/>
        <v>0.92500000000000004</v>
      </c>
      <c r="R164" s="128">
        <f t="shared" si="28"/>
        <v>2.35</v>
      </c>
      <c r="S164" s="128">
        <f t="shared" si="29"/>
        <v>1.95</v>
      </c>
      <c r="T164" s="128">
        <f t="shared" si="30"/>
        <v>1.65</v>
      </c>
      <c r="U164" s="128">
        <f t="shared" si="31"/>
        <v>2.15</v>
      </c>
      <c r="V164" s="128">
        <f t="shared" si="32"/>
        <v>1.9</v>
      </c>
      <c r="W164" s="33">
        <f t="shared" si="33"/>
        <v>79</v>
      </c>
      <c r="X164" s="129">
        <f t="shared" si="34"/>
        <v>15.8</v>
      </c>
      <c r="Y164" s="134">
        <v>64</v>
      </c>
      <c r="Z164" s="131">
        <f t="shared" si="35"/>
        <v>51.2</v>
      </c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2"/>
    </row>
    <row r="165" spans="1:44" s="130" customFormat="1" ht="19.899999999999999" customHeight="1" thickBot="1" x14ac:dyDescent="0.35">
      <c r="A165" s="125">
        <v>159</v>
      </c>
      <c r="B165" s="134">
        <v>660961</v>
      </c>
      <c r="C165" s="135" t="s">
        <v>263</v>
      </c>
      <c r="D165" s="8">
        <v>12.5</v>
      </c>
      <c r="E165" s="9">
        <v>9</v>
      </c>
      <c r="F165" s="9">
        <v>10</v>
      </c>
      <c r="G165" s="9">
        <v>8.5</v>
      </c>
      <c r="H165" s="143">
        <v>13.5</v>
      </c>
      <c r="I165" s="126">
        <f t="shared" si="37"/>
        <v>53.5</v>
      </c>
      <c r="J165" s="126">
        <f t="shared" si="25"/>
        <v>8.0250000000000004</v>
      </c>
      <c r="K165" s="14">
        <v>5</v>
      </c>
      <c r="L165" s="15">
        <v>3</v>
      </c>
      <c r="M165" s="15">
        <v>4.5</v>
      </c>
      <c r="N165" s="15">
        <v>2.5</v>
      </c>
      <c r="O165" s="144">
        <v>1.5</v>
      </c>
      <c r="P165" s="127">
        <f t="shared" si="26"/>
        <v>16.5</v>
      </c>
      <c r="Q165" s="127">
        <f t="shared" si="27"/>
        <v>0.82500000000000007</v>
      </c>
      <c r="R165" s="128">
        <f t="shared" si="28"/>
        <v>2.125</v>
      </c>
      <c r="S165" s="128">
        <f t="shared" si="29"/>
        <v>1.5</v>
      </c>
      <c r="T165" s="128">
        <f t="shared" si="30"/>
        <v>1.7250000000000001</v>
      </c>
      <c r="U165" s="128">
        <f t="shared" si="31"/>
        <v>1.4</v>
      </c>
      <c r="V165" s="128">
        <f t="shared" si="32"/>
        <v>2.1</v>
      </c>
      <c r="W165" s="33">
        <f t="shared" si="33"/>
        <v>70</v>
      </c>
      <c r="X165" s="129">
        <f t="shared" si="34"/>
        <v>14</v>
      </c>
      <c r="Y165" s="134">
        <v>59</v>
      </c>
      <c r="Z165" s="131">
        <f t="shared" si="35"/>
        <v>47.2</v>
      </c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2"/>
    </row>
    <row r="166" spans="1:44" s="130" customFormat="1" ht="19.899999999999999" customHeight="1" x14ac:dyDescent="0.3">
      <c r="A166" s="125">
        <v>160</v>
      </c>
      <c r="B166" s="134">
        <v>660962</v>
      </c>
      <c r="C166" s="135" t="s">
        <v>264</v>
      </c>
      <c r="D166" s="8">
        <v>9</v>
      </c>
      <c r="E166" s="9">
        <v>8.5</v>
      </c>
      <c r="F166" s="9">
        <v>7.5</v>
      </c>
      <c r="G166" s="9">
        <v>10</v>
      </c>
      <c r="H166" s="143">
        <v>10</v>
      </c>
      <c r="I166" s="126">
        <f t="shared" si="37"/>
        <v>45</v>
      </c>
      <c r="J166" s="126">
        <f t="shared" si="25"/>
        <v>6.75</v>
      </c>
      <c r="K166" s="14">
        <v>4</v>
      </c>
      <c r="L166" s="15">
        <v>3</v>
      </c>
      <c r="M166" s="15">
        <v>2</v>
      </c>
      <c r="N166" s="15">
        <v>3.5</v>
      </c>
      <c r="O166" s="144">
        <v>2.5</v>
      </c>
      <c r="P166" s="127">
        <f t="shared" si="26"/>
        <v>15</v>
      </c>
      <c r="Q166" s="127">
        <f t="shared" si="27"/>
        <v>0.75</v>
      </c>
      <c r="R166" s="128">
        <f t="shared" si="28"/>
        <v>1.5499999999999998</v>
      </c>
      <c r="S166" s="128">
        <f t="shared" si="29"/>
        <v>1.4249999999999998</v>
      </c>
      <c r="T166" s="128">
        <f t="shared" si="30"/>
        <v>1.2250000000000001</v>
      </c>
      <c r="U166" s="128">
        <f t="shared" si="31"/>
        <v>1.675</v>
      </c>
      <c r="V166" s="128">
        <f t="shared" si="32"/>
        <v>1.625</v>
      </c>
      <c r="W166" s="33">
        <f t="shared" si="33"/>
        <v>60</v>
      </c>
      <c r="X166" s="129">
        <f t="shared" si="34"/>
        <v>12</v>
      </c>
      <c r="Y166" s="134">
        <v>51</v>
      </c>
      <c r="Z166" s="131">
        <f t="shared" si="35"/>
        <v>40.800000000000004</v>
      </c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2"/>
    </row>
    <row r="167" spans="1:44" s="130" customFormat="1" ht="19.899999999999999" customHeight="1" x14ac:dyDescent="0.3">
      <c r="A167" s="125">
        <v>161</v>
      </c>
      <c r="B167" s="134">
        <v>660963</v>
      </c>
      <c r="C167" s="135" t="s">
        <v>265</v>
      </c>
      <c r="D167" s="9">
        <v>13</v>
      </c>
      <c r="E167" s="9">
        <v>9</v>
      </c>
      <c r="F167" s="9">
        <v>10</v>
      </c>
      <c r="G167" s="9">
        <v>15.5</v>
      </c>
      <c r="H167" s="9">
        <v>11</v>
      </c>
      <c r="I167" s="126">
        <f t="shared" si="37"/>
        <v>58.5</v>
      </c>
      <c r="J167" s="126">
        <f t="shared" si="25"/>
        <v>8.7750000000000004</v>
      </c>
      <c r="K167" s="15">
        <v>3.5</v>
      </c>
      <c r="L167" s="15">
        <v>4</v>
      </c>
      <c r="M167" s="15">
        <v>3.5</v>
      </c>
      <c r="N167" s="15">
        <v>2</v>
      </c>
      <c r="O167" s="15">
        <v>4</v>
      </c>
      <c r="P167" s="127">
        <f t="shared" si="26"/>
        <v>17</v>
      </c>
      <c r="Q167" s="127">
        <f t="shared" si="27"/>
        <v>0.85000000000000009</v>
      </c>
      <c r="R167" s="128">
        <f t="shared" si="28"/>
        <v>2.125</v>
      </c>
      <c r="S167" s="128">
        <f t="shared" si="29"/>
        <v>1.5499999999999998</v>
      </c>
      <c r="T167" s="128">
        <f t="shared" si="30"/>
        <v>1.675</v>
      </c>
      <c r="U167" s="128">
        <f t="shared" si="31"/>
        <v>2.4249999999999998</v>
      </c>
      <c r="V167" s="128">
        <f t="shared" si="32"/>
        <v>1.8499999999999999</v>
      </c>
      <c r="W167" s="33">
        <f t="shared" si="33"/>
        <v>75.5</v>
      </c>
      <c r="X167" s="129">
        <f t="shared" si="34"/>
        <v>15.100000000000001</v>
      </c>
      <c r="Y167" s="134">
        <v>62</v>
      </c>
      <c r="Z167" s="131">
        <f t="shared" si="35"/>
        <v>49.6</v>
      </c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2"/>
    </row>
    <row r="168" spans="1:44" s="130" customFormat="1" ht="19.899999999999999" customHeight="1" x14ac:dyDescent="0.3">
      <c r="A168" s="125">
        <v>162</v>
      </c>
      <c r="B168" s="134">
        <v>660964</v>
      </c>
      <c r="C168" s="135" t="s">
        <v>266</v>
      </c>
      <c r="D168" s="9">
        <v>10.5</v>
      </c>
      <c r="E168" s="9">
        <v>13</v>
      </c>
      <c r="F168" s="9">
        <v>8</v>
      </c>
      <c r="G168" s="9">
        <v>12</v>
      </c>
      <c r="H168" s="9">
        <v>14</v>
      </c>
      <c r="I168" s="126">
        <f t="shared" si="37"/>
        <v>57.5</v>
      </c>
      <c r="J168" s="126">
        <f t="shared" si="25"/>
        <v>8.625</v>
      </c>
      <c r="K168" s="15">
        <v>4</v>
      </c>
      <c r="L168" s="15">
        <v>2.5</v>
      </c>
      <c r="M168" s="15">
        <v>3</v>
      </c>
      <c r="N168" s="15">
        <v>3.5</v>
      </c>
      <c r="O168" s="15">
        <v>5</v>
      </c>
      <c r="P168" s="127">
        <f t="shared" si="26"/>
        <v>18</v>
      </c>
      <c r="Q168" s="127">
        <f t="shared" si="27"/>
        <v>0.9</v>
      </c>
      <c r="R168" s="128">
        <f t="shared" si="28"/>
        <v>1.7749999999999999</v>
      </c>
      <c r="S168" s="128">
        <f t="shared" si="29"/>
        <v>2.0750000000000002</v>
      </c>
      <c r="T168" s="128">
        <f t="shared" si="30"/>
        <v>1.35</v>
      </c>
      <c r="U168" s="128">
        <f t="shared" si="31"/>
        <v>1.9749999999999999</v>
      </c>
      <c r="V168" s="128">
        <f t="shared" si="32"/>
        <v>2.35</v>
      </c>
      <c r="W168" s="33">
        <f t="shared" si="33"/>
        <v>75.5</v>
      </c>
      <c r="X168" s="129">
        <f t="shared" si="34"/>
        <v>15.100000000000001</v>
      </c>
      <c r="Y168" s="134">
        <v>60</v>
      </c>
      <c r="Z168" s="131">
        <f t="shared" si="35"/>
        <v>48</v>
      </c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2"/>
    </row>
    <row r="169" spans="1:44" s="130" customFormat="1" ht="19.899999999999999" customHeight="1" x14ac:dyDescent="0.3">
      <c r="A169" s="125">
        <v>163</v>
      </c>
      <c r="B169" s="134">
        <v>660965</v>
      </c>
      <c r="C169" s="135" t="s">
        <v>267</v>
      </c>
      <c r="D169" s="9">
        <v>12.5</v>
      </c>
      <c r="E169" s="9">
        <v>13</v>
      </c>
      <c r="F169" s="9">
        <v>11.5</v>
      </c>
      <c r="G169" s="9">
        <v>10</v>
      </c>
      <c r="H169" s="9">
        <v>15.5</v>
      </c>
      <c r="I169" s="126">
        <f t="shared" si="37"/>
        <v>62.5</v>
      </c>
      <c r="J169" s="126">
        <f t="shared" si="25"/>
        <v>9.375</v>
      </c>
      <c r="K169" s="15">
        <v>4</v>
      </c>
      <c r="L169" s="15">
        <v>3</v>
      </c>
      <c r="M169" s="15">
        <v>4.5</v>
      </c>
      <c r="N169" s="15">
        <v>5</v>
      </c>
      <c r="O169" s="15">
        <v>2</v>
      </c>
      <c r="P169" s="127">
        <f t="shared" si="26"/>
        <v>18.5</v>
      </c>
      <c r="Q169" s="127">
        <f t="shared" si="27"/>
        <v>0.92500000000000004</v>
      </c>
      <c r="R169" s="128">
        <f t="shared" si="28"/>
        <v>2.0750000000000002</v>
      </c>
      <c r="S169" s="128">
        <f t="shared" si="29"/>
        <v>2.1</v>
      </c>
      <c r="T169" s="128">
        <f t="shared" si="30"/>
        <v>1.95</v>
      </c>
      <c r="U169" s="128">
        <f t="shared" si="31"/>
        <v>1.75</v>
      </c>
      <c r="V169" s="128">
        <f t="shared" si="32"/>
        <v>2.4249999999999998</v>
      </c>
      <c r="W169" s="33">
        <f t="shared" si="33"/>
        <v>81</v>
      </c>
      <c r="X169" s="129">
        <f t="shared" si="34"/>
        <v>16.2</v>
      </c>
      <c r="Y169" s="134">
        <v>67</v>
      </c>
      <c r="Z169" s="131">
        <f t="shared" si="35"/>
        <v>53.6</v>
      </c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2"/>
    </row>
    <row r="170" spans="1:44" s="130" customFormat="1" ht="19.899999999999999" customHeight="1" x14ac:dyDescent="0.3">
      <c r="A170" s="125">
        <v>164</v>
      </c>
      <c r="B170" s="134">
        <v>660966</v>
      </c>
      <c r="C170" s="135" t="s">
        <v>268</v>
      </c>
      <c r="D170" s="9">
        <v>13</v>
      </c>
      <c r="E170" s="9">
        <v>14</v>
      </c>
      <c r="F170" s="9">
        <v>10</v>
      </c>
      <c r="G170" s="9">
        <v>8</v>
      </c>
      <c r="H170" s="9">
        <v>9</v>
      </c>
      <c r="I170" s="126">
        <f t="shared" si="37"/>
        <v>54</v>
      </c>
      <c r="J170" s="126">
        <f t="shared" si="25"/>
        <v>8.1</v>
      </c>
      <c r="K170" s="15">
        <v>3</v>
      </c>
      <c r="L170" s="15">
        <v>4</v>
      </c>
      <c r="M170" s="15">
        <v>3</v>
      </c>
      <c r="N170" s="15">
        <v>3</v>
      </c>
      <c r="O170" s="15">
        <v>4</v>
      </c>
      <c r="P170" s="127">
        <f t="shared" si="26"/>
        <v>17</v>
      </c>
      <c r="Q170" s="127">
        <f t="shared" si="27"/>
        <v>0.85000000000000009</v>
      </c>
      <c r="R170" s="128">
        <f t="shared" si="28"/>
        <v>2.1</v>
      </c>
      <c r="S170" s="128">
        <f t="shared" si="29"/>
        <v>2.3000000000000003</v>
      </c>
      <c r="T170" s="128">
        <f t="shared" si="30"/>
        <v>1.65</v>
      </c>
      <c r="U170" s="128">
        <f t="shared" si="31"/>
        <v>1.35</v>
      </c>
      <c r="V170" s="128">
        <f t="shared" si="32"/>
        <v>1.5499999999999998</v>
      </c>
      <c r="W170" s="33">
        <f t="shared" si="33"/>
        <v>71</v>
      </c>
      <c r="X170" s="129">
        <f t="shared" si="34"/>
        <v>14.200000000000001</v>
      </c>
      <c r="Y170" s="134">
        <v>59</v>
      </c>
      <c r="Z170" s="131">
        <f t="shared" si="35"/>
        <v>47.2</v>
      </c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2"/>
    </row>
    <row r="171" spans="1:44" s="130" customFormat="1" ht="19.899999999999999" customHeight="1" x14ac:dyDescent="0.3">
      <c r="A171" s="125">
        <v>165</v>
      </c>
      <c r="B171" s="134">
        <v>660967</v>
      </c>
      <c r="C171" s="135" t="s">
        <v>269</v>
      </c>
      <c r="D171" s="9">
        <v>13</v>
      </c>
      <c r="E171" s="9">
        <v>11.5</v>
      </c>
      <c r="F171" s="9">
        <v>9</v>
      </c>
      <c r="G171" s="9">
        <v>11</v>
      </c>
      <c r="H171" s="9">
        <v>10.5</v>
      </c>
      <c r="I171" s="126">
        <f t="shared" si="37"/>
        <v>55</v>
      </c>
      <c r="J171" s="126">
        <f t="shared" si="25"/>
        <v>8.25</v>
      </c>
      <c r="K171" s="15">
        <v>4</v>
      </c>
      <c r="L171" s="15">
        <v>5</v>
      </c>
      <c r="M171" s="15">
        <v>3</v>
      </c>
      <c r="N171" s="15">
        <v>3.5</v>
      </c>
      <c r="O171" s="15">
        <v>2.5</v>
      </c>
      <c r="P171" s="127">
        <f t="shared" si="26"/>
        <v>18</v>
      </c>
      <c r="Q171" s="127">
        <f t="shared" si="27"/>
        <v>0.9</v>
      </c>
      <c r="R171" s="128">
        <f t="shared" si="28"/>
        <v>2.15</v>
      </c>
      <c r="S171" s="128">
        <f t="shared" si="29"/>
        <v>1.9749999999999999</v>
      </c>
      <c r="T171" s="128">
        <f t="shared" si="30"/>
        <v>1.5</v>
      </c>
      <c r="U171" s="128">
        <f t="shared" si="31"/>
        <v>1.825</v>
      </c>
      <c r="V171" s="128">
        <f t="shared" si="32"/>
        <v>1.7</v>
      </c>
      <c r="W171" s="33">
        <f t="shared" si="33"/>
        <v>73</v>
      </c>
      <c r="X171" s="129">
        <f t="shared" si="34"/>
        <v>14.600000000000001</v>
      </c>
      <c r="Y171" s="134">
        <v>60</v>
      </c>
      <c r="Z171" s="131">
        <f t="shared" si="35"/>
        <v>48</v>
      </c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2"/>
    </row>
    <row r="172" spans="1:44" s="130" customFormat="1" ht="19.899999999999999" customHeight="1" x14ac:dyDescent="0.3">
      <c r="A172" s="125">
        <v>166</v>
      </c>
      <c r="B172" s="134">
        <v>660968</v>
      </c>
      <c r="C172" s="135" t="s">
        <v>270</v>
      </c>
      <c r="D172" s="9">
        <v>14.5</v>
      </c>
      <c r="E172" s="9">
        <v>12</v>
      </c>
      <c r="F172" s="9">
        <v>10</v>
      </c>
      <c r="G172" s="9">
        <v>15</v>
      </c>
      <c r="H172" s="9">
        <v>8</v>
      </c>
      <c r="I172" s="126">
        <f t="shared" si="37"/>
        <v>59.5</v>
      </c>
      <c r="J172" s="126">
        <f t="shared" si="25"/>
        <v>8.9249999999999989</v>
      </c>
      <c r="K172" s="15">
        <v>3.5</v>
      </c>
      <c r="L172" s="15">
        <v>3</v>
      </c>
      <c r="M172" s="15">
        <v>4</v>
      </c>
      <c r="N172" s="15">
        <v>5</v>
      </c>
      <c r="O172" s="15">
        <v>2.5</v>
      </c>
      <c r="P172" s="127">
        <f t="shared" si="26"/>
        <v>18</v>
      </c>
      <c r="Q172" s="127">
        <f t="shared" si="27"/>
        <v>0.9</v>
      </c>
      <c r="R172" s="128">
        <f t="shared" si="28"/>
        <v>2.3499999999999996</v>
      </c>
      <c r="S172" s="128">
        <f t="shared" si="29"/>
        <v>1.9499999999999997</v>
      </c>
      <c r="T172" s="128">
        <f t="shared" si="30"/>
        <v>1.7</v>
      </c>
      <c r="U172" s="128">
        <f t="shared" si="31"/>
        <v>2.5</v>
      </c>
      <c r="V172" s="128">
        <f t="shared" si="32"/>
        <v>1.325</v>
      </c>
      <c r="W172" s="33">
        <f t="shared" si="33"/>
        <v>77.5</v>
      </c>
      <c r="X172" s="129">
        <f t="shared" si="34"/>
        <v>15.5</v>
      </c>
      <c r="Y172" s="134">
        <v>62</v>
      </c>
      <c r="Z172" s="131">
        <f t="shared" si="35"/>
        <v>49.6</v>
      </c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2"/>
    </row>
    <row r="173" spans="1:44" s="130" customFormat="1" ht="19.899999999999999" customHeight="1" thickBot="1" x14ac:dyDescent="0.35">
      <c r="A173" s="125">
        <v>167</v>
      </c>
      <c r="B173" s="134">
        <v>660969</v>
      </c>
      <c r="C173" s="135" t="s">
        <v>271</v>
      </c>
      <c r="D173" s="9"/>
      <c r="E173" s="9"/>
      <c r="F173" s="9"/>
      <c r="G173" s="9"/>
      <c r="H173" s="9"/>
      <c r="I173" s="126">
        <f t="shared" si="37"/>
        <v>0</v>
      </c>
      <c r="J173" s="126">
        <f t="shared" si="25"/>
        <v>0</v>
      </c>
      <c r="K173" s="15"/>
      <c r="L173" s="15"/>
      <c r="M173" s="15"/>
      <c r="N173" s="15"/>
      <c r="O173" s="15"/>
      <c r="P173" s="127">
        <f t="shared" si="26"/>
        <v>0</v>
      </c>
      <c r="Q173" s="127">
        <f t="shared" si="27"/>
        <v>0</v>
      </c>
      <c r="R173" s="128">
        <f t="shared" si="28"/>
        <v>0</v>
      </c>
      <c r="S173" s="128">
        <f t="shared" si="29"/>
        <v>0</v>
      </c>
      <c r="T173" s="128">
        <f t="shared" si="30"/>
        <v>0</v>
      </c>
      <c r="U173" s="128">
        <f t="shared" si="31"/>
        <v>0</v>
      </c>
      <c r="V173" s="128">
        <f t="shared" si="32"/>
        <v>0</v>
      </c>
      <c r="W173" s="33">
        <f t="shared" si="33"/>
        <v>0</v>
      </c>
      <c r="X173" s="129">
        <f t="shared" si="34"/>
        <v>0</v>
      </c>
      <c r="Y173" s="142"/>
      <c r="Z173" s="131">
        <f t="shared" si="35"/>
        <v>0</v>
      </c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2"/>
    </row>
    <row r="174" spans="1:44" s="130" customFormat="1" ht="19.899999999999999" customHeight="1" thickBot="1" x14ac:dyDescent="0.35">
      <c r="A174" s="125">
        <v>168</v>
      </c>
      <c r="B174" s="134">
        <v>660970</v>
      </c>
      <c r="C174" s="135" t="s">
        <v>272</v>
      </c>
      <c r="D174" s="8">
        <v>7</v>
      </c>
      <c r="E174" s="9">
        <v>8.5</v>
      </c>
      <c r="F174" s="9">
        <v>10</v>
      </c>
      <c r="G174" s="9">
        <v>11</v>
      </c>
      <c r="H174" s="143">
        <v>9</v>
      </c>
      <c r="I174" s="126">
        <f t="shared" si="37"/>
        <v>45.5</v>
      </c>
      <c r="J174" s="126">
        <f t="shared" si="25"/>
        <v>6.8250000000000002</v>
      </c>
      <c r="K174" s="14">
        <v>3</v>
      </c>
      <c r="L174" s="15">
        <v>2.5</v>
      </c>
      <c r="M174" s="15">
        <v>2</v>
      </c>
      <c r="N174" s="15">
        <v>3.5</v>
      </c>
      <c r="O174" s="144">
        <v>2</v>
      </c>
      <c r="P174" s="127">
        <f t="shared" si="26"/>
        <v>13</v>
      </c>
      <c r="Q174" s="127">
        <f t="shared" si="27"/>
        <v>0.65</v>
      </c>
      <c r="R174" s="128">
        <f t="shared" si="28"/>
        <v>1.2000000000000002</v>
      </c>
      <c r="S174" s="128">
        <f t="shared" si="29"/>
        <v>1.4</v>
      </c>
      <c r="T174" s="128">
        <f t="shared" si="30"/>
        <v>1.6</v>
      </c>
      <c r="U174" s="128">
        <f t="shared" si="31"/>
        <v>1.825</v>
      </c>
      <c r="V174" s="128">
        <f t="shared" si="32"/>
        <v>1.45</v>
      </c>
      <c r="W174" s="33">
        <f t="shared" si="33"/>
        <v>58.5</v>
      </c>
      <c r="X174" s="129">
        <f t="shared" si="34"/>
        <v>11.700000000000001</v>
      </c>
      <c r="Y174" s="134">
        <v>51</v>
      </c>
      <c r="Z174" s="131">
        <f t="shared" si="35"/>
        <v>40.800000000000004</v>
      </c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2"/>
    </row>
    <row r="175" spans="1:44" s="130" customFormat="1" ht="19.899999999999999" customHeight="1" x14ac:dyDescent="0.3">
      <c r="A175" s="125">
        <v>169</v>
      </c>
      <c r="B175" s="134">
        <v>660971</v>
      </c>
      <c r="C175" s="135" t="s">
        <v>273</v>
      </c>
      <c r="D175" s="8">
        <v>10</v>
      </c>
      <c r="E175" s="9">
        <v>12</v>
      </c>
      <c r="F175" s="9">
        <v>9</v>
      </c>
      <c r="G175" s="9">
        <v>8.5</v>
      </c>
      <c r="H175" s="143">
        <v>11</v>
      </c>
      <c r="I175" s="126">
        <f t="shared" si="37"/>
        <v>50.5</v>
      </c>
      <c r="J175" s="126">
        <f t="shared" si="25"/>
        <v>7.5749999999999993</v>
      </c>
      <c r="K175" s="14">
        <v>4.5</v>
      </c>
      <c r="L175" s="15">
        <v>2</v>
      </c>
      <c r="M175" s="15">
        <v>2.5</v>
      </c>
      <c r="N175" s="15">
        <v>3</v>
      </c>
      <c r="O175" s="144">
        <v>3.5</v>
      </c>
      <c r="P175" s="127">
        <f t="shared" si="26"/>
        <v>15.5</v>
      </c>
      <c r="Q175" s="127">
        <f t="shared" si="27"/>
        <v>0.77500000000000002</v>
      </c>
      <c r="R175" s="128">
        <f t="shared" si="28"/>
        <v>1.7250000000000001</v>
      </c>
      <c r="S175" s="128">
        <f t="shared" si="29"/>
        <v>1.9</v>
      </c>
      <c r="T175" s="128">
        <f t="shared" si="30"/>
        <v>1.4749999999999999</v>
      </c>
      <c r="U175" s="128">
        <f t="shared" si="31"/>
        <v>1.4249999999999998</v>
      </c>
      <c r="V175" s="128">
        <f t="shared" si="32"/>
        <v>1.825</v>
      </c>
      <c r="W175" s="33">
        <f t="shared" si="33"/>
        <v>66</v>
      </c>
      <c r="X175" s="129">
        <f t="shared" si="34"/>
        <v>13.200000000000001</v>
      </c>
      <c r="Y175" s="134">
        <v>57</v>
      </c>
      <c r="Z175" s="131">
        <f t="shared" si="35"/>
        <v>45.6</v>
      </c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2"/>
    </row>
    <row r="176" spans="1:44" s="130" customFormat="1" ht="19.899999999999999" customHeight="1" x14ac:dyDescent="0.3">
      <c r="A176" s="125">
        <v>170</v>
      </c>
      <c r="B176" s="134">
        <v>660972</v>
      </c>
      <c r="C176" s="135" t="s">
        <v>274</v>
      </c>
      <c r="D176" s="9">
        <v>13</v>
      </c>
      <c r="E176" s="9">
        <v>8.5</v>
      </c>
      <c r="F176" s="9">
        <v>10.5</v>
      </c>
      <c r="G176" s="9">
        <v>16</v>
      </c>
      <c r="H176" s="9">
        <v>9.5</v>
      </c>
      <c r="I176" s="126">
        <f t="shared" si="37"/>
        <v>57.5</v>
      </c>
      <c r="J176" s="126">
        <f t="shared" si="25"/>
        <v>8.625</v>
      </c>
      <c r="K176" s="15">
        <v>2</v>
      </c>
      <c r="L176" s="15">
        <v>4</v>
      </c>
      <c r="M176" s="15">
        <v>3</v>
      </c>
      <c r="N176" s="15">
        <v>5</v>
      </c>
      <c r="O176" s="15">
        <v>4.5</v>
      </c>
      <c r="P176" s="127">
        <f t="shared" si="26"/>
        <v>18.5</v>
      </c>
      <c r="Q176" s="127">
        <f t="shared" si="27"/>
        <v>0.92500000000000004</v>
      </c>
      <c r="R176" s="128">
        <f t="shared" si="28"/>
        <v>2.0499999999999998</v>
      </c>
      <c r="S176" s="128">
        <f t="shared" si="29"/>
        <v>1.4749999999999999</v>
      </c>
      <c r="T176" s="128">
        <f t="shared" si="30"/>
        <v>1.7250000000000001</v>
      </c>
      <c r="U176" s="128">
        <f t="shared" si="31"/>
        <v>2.65</v>
      </c>
      <c r="V176" s="128">
        <f t="shared" si="32"/>
        <v>1.6500000000000001</v>
      </c>
      <c r="W176" s="33">
        <f t="shared" si="33"/>
        <v>76</v>
      </c>
      <c r="X176" s="129">
        <f t="shared" si="34"/>
        <v>15.200000000000001</v>
      </c>
      <c r="Y176" s="134">
        <v>61</v>
      </c>
      <c r="Z176" s="131">
        <f t="shared" si="35"/>
        <v>48.800000000000004</v>
      </c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2"/>
    </row>
    <row r="177" spans="1:44" s="130" customFormat="1" ht="19.899999999999999" customHeight="1" x14ac:dyDescent="0.3">
      <c r="A177" s="125">
        <v>171</v>
      </c>
      <c r="B177" s="134">
        <v>660973</v>
      </c>
      <c r="C177" s="135" t="s">
        <v>275</v>
      </c>
      <c r="D177" s="9">
        <v>8</v>
      </c>
      <c r="E177" s="9">
        <v>10</v>
      </c>
      <c r="F177" s="9">
        <v>13</v>
      </c>
      <c r="G177" s="9">
        <v>11.5</v>
      </c>
      <c r="H177" s="9">
        <v>14</v>
      </c>
      <c r="I177" s="126">
        <f t="shared" si="37"/>
        <v>56.5</v>
      </c>
      <c r="J177" s="126">
        <f t="shared" si="25"/>
        <v>8.4749999999999996</v>
      </c>
      <c r="K177" s="15">
        <v>3</v>
      </c>
      <c r="L177" s="15">
        <v>5</v>
      </c>
      <c r="M177" s="15">
        <v>2.5</v>
      </c>
      <c r="N177" s="15">
        <v>4</v>
      </c>
      <c r="O177" s="15">
        <v>3.5</v>
      </c>
      <c r="P177" s="127">
        <f t="shared" si="26"/>
        <v>18</v>
      </c>
      <c r="Q177" s="127">
        <f t="shared" si="27"/>
        <v>0.9</v>
      </c>
      <c r="R177" s="128">
        <f t="shared" si="28"/>
        <v>1.35</v>
      </c>
      <c r="S177" s="128">
        <f t="shared" si="29"/>
        <v>1.75</v>
      </c>
      <c r="T177" s="128">
        <f t="shared" si="30"/>
        <v>2.0750000000000002</v>
      </c>
      <c r="U177" s="128">
        <f t="shared" si="31"/>
        <v>1.9249999999999998</v>
      </c>
      <c r="V177" s="128">
        <f t="shared" si="32"/>
        <v>2.2749999999999999</v>
      </c>
      <c r="W177" s="33">
        <f t="shared" si="33"/>
        <v>74.5</v>
      </c>
      <c r="X177" s="129">
        <f t="shared" si="34"/>
        <v>14.9</v>
      </c>
      <c r="Y177" s="134">
        <v>61</v>
      </c>
      <c r="Z177" s="131">
        <f t="shared" si="35"/>
        <v>48.800000000000004</v>
      </c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2"/>
    </row>
    <row r="178" spans="1:44" s="130" customFormat="1" ht="19.899999999999999" customHeight="1" x14ac:dyDescent="0.3">
      <c r="A178" s="125">
        <v>172</v>
      </c>
      <c r="B178" s="134">
        <v>660974</v>
      </c>
      <c r="C178" s="135" t="s">
        <v>276</v>
      </c>
      <c r="D178" s="9">
        <v>10.5</v>
      </c>
      <c r="E178" s="9">
        <v>12</v>
      </c>
      <c r="F178" s="9">
        <v>8.5</v>
      </c>
      <c r="G178" s="9">
        <v>9</v>
      </c>
      <c r="H178" s="9">
        <v>12.5</v>
      </c>
      <c r="I178" s="126">
        <f t="shared" si="37"/>
        <v>52.5</v>
      </c>
      <c r="J178" s="126">
        <f t="shared" si="25"/>
        <v>7.875</v>
      </c>
      <c r="K178" s="15">
        <v>4</v>
      </c>
      <c r="L178" s="15">
        <v>3.5</v>
      </c>
      <c r="M178" s="15">
        <v>3</v>
      </c>
      <c r="N178" s="15">
        <v>4.5</v>
      </c>
      <c r="O178" s="15">
        <v>3</v>
      </c>
      <c r="P178" s="127">
        <f t="shared" si="26"/>
        <v>18</v>
      </c>
      <c r="Q178" s="127">
        <f t="shared" si="27"/>
        <v>0.9</v>
      </c>
      <c r="R178" s="128">
        <f t="shared" si="28"/>
        <v>1.7749999999999999</v>
      </c>
      <c r="S178" s="128">
        <f t="shared" si="29"/>
        <v>1.9749999999999999</v>
      </c>
      <c r="T178" s="128">
        <f t="shared" si="30"/>
        <v>1.4249999999999998</v>
      </c>
      <c r="U178" s="128">
        <f t="shared" si="31"/>
        <v>1.575</v>
      </c>
      <c r="V178" s="128">
        <f t="shared" si="32"/>
        <v>2.0249999999999999</v>
      </c>
      <c r="W178" s="33">
        <f t="shared" si="33"/>
        <v>70.5</v>
      </c>
      <c r="X178" s="129">
        <f t="shared" si="34"/>
        <v>14.100000000000001</v>
      </c>
      <c r="Y178" s="134">
        <v>59</v>
      </c>
      <c r="Z178" s="131">
        <f t="shared" si="35"/>
        <v>47.2</v>
      </c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2"/>
    </row>
    <row r="179" spans="1:44" s="130" customFormat="1" ht="19.899999999999999" customHeight="1" x14ac:dyDescent="0.3">
      <c r="A179" s="125">
        <v>173</v>
      </c>
      <c r="B179" s="134">
        <v>660975</v>
      </c>
      <c r="C179" s="135" t="s">
        <v>277</v>
      </c>
      <c r="D179" s="9">
        <v>13</v>
      </c>
      <c r="E179" s="9">
        <v>11.5</v>
      </c>
      <c r="F179" s="9">
        <v>10</v>
      </c>
      <c r="G179" s="9">
        <v>9.5</v>
      </c>
      <c r="H179" s="9">
        <v>15</v>
      </c>
      <c r="I179" s="126">
        <f t="shared" si="37"/>
        <v>59</v>
      </c>
      <c r="J179" s="126">
        <f t="shared" si="25"/>
        <v>8.85</v>
      </c>
      <c r="K179" s="15">
        <v>3.5</v>
      </c>
      <c r="L179" s="15">
        <v>5</v>
      </c>
      <c r="M179" s="15">
        <v>3.5</v>
      </c>
      <c r="N179" s="15">
        <v>4</v>
      </c>
      <c r="O179" s="15">
        <v>2.5</v>
      </c>
      <c r="P179" s="127">
        <f t="shared" si="26"/>
        <v>18.5</v>
      </c>
      <c r="Q179" s="127">
        <f t="shared" si="27"/>
        <v>0.92500000000000004</v>
      </c>
      <c r="R179" s="128">
        <f t="shared" si="28"/>
        <v>2.125</v>
      </c>
      <c r="S179" s="128">
        <f t="shared" si="29"/>
        <v>1.9749999999999999</v>
      </c>
      <c r="T179" s="128">
        <f t="shared" si="30"/>
        <v>1.675</v>
      </c>
      <c r="U179" s="128">
        <f t="shared" si="31"/>
        <v>1.625</v>
      </c>
      <c r="V179" s="128">
        <f t="shared" si="32"/>
        <v>2.375</v>
      </c>
      <c r="W179" s="33">
        <f t="shared" si="33"/>
        <v>77.5</v>
      </c>
      <c r="X179" s="129">
        <f t="shared" si="34"/>
        <v>15.5</v>
      </c>
      <c r="Y179" s="134">
        <v>64</v>
      </c>
      <c r="Z179" s="131">
        <f t="shared" si="35"/>
        <v>51.2</v>
      </c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2"/>
    </row>
    <row r="180" spans="1:44" s="130" customFormat="1" ht="19.899999999999999" customHeight="1" x14ac:dyDescent="0.3">
      <c r="A180" s="125">
        <v>174</v>
      </c>
      <c r="B180" s="134">
        <v>660976</v>
      </c>
      <c r="C180" s="136" t="s">
        <v>278</v>
      </c>
      <c r="D180" s="9">
        <v>15</v>
      </c>
      <c r="E180" s="9">
        <v>10</v>
      </c>
      <c r="F180" s="9">
        <v>9</v>
      </c>
      <c r="G180" s="9">
        <v>13</v>
      </c>
      <c r="H180" s="9">
        <v>14</v>
      </c>
      <c r="I180" s="126">
        <f t="shared" si="37"/>
        <v>61</v>
      </c>
      <c r="J180" s="126">
        <f t="shared" si="25"/>
        <v>9.15</v>
      </c>
      <c r="K180" s="15">
        <v>5</v>
      </c>
      <c r="L180" s="15">
        <v>4.5</v>
      </c>
      <c r="M180" s="15">
        <v>4</v>
      </c>
      <c r="N180" s="15">
        <v>2</v>
      </c>
      <c r="O180" s="15">
        <v>3.5</v>
      </c>
      <c r="P180" s="127">
        <f t="shared" si="26"/>
        <v>19</v>
      </c>
      <c r="Q180" s="127">
        <f t="shared" si="27"/>
        <v>0.95000000000000007</v>
      </c>
      <c r="R180" s="128">
        <f t="shared" si="28"/>
        <v>2.5</v>
      </c>
      <c r="S180" s="128">
        <f t="shared" si="29"/>
        <v>1.7250000000000001</v>
      </c>
      <c r="T180" s="128">
        <f t="shared" si="30"/>
        <v>1.5499999999999998</v>
      </c>
      <c r="U180" s="128">
        <f t="shared" si="31"/>
        <v>2.0499999999999998</v>
      </c>
      <c r="V180" s="128">
        <f t="shared" si="32"/>
        <v>2.2749999999999999</v>
      </c>
      <c r="W180" s="33">
        <f t="shared" si="33"/>
        <v>80</v>
      </c>
      <c r="X180" s="129">
        <f t="shared" si="34"/>
        <v>16</v>
      </c>
      <c r="Y180" s="137">
        <v>65</v>
      </c>
      <c r="Z180" s="131">
        <f t="shared" si="35"/>
        <v>52</v>
      </c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2"/>
    </row>
    <row r="181" spans="1:44" s="130" customFormat="1" ht="19.899999999999999" customHeight="1" thickBot="1" x14ac:dyDescent="0.35">
      <c r="A181" s="125">
        <v>175</v>
      </c>
      <c r="B181" s="134">
        <v>660977</v>
      </c>
      <c r="C181" s="136" t="s">
        <v>279</v>
      </c>
      <c r="D181" s="9"/>
      <c r="E181" s="9"/>
      <c r="F181" s="9"/>
      <c r="G181" s="9"/>
      <c r="H181" s="9"/>
      <c r="I181" s="126">
        <f t="shared" si="37"/>
        <v>0</v>
      </c>
      <c r="J181" s="126">
        <f t="shared" si="25"/>
        <v>0</v>
      </c>
      <c r="K181" s="15"/>
      <c r="L181" s="15"/>
      <c r="M181" s="15"/>
      <c r="N181" s="15"/>
      <c r="O181" s="15"/>
      <c r="P181" s="127">
        <f t="shared" si="26"/>
        <v>0</v>
      </c>
      <c r="Q181" s="127">
        <f t="shared" si="27"/>
        <v>0</v>
      </c>
      <c r="R181" s="128">
        <f t="shared" si="28"/>
        <v>0</v>
      </c>
      <c r="S181" s="128">
        <f t="shared" si="29"/>
        <v>0</v>
      </c>
      <c r="T181" s="128">
        <f t="shared" si="30"/>
        <v>0</v>
      </c>
      <c r="U181" s="128">
        <f t="shared" si="31"/>
        <v>0</v>
      </c>
      <c r="V181" s="128">
        <f t="shared" si="32"/>
        <v>0</v>
      </c>
      <c r="W181" s="33">
        <f t="shared" si="33"/>
        <v>0</v>
      </c>
      <c r="X181" s="129">
        <f t="shared" si="34"/>
        <v>0</v>
      </c>
      <c r="Y181" s="137" t="s">
        <v>290</v>
      </c>
      <c r="Z181" s="131" t="e">
        <f t="shared" si="35"/>
        <v>#VALUE!</v>
      </c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2"/>
    </row>
    <row r="182" spans="1:44" s="130" customFormat="1" ht="19.899999999999999" customHeight="1" x14ac:dyDescent="0.3">
      <c r="A182" s="125">
        <v>176</v>
      </c>
      <c r="B182" s="134">
        <v>660978</v>
      </c>
      <c r="C182" s="136" t="s">
        <v>280</v>
      </c>
      <c r="D182" s="8">
        <v>6</v>
      </c>
      <c r="E182" s="9">
        <v>11</v>
      </c>
      <c r="F182" s="9">
        <v>10</v>
      </c>
      <c r="G182" s="9">
        <v>7</v>
      </c>
      <c r="H182" s="143">
        <v>11</v>
      </c>
      <c r="I182" s="126">
        <f t="shared" si="37"/>
        <v>45</v>
      </c>
      <c r="J182" s="126">
        <f t="shared" si="25"/>
        <v>6.75</v>
      </c>
      <c r="K182" s="14">
        <v>2</v>
      </c>
      <c r="L182" s="15">
        <v>3</v>
      </c>
      <c r="M182" s="15">
        <v>2</v>
      </c>
      <c r="N182" s="15">
        <v>2.5</v>
      </c>
      <c r="O182" s="144">
        <v>3.5</v>
      </c>
      <c r="P182" s="127">
        <f t="shared" si="26"/>
        <v>13</v>
      </c>
      <c r="Q182" s="127">
        <f t="shared" si="27"/>
        <v>0.65</v>
      </c>
      <c r="R182" s="128">
        <f t="shared" si="28"/>
        <v>0.99999999999999989</v>
      </c>
      <c r="S182" s="128">
        <f t="shared" si="29"/>
        <v>1.7999999999999998</v>
      </c>
      <c r="T182" s="128">
        <f t="shared" si="30"/>
        <v>1.6</v>
      </c>
      <c r="U182" s="128">
        <f t="shared" si="31"/>
        <v>1.175</v>
      </c>
      <c r="V182" s="128">
        <f t="shared" si="32"/>
        <v>1.825</v>
      </c>
      <c r="W182" s="33">
        <f t="shared" si="33"/>
        <v>58</v>
      </c>
      <c r="X182" s="129">
        <f t="shared" si="34"/>
        <v>11.600000000000001</v>
      </c>
      <c r="Y182" s="137">
        <v>50</v>
      </c>
      <c r="Z182" s="131">
        <f t="shared" si="35"/>
        <v>40</v>
      </c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2"/>
    </row>
    <row r="183" spans="1:44" s="130" customFormat="1" ht="19.899999999999999" customHeight="1" x14ac:dyDescent="0.3">
      <c r="A183" s="125">
        <v>177</v>
      </c>
      <c r="B183" s="134">
        <v>660979</v>
      </c>
      <c r="C183" s="136" t="s">
        <v>281</v>
      </c>
      <c r="D183" s="9">
        <v>9</v>
      </c>
      <c r="E183" s="9">
        <v>12</v>
      </c>
      <c r="F183" s="9">
        <v>8</v>
      </c>
      <c r="G183" s="9">
        <v>10</v>
      </c>
      <c r="H183" s="9">
        <v>9</v>
      </c>
      <c r="I183" s="126">
        <f t="shared" si="37"/>
        <v>48</v>
      </c>
      <c r="J183" s="126">
        <f t="shared" si="25"/>
        <v>7.1999999999999993</v>
      </c>
      <c r="K183" s="15">
        <v>3</v>
      </c>
      <c r="L183" s="15">
        <v>2.5</v>
      </c>
      <c r="M183" s="15">
        <v>3</v>
      </c>
      <c r="N183" s="15">
        <v>4</v>
      </c>
      <c r="O183" s="15">
        <v>3</v>
      </c>
      <c r="P183" s="127">
        <f t="shared" si="26"/>
        <v>15.5</v>
      </c>
      <c r="Q183" s="127">
        <f t="shared" si="27"/>
        <v>0.77500000000000002</v>
      </c>
      <c r="R183" s="128">
        <f t="shared" si="28"/>
        <v>1.5</v>
      </c>
      <c r="S183" s="128">
        <f t="shared" si="29"/>
        <v>1.9249999999999998</v>
      </c>
      <c r="T183" s="128">
        <f t="shared" si="30"/>
        <v>1.35</v>
      </c>
      <c r="U183" s="128">
        <f t="shared" si="31"/>
        <v>1.7</v>
      </c>
      <c r="V183" s="128">
        <f t="shared" si="32"/>
        <v>1.5</v>
      </c>
      <c r="W183" s="33">
        <f t="shared" si="33"/>
        <v>63.5</v>
      </c>
      <c r="X183" s="129">
        <f t="shared" si="34"/>
        <v>12.700000000000001</v>
      </c>
      <c r="Y183" s="137">
        <v>53</v>
      </c>
      <c r="Z183" s="131">
        <f t="shared" si="35"/>
        <v>42.400000000000006</v>
      </c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2"/>
    </row>
    <row r="184" spans="1:44" s="130" customFormat="1" ht="19.899999999999999" customHeight="1" x14ac:dyDescent="0.3">
      <c r="A184" s="125">
        <v>178</v>
      </c>
      <c r="B184" s="134">
        <v>660980</v>
      </c>
      <c r="C184" s="136" t="s">
        <v>282</v>
      </c>
      <c r="D184" s="9">
        <v>12</v>
      </c>
      <c r="E184" s="9">
        <v>10</v>
      </c>
      <c r="F184" s="9">
        <v>9</v>
      </c>
      <c r="G184" s="9">
        <v>11</v>
      </c>
      <c r="H184" s="9">
        <v>12</v>
      </c>
      <c r="I184" s="126">
        <f t="shared" si="37"/>
        <v>54</v>
      </c>
      <c r="J184" s="126">
        <f t="shared" si="25"/>
        <v>8.1</v>
      </c>
      <c r="K184" s="15">
        <v>2</v>
      </c>
      <c r="L184" s="15">
        <v>5</v>
      </c>
      <c r="M184" s="15">
        <v>5</v>
      </c>
      <c r="N184" s="15">
        <v>1</v>
      </c>
      <c r="O184" s="15">
        <v>2</v>
      </c>
      <c r="P184" s="127">
        <f t="shared" si="26"/>
        <v>15</v>
      </c>
      <c r="Q184" s="127">
        <f t="shared" si="27"/>
        <v>0.75</v>
      </c>
      <c r="R184" s="128">
        <f t="shared" si="28"/>
        <v>1.9</v>
      </c>
      <c r="S184" s="128">
        <f t="shared" si="29"/>
        <v>1.75</v>
      </c>
      <c r="T184" s="128">
        <f t="shared" si="30"/>
        <v>1.5999999999999999</v>
      </c>
      <c r="U184" s="128">
        <f t="shared" si="31"/>
        <v>1.7</v>
      </c>
      <c r="V184" s="128">
        <f t="shared" si="32"/>
        <v>1.9</v>
      </c>
      <c r="W184" s="33">
        <f t="shared" si="33"/>
        <v>69</v>
      </c>
      <c r="X184" s="129">
        <f t="shared" si="34"/>
        <v>13.8</v>
      </c>
      <c r="Y184" s="137">
        <v>58</v>
      </c>
      <c r="Z184" s="131">
        <f t="shared" si="35"/>
        <v>46.400000000000006</v>
      </c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2"/>
    </row>
    <row r="185" spans="1:44" s="130" customFormat="1" ht="19.899999999999999" customHeight="1" thickBot="1" x14ac:dyDescent="0.35">
      <c r="A185" s="125">
        <v>179</v>
      </c>
      <c r="B185" s="134">
        <v>660981</v>
      </c>
      <c r="C185" s="136" t="s">
        <v>283</v>
      </c>
      <c r="D185" s="9"/>
      <c r="E185" s="9"/>
      <c r="F185" s="9"/>
      <c r="G185" s="9"/>
      <c r="H185" s="9"/>
      <c r="I185" s="126">
        <f t="shared" si="37"/>
        <v>0</v>
      </c>
      <c r="J185" s="126">
        <f t="shared" si="25"/>
        <v>0</v>
      </c>
      <c r="K185" s="15"/>
      <c r="L185" s="15"/>
      <c r="M185" s="15"/>
      <c r="N185" s="15"/>
      <c r="O185" s="15"/>
      <c r="P185" s="127">
        <f t="shared" si="26"/>
        <v>0</v>
      </c>
      <c r="Q185" s="127">
        <f t="shared" si="27"/>
        <v>0</v>
      </c>
      <c r="R185" s="128">
        <f t="shared" si="28"/>
        <v>0</v>
      </c>
      <c r="S185" s="128">
        <f t="shared" si="29"/>
        <v>0</v>
      </c>
      <c r="T185" s="128">
        <f t="shared" si="30"/>
        <v>0</v>
      </c>
      <c r="U185" s="128">
        <f t="shared" si="31"/>
        <v>0</v>
      </c>
      <c r="V185" s="128">
        <f t="shared" si="32"/>
        <v>0</v>
      </c>
      <c r="W185" s="33">
        <f t="shared" si="33"/>
        <v>0</v>
      </c>
      <c r="X185" s="129">
        <f t="shared" si="34"/>
        <v>0</v>
      </c>
      <c r="Y185" s="141"/>
      <c r="Z185" s="131">
        <f t="shared" si="35"/>
        <v>0</v>
      </c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2"/>
    </row>
    <row r="186" spans="1:44" s="130" customFormat="1" ht="19.899999999999999" customHeight="1" x14ac:dyDescent="0.3">
      <c r="A186" s="125">
        <v>180</v>
      </c>
      <c r="B186" s="134">
        <v>660982</v>
      </c>
      <c r="C186" s="136" t="s">
        <v>284</v>
      </c>
      <c r="D186" s="8">
        <v>5</v>
      </c>
      <c r="E186" s="9">
        <v>6.5</v>
      </c>
      <c r="F186" s="9">
        <v>8</v>
      </c>
      <c r="G186" s="9">
        <v>7</v>
      </c>
      <c r="H186" s="143">
        <v>9</v>
      </c>
      <c r="I186" s="126">
        <f t="shared" si="37"/>
        <v>35.5</v>
      </c>
      <c r="J186" s="126">
        <f t="shared" si="25"/>
        <v>5.3250000000000002</v>
      </c>
      <c r="K186" s="14">
        <v>2.5</v>
      </c>
      <c r="L186" s="15">
        <v>1.5</v>
      </c>
      <c r="M186" s="15">
        <v>3</v>
      </c>
      <c r="N186" s="15">
        <v>3.5</v>
      </c>
      <c r="O186" s="144">
        <v>2</v>
      </c>
      <c r="P186" s="127">
        <f t="shared" si="26"/>
        <v>12.5</v>
      </c>
      <c r="Q186" s="127">
        <f t="shared" si="27"/>
        <v>0.625</v>
      </c>
      <c r="R186" s="128">
        <f t="shared" si="28"/>
        <v>0.875</v>
      </c>
      <c r="S186" s="128">
        <f t="shared" si="29"/>
        <v>1.05</v>
      </c>
      <c r="T186" s="128">
        <f t="shared" si="30"/>
        <v>1.35</v>
      </c>
      <c r="U186" s="128">
        <f t="shared" si="31"/>
        <v>1.2250000000000001</v>
      </c>
      <c r="V186" s="128">
        <f t="shared" si="32"/>
        <v>1.45</v>
      </c>
      <c r="W186" s="33">
        <f t="shared" si="33"/>
        <v>48</v>
      </c>
      <c r="X186" s="129">
        <f t="shared" si="34"/>
        <v>9.6000000000000014</v>
      </c>
      <c r="Y186" s="137">
        <v>42</v>
      </c>
      <c r="Z186" s="131">
        <f t="shared" si="35"/>
        <v>33.6</v>
      </c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2"/>
    </row>
    <row r="187" spans="1:44" s="130" customFormat="1" ht="19.899999999999999" customHeight="1" thickBot="1" x14ac:dyDescent="0.35">
      <c r="A187" s="125">
        <v>181</v>
      </c>
      <c r="B187" s="134">
        <v>660983</v>
      </c>
      <c r="C187" s="136" t="s">
        <v>285</v>
      </c>
      <c r="D187" s="9"/>
      <c r="E187" s="9"/>
      <c r="F187" s="9"/>
      <c r="G187" s="9"/>
      <c r="H187" s="9"/>
      <c r="I187" s="126">
        <f t="shared" si="37"/>
        <v>0</v>
      </c>
      <c r="J187" s="126">
        <f t="shared" si="25"/>
        <v>0</v>
      </c>
      <c r="K187" s="15"/>
      <c r="L187" s="15"/>
      <c r="M187" s="15"/>
      <c r="N187" s="15"/>
      <c r="O187" s="15"/>
      <c r="P187" s="127">
        <f t="shared" si="26"/>
        <v>0</v>
      </c>
      <c r="Q187" s="127">
        <f t="shared" si="27"/>
        <v>0</v>
      </c>
      <c r="R187" s="128">
        <f t="shared" si="28"/>
        <v>0</v>
      </c>
      <c r="S187" s="128">
        <f t="shared" si="29"/>
        <v>0</v>
      </c>
      <c r="T187" s="128">
        <f t="shared" si="30"/>
        <v>0</v>
      </c>
      <c r="U187" s="128">
        <f t="shared" si="31"/>
        <v>0</v>
      </c>
      <c r="V187" s="128">
        <f t="shared" si="32"/>
        <v>0</v>
      </c>
      <c r="W187" s="33">
        <f t="shared" si="33"/>
        <v>0</v>
      </c>
      <c r="X187" s="129">
        <f t="shared" si="34"/>
        <v>0</v>
      </c>
      <c r="Y187" s="141"/>
      <c r="Z187" s="131">
        <f t="shared" si="35"/>
        <v>0</v>
      </c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2"/>
    </row>
    <row r="188" spans="1:44" s="130" customFormat="1" ht="19.899999999999999" customHeight="1" thickBot="1" x14ac:dyDescent="0.35">
      <c r="A188" s="125">
        <v>182</v>
      </c>
      <c r="B188" s="134">
        <v>660984</v>
      </c>
      <c r="C188" s="136" t="s">
        <v>286</v>
      </c>
      <c r="D188" s="8">
        <v>9</v>
      </c>
      <c r="E188" s="9">
        <v>8.5</v>
      </c>
      <c r="F188" s="9">
        <v>12</v>
      </c>
      <c r="G188" s="9">
        <v>13.5</v>
      </c>
      <c r="H188" s="143">
        <v>7</v>
      </c>
      <c r="I188" s="126">
        <f t="shared" si="37"/>
        <v>50</v>
      </c>
      <c r="J188" s="126">
        <f t="shared" si="25"/>
        <v>7.5</v>
      </c>
      <c r="K188" s="14">
        <v>4</v>
      </c>
      <c r="L188" s="15">
        <v>2</v>
      </c>
      <c r="M188" s="15">
        <v>3.5</v>
      </c>
      <c r="N188" s="15">
        <v>2</v>
      </c>
      <c r="O188" s="144">
        <v>4</v>
      </c>
      <c r="P188" s="127">
        <f t="shared" si="26"/>
        <v>15.5</v>
      </c>
      <c r="Q188" s="127">
        <f t="shared" si="27"/>
        <v>0.77500000000000002</v>
      </c>
      <c r="R188" s="128">
        <f t="shared" si="28"/>
        <v>1.5499999999999998</v>
      </c>
      <c r="S188" s="128">
        <f t="shared" si="29"/>
        <v>1.375</v>
      </c>
      <c r="T188" s="128">
        <f t="shared" si="30"/>
        <v>1.9749999999999999</v>
      </c>
      <c r="U188" s="128">
        <f t="shared" si="31"/>
        <v>2.125</v>
      </c>
      <c r="V188" s="128">
        <f t="shared" si="32"/>
        <v>1.25</v>
      </c>
      <c r="W188" s="33">
        <f t="shared" si="33"/>
        <v>65.5</v>
      </c>
      <c r="X188" s="129">
        <f t="shared" si="34"/>
        <v>13.100000000000001</v>
      </c>
      <c r="Y188" s="137">
        <v>54</v>
      </c>
      <c r="Z188" s="131">
        <f t="shared" si="35"/>
        <v>43.2</v>
      </c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2"/>
    </row>
    <row r="189" spans="1:44" s="130" customFormat="1" ht="19.899999999999999" customHeight="1" x14ac:dyDescent="0.3">
      <c r="A189" s="125">
        <v>183</v>
      </c>
      <c r="B189" s="134">
        <v>660985</v>
      </c>
      <c r="C189" s="136" t="s">
        <v>287</v>
      </c>
      <c r="D189" s="8">
        <v>8</v>
      </c>
      <c r="E189" s="9">
        <v>6</v>
      </c>
      <c r="F189" s="9">
        <v>9</v>
      </c>
      <c r="G189" s="9">
        <v>5</v>
      </c>
      <c r="H189" s="143">
        <v>7</v>
      </c>
      <c r="I189" s="126">
        <f t="shared" si="37"/>
        <v>35</v>
      </c>
      <c r="J189" s="126">
        <f t="shared" si="25"/>
        <v>5.25</v>
      </c>
      <c r="K189" s="14">
        <v>3</v>
      </c>
      <c r="L189" s="15">
        <v>2.5</v>
      </c>
      <c r="M189" s="15">
        <v>3</v>
      </c>
      <c r="N189" s="15">
        <v>1.5</v>
      </c>
      <c r="O189" s="144">
        <v>2</v>
      </c>
      <c r="P189" s="127">
        <f t="shared" si="26"/>
        <v>12</v>
      </c>
      <c r="Q189" s="127">
        <f t="shared" si="27"/>
        <v>0.60000000000000009</v>
      </c>
      <c r="R189" s="128">
        <f t="shared" si="28"/>
        <v>1.35</v>
      </c>
      <c r="S189" s="128">
        <f t="shared" si="29"/>
        <v>1.0249999999999999</v>
      </c>
      <c r="T189" s="128">
        <f t="shared" si="30"/>
        <v>1.5</v>
      </c>
      <c r="U189" s="128">
        <f t="shared" si="31"/>
        <v>0.82499999999999996</v>
      </c>
      <c r="V189" s="128">
        <f t="shared" si="32"/>
        <v>1.1500000000000001</v>
      </c>
      <c r="W189" s="33">
        <f t="shared" si="33"/>
        <v>47</v>
      </c>
      <c r="X189" s="129">
        <f t="shared" si="34"/>
        <v>9.4</v>
      </c>
      <c r="Y189" s="137">
        <v>40</v>
      </c>
      <c r="Z189" s="131">
        <f t="shared" si="35"/>
        <v>32</v>
      </c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2"/>
    </row>
    <row r="190" spans="1:44" s="130" customFormat="1" ht="19.899999999999999" customHeight="1" thickBot="1" x14ac:dyDescent="0.35">
      <c r="A190" s="125">
        <v>184</v>
      </c>
      <c r="B190" s="134">
        <v>660986</v>
      </c>
      <c r="C190" s="136" t="s">
        <v>288</v>
      </c>
      <c r="D190" s="9">
        <v>11.5</v>
      </c>
      <c r="E190" s="9">
        <v>18</v>
      </c>
      <c r="F190" s="9">
        <v>15</v>
      </c>
      <c r="G190" s="9">
        <v>10</v>
      </c>
      <c r="H190" s="9">
        <v>12</v>
      </c>
      <c r="I190" s="126">
        <f t="shared" si="37"/>
        <v>66.5</v>
      </c>
      <c r="J190" s="126">
        <f t="shared" si="25"/>
        <v>9.9749999999999996</v>
      </c>
      <c r="K190" s="15">
        <v>4</v>
      </c>
      <c r="L190" s="15">
        <v>5</v>
      </c>
      <c r="M190" s="15">
        <v>4</v>
      </c>
      <c r="N190" s="15">
        <v>3</v>
      </c>
      <c r="O190" s="15">
        <v>4.5</v>
      </c>
      <c r="P190" s="127">
        <f t="shared" si="26"/>
        <v>20.5</v>
      </c>
      <c r="Q190" s="127">
        <f t="shared" si="27"/>
        <v>1.0250000000000001</v>
      </c>
      <c r="R190" s="128">
        <f t="shared" si="28"/>
        <v>1.9249999999999998</v>
      </c>
      <c r="S190" s="128">
        <f t="shared" si="29"/>
        <v>2.9499999999999997</v>
      </c>
      <c r="T190" s="128">
        <f t="shared" si="30"/>
        <v>2.4500000000000002</v>
      </c>
      <c r="U190" s="128">
        <f t="shared" si="31"/>
        <v>1.65</v>
      </c>
      <c r="V190" s="128">
        <f t="shared" si="32"/>
        <v>2.0249999999999999</v>
      </c>
      <c r="W190" s="33">
        <f t="shared" si="33"/>
        <v>87</v>
      </c>
      <c r="X190" s="129">
        <f t="shared" si="34"/>
        <v>17.400000000000002</v>
      </c>
      <c r="Y190" s="137">
        <v>71</v>
      </c>
      <c r="Z190" s="131">
        <f t="shared" si="35"/>
        <v>56.800000000000004</v>
      </c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2"/>
    </row>
    <row r="191" spans="1:44" s="130" customFormat="1" ht="19.899999999999999" customHeight="1" x14ac:dyDescent="0.3">
      <c r="A191" s="125">
        <v>185</v>
      </c>
      <c r="B191" s="134">
        <v>660987</v>
      </c>
      <c r="C191" s="135" t="s">
        <v>289</v>
      </c>
      <c r="D191" s="8">
        <v>5</v>
      </c>
      <c r="E191" s="9">
        <v>8</v>
      </c>
      <c r="F191" s="9">
        <v>6.5</v>
      </c>
      <c r="G191" s="9">
        <v>7</v>
      </c>
      <c r="H191" s="143">
        <v>9</v>
      </c>
      <c r="I191" s="126">
        <f t="shared" si="37"/>
        <v>35.5</v>
      </c>
      <c r="J191" s="126">
        <f t="shared" si="25"/>
        <v>5.3250000000000002</v>
      </c>
      <c r="K191" s="14">
        <v>2.5</v>
      </c>
      <c r="L191" s="15">
        <v>3</v>
      </c>
      <c r="M191" s="15">
        <v>1.5</v>
      </c>
      <c r="N191" s="15">
        <v>3.5</v>
      </c>
      <c r="O191" s="144">
        <v>2</v>
      </c>
      <c r="P191" s="127">
        <f t="shared" si="26"/>
        <v>12.5</v>
      </c>
      <c r="Q191" s="127">
        <f t="shared" si="27"/>
        <v>0.625</v>
      </c>
      <c r="R191" s="128">
        <f t="shared" si="28"/>
        <v>0.875</v>
      </c>
      <c r="S191" s="128">
        <f t="shared" si="29"/>
        <v>1.35</v>
      </c>
      <c r="T191" s="128">
        <f t="shared" si="30"/>
        <v>1.05</v>
      </c>
      <c r="U191" s="128">
        <f t="shared" si="31"/>
        <v>1.2250000000000001</v>
      </c>
      <c r="V191" s="128">
        <f t="shared" si="32"/>
        <v>1.45</v>
      </c>
      <c r="W191" s="33">
        <f t="shared" si="33"/>
        <v>48</v>
      </c>
      <c r="X191" s="129">
        <f t="shared" si="34"/>
        <v>9.6000000000000014</v>
      </c>
      <c r="Y191" s="134">
        <v>43</v>
      </c>
      <c r="Z191" s="131">
        <f t="shared" si="35"/>
        <v>34.4</v>
      </c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2"/>
    </row>
    <row r="192" spans="1:44" ht="21" thickBot="1" x14ac:dyDescent="0.35"/>
    <row r="193" spans="1:26" x14ac:dyDescent="0.3">
      <c r="A193" s="190" t="s">
        <v>17</v>
      </c>
      <c r="B193" s="191"/>
      <c r="C193" s="192"/>
      <c r="D193" s="6">
        <f>COUNT(D7:D191)</f>
        <v>173</v>
      </c>
      <c r="E193" s="6">
        <f>COUNT(E7:E191)</f>
        <v>173</v>
      </c>
      <c r="F193" s="6">
        <f>COUNT(F7:F191)</f>
        <v>173</v>
      </c>
      <c r="G193" s="6">
        <f>COUNT(G7:G191)</f>
        <v>173</v>
      </c>
      <c r="H193" s="6">
        <f>COUNT(H7:H191)</f>
        <v>173</v>
      </c>
      <c r="I193" s="7">
        <f>COUNT(I7:I191)</f>
        <v>185</v>
      </c>
      <c r="J193" s="7">
        <f>COUNT(J7:J191)</f>
        <v>185</v>
      </c>
      <c r="K193" s="84">
        <f>COUNT(K7:K191)</f>
        <v>173</v>
      </c>
      <c r="L193" s="84">
        <f>COUNT(L7:L191)</f>
        <v>173</v>
      </c>
      <c r="M193" s="84">
        <f>COUNT(M7:M191)</f>
        <v>173</v>
      </c>
      <c r="N193" s="84">
        <f>COUNT(N7:N191)</f>
        <v>173</v>
      </c>
      <c r="O193" s="84">
        <f>COUNT(O7:O191)</f>
        <v>173</v>
      </c>
      <c r="P193" s="80">
        <f>COUNT(P7:P191)</f>
        <v>185</v>
      </c>
      <c r="Q193" s="80">
        <f>COUNT(Q7:Q191)</f>
        <v>185</v>
      </c>
      <c r="R193" s="100">
        <f>COUNT(R7:R191)</f>
        <v>185</v>
      </c>
      <c r="S193" s="100">
        <f>COUNT(S7:S191)</f>
        <v>185</v>
      </c>
      <c r="T193" s="100">
        <f>COUNT(T7:T191)</f>
        <v>185</v>
      </c>
      <c r="U193" s="100">
        <f>COUNT(U7:U191)</f>
        <v>185</v>
      </c>
      <c r="V193" s="100">
        <f>COUNT(V7:V191)</f>
        <v>185</v>
      </c>
      <c r="W193" s="106">
        <f>COUNT(W6:W191)</f>
        <v>185</v>
      </c>
      <c r="X193" s="106">
        <f>COUNT(X6:X191)</f>
        <v>185</v>
      </c>
      <c r="Y193" s="106">
        <f>COUNT(Y6:Y191)</f>
        <v>173</v>
      </c>
      <c r="Z193" s="106">
        <f>COUNT(Z6:Z191)</f>
        <v>180</v>
      </c>
    </row>
    <row r="194" spans="1:26" ht="21" customHeight="1" x14ac:dyDescent="0.3">
      <c r="A194" s="163" t="s">
        <v>18</v>
      </c>
      <c r="B194" s="164"/>
      <c r="C194" s="165"/>
      <c r="D194" s="8">
        <v>20</v>
      </c>
      <c r="E194" s="9">
        <v>20</v>
      </c>
      <c r="F194" s="9">
        <v>20</v>
      </c>
      <c r="G194" s="9">
        <v>20</v>
      </c>
      <c r="H194" s="90">
        <v>20</v>
      </c>
      <c r="I194" s="10">
        <f>SUM(D194:H194)</f>
        <v>100</v>
      </c>
      <c r="J194" s="91">
        <f>I194*0.15</f>
        <v>15</v>
      </c>
      <c r="K194" s="85">
        <v>6</v>
      </c>
      <c r="L194" s="15">
        <v>6</v>
      </c>
      <c r="M194" s="15">
        <v>6</v>
      </c>
      <c r="N194" s="15">
        <v>6</v>
      </c>
      <c r="O194" s="86">
        <v>6</v>
      </c>
      <c r="P194" s="81">
        <f>SUM(K194:O194)</f>
        <v>30</v>
      </c>
      <c r="Q194" s="98">
        <f>P194*0.05</f>
        <v>1.5</v>
      </c>
      <c r="R194" s="101">
        <f>(D194*0.15+K194*0.05)</f>
        <v>3.3</v>
      </c>
      <c r="S194" s="18">
        <f>((E194*0.15+L194*0.05))</f>
        <v>3.3</v>
      </c>
      <c r="T194" s="18">
        <f>((F194*0.15+M194*0.05))</f>
        <v>3.3</v>
      </c>
      <c r="U194" s="18">
        <f>((G194*0.15+N194*0.05))</f>
        <v>3.3</v>
      </c>
      <c r="V194" s="19">
        <f>((H194*0.15+O194*0.05))</f>
        <v>3.3</v>
      </c>
      <c r="W194" s="107">
        <v>130</v>
      </c>
      <c r="X194" s="103">
        <f>W194*0.2</f>
        <v>26</v>
      </c>
      <c r="Y194" s="16">
        <v>100</v>
      </c>
      <c r="Z194" s="81">
        <f>Y194*0.8</f>
        <v>80</v>
      </c>
    </row>
    <row r="195" spans="1:26" x14ac:dyDescent="0.3">
      <c r="A195" s="163" t="s">
        <v>80</v>
      </c>
      <c r="B195" s="164"/>
      <c r="C195" s="165"/>
      <c r="D195" s="8">
        <f t="shared" ref="D195:L195" si="38">D194*0.4</f>
        <v>8</v>
      </c>
      <c r="E195" s="9">
        <f t="shared" si="38"/>
        <v>8</v>
      </c>
      <c r="F195" s="9">
        <f t="shared" si="38"/>
        <v>8</v>
      </c>
      <c r="G195" s="9">
        <f t="shared" si="38"/>
        <v>8</v>
      </c>
      <c r="H195" s="90">
        <f t="shared" si="38"/>
        <v>8</v>
      </c>
      <c r="I195" s="10">
        <f t="shared" si="38"/>
        <v>40</v>
      </c>
      <c r="J195" s="91">
        <f t="shared" si="38"/>
        <v>6</v>
      </c>
      <c r="K195" s="85">
        <f t="shared" si="38"/>
        <v>2.4000000000000004</v>
      </c>
      <c r="L195" s="15">
        <f t="shared" si="38"/>
        <v>2.4000000000000004</v>
      </c>
      <c r="M195" s="15">
        <f t="shared" ref="M195:Z195" si="39">M194*0.4</f>
        <v>2.4000000000000004</v>
      </c>
      <c r="N195" s="15">
        <f t="shared" si="39"/>
        <v>2.4000000000000004</v>
      </c>
      <c r="O195" s="86">
        <f t="shared" si="39"/>
        <v>2.4000000000000004</v>
      </c>
      <c r="P195" s="81">
        <f t="shared" si="39"/>
        <v>12</v>
      </c>
      <c r="Q195" s="98">
        <f t="shared" si="39"/>
        <v>0.60000000000000009</v>
      </c>
      <c r="R195" s="101">
        <f t="shared" si="39"/>
        <v>1.32</v>
      </c>
      <c r="S195" s="18">
        <f t="shared" si="39"/>
        <v>1.32</v>
      </c>
      <c r="T195" s="18">
        <f t="shared" si="39"/>
        <v>1.32</v>
      </c>
      <c r="U195" s="18">
        <f t="shared" si="39"/>
        <v>1.32</v>
      </c>
      <c r="V195" s="19">
        <f t="shared" si="39"/>
        <v>1.32</v>
      </c>
      <c r="W195" s="107">
        <f t="shared" si="39"/>
        <v>52</v>
      </c>
      <c r="X195" s="103">
        <f t="shared" si="39"/>
        <v>10.4</v>
      </c>
      <c r="Y195" s="16">
        <f t="shared" si="39"/>
        <v>40</v>
      </c>
      <c r="Z195" s="81">
        <f t="shared" si="39"/>
        <v>32</v>
      </c>
    </row>
    <row r="196" spans="1:26" ht="21" customHeight="1" x14ac:dyDescent="0.3">
      <c r="A196" s="163" t="s">
        <v>19</v>
      </c>
      <c r="B196" s="164"/>
      <c r="C196" s="165"/>
      <c r="D196" s="8">
        <f>COUNTIF(D155:D191, "&gt;=8")</f>
        <v>27</v>
      </c>
      <c r="E196" s="9">
        <f>COUNTIF(E155:E191, "&gt;=8")</f>
        <v>30</v>
      </c>
      <c r="F196" s="9">
        <f>COUNTIF(F155:F191, "&gt;=8")</f>
        <v>29</v>
      </c>
      <c r="G196" s="9">
        <f>COUNTIF(G155:G191, "&gt;=8")</f>
        <v>28</v>
      </c>
      <c r="H196" s="90">
        <f>COUNTIF(H155:H191, "&gt;=8")</f>
        <v>30</v>
      </c>
      <c r="I196" s="10">
        <f>COUNTIF(I155:I191, "&gt;=40")</f>
        <v>29</v>
      </c>
      <c r="J196" s="91">
        <f>COUNTIF(J155:J191, "&gt;=6")</f>
        <v>29</v>
      </c>
      <c r="K196" s="85">
        <f>COUNTIF(K155:K191, "&gt;=2.4")</f>
        <v>28</v>
      </c>
      <c r="L196" s="15">
        <f>COUNTIF(L155:L191, "&gt;=2.4")</f>
        <v>26</v>
      </c>
      <c r="M196" s="15">
        <f>COUNTIF(M155:M191, "&gt;=2.4")</f>
        <v>28</v>
      </c>
      <c r="N196" s="15">
        <f>COUNTIF(N155:N191, "&gt;=2.4")</f>
        <v>24</v>
      </c>
      <c r="O196" s="86">
        <f>COUNTIF(O155:O191, "&gt;=2.4")</f>
        <v>23</v>
      </c>
      <c r="P196" s="81">
        <f>COUNTIF(P155:P191, "&gt;=12")</f>
        <v>32</v>
      </c>
      <c r="Q196" s="98">
        <f>COUNTIF(Q155:Q191, "&gt;=0.6")</f>
        <v>32</v>
      </c>
      <c r="R196" s="101">
        <f>COUNTIF(R155:R191, "&gt;=1.32")</f>
        <v>27</v>
      </c>
      <c r="S196" s="18">
        <f>COUNTIF(S155:S191, "&gt;=1.32")</f>
        <v>30</v>
      </c>
      <c r="T196" s="18">
        <f>COUNTIF(T155:T191, "&gt;=1.32")</f>
        <v>29</v>
      </c>
      <c r="U196" s="18">
        <f>COUNTIF(U155:U191, "&gt;=1.32")</f>
        <v>28</v>
      </c>
      <c r="V196" s="19">
        <f>COUNTIF(V155:V191, "&gt;=1.32")</f>
        <v>30</v>
      </c>
      <c r="W196" s="107">
        <f>COUNTIF(W155:W191, "&gt;=52")</f>
        <v>29</v>
      </c>
      <c r="X196" s="103">
        <f>COUNTIF(X155:X191, "&gt;=10.4")</f>
        <v>29</v>
      </c>
      <c r="Y196" s="16">
        <f>COUNTIF(Y155:Y191, "&gt;=40")</f>
        <v>32</v>
      </c>
      <c r="Z196" s="81">
        <f>COUNTIF(Z155:Z191, "&gt;=32")</f>
        <v>32</v>
      </c>
    </row>
    <row r="197" spans="1:26" x14ac:dyDescent="0.3">
      <c r="A197" s="163" t="s">
        <v>20</v>
      </c>
      <c r="B197" s="164"/>
      <c r="C197" s="165"/>
      <c r="D197" s="92" t="str">
        <f xml:space="preserve"> IF(((D196/COUNT(D155:D191))*100)&gt;=60,"3", IF(AND(((D196/COUNT(D155:D191))*100)&lt;60, ((D196/COUNT(D155:D191))*100)&gt;=50),"2", IF( AND(((D196/COUNT(D155:D191))*100)&lt;50, ((D196/COUNT(D155:D191))*100)&gt;=40),"1","0")))</f>
        <v>3</v>
      </c>
      <c r="E197" s="9" t="str">
        <f xml:space="preserve"> IF(((E196/COUNT(E155:E191))*100)&gt;=60,"3", IF(AND(((E196/COUNT(E155:E191))*100)&lt;60, ((E196/COUNT(E155:E191))*100)&gt;=50),"2", IF( AND(((E196/COUNT(E155:E191))*100)&lt;50, ((E196/COUNT(E155:E191))*100)&gt;=40),"1","0")))</f>
        <v>3</v>
      </c>
      <c r="F197" s="9" t="str">
        <f xml:space="preserve"> IF(((F196/COUNT(F155:F191))*100)&gt;=60,"3", IF(AND(((F196/COUNT(F155:F191))*100)&lt;60, ((F196/COUNT(F155:F191))*100)&gt;=50),"2", IF( AND(((F196/COUNT(F155:F191))*100)&lt;50, ((F196/COUNT(F155:F191))*100)&gt;=40),"1","0")))</f>
        <v>3</v>
      </c>
      <c r="G197" s="9" t="str">
        <f xml:space="preserve"> IF(((G196/COUNT(G155:G191))*100)&gt;=60,"3", IF(AND(((G196/COUNT(G155:G191))*100)&lt;60, ((G196/COUNT(G155:G191))*100)&gt;=50),"2", IF( AND(((G196/COUNT(G155:G191))*100)&lt;50, ((G196/COUNT(G155:G191))*100)&gt;=40),"1","0")))</f>
        <v>3</v>
      </c>
      <c r="H197" s="90" t="str">
        <f xml:space="preserve"> IF(((H196/COUNT(H155:H191))*100)&gt;=60,"3", IF(AND(((H196/COUNT(H155:H191))*100)&lt;60, ((H196/COUNT(H155:H191))*100)&gt;=50),"2", IF( AND(((H196/COUNT(H155:H191))*100)&lt;50, ((H196/COUNT(H155:H191))*100)&gt;=40),"1","0")))</f>
        <v>3</v>
      </c>
      <c r="I197" s="10" t="str">
        <f xml:space="preserve"> IF(((I196/COUNT(I155:I191))*100)&gt;=60,"3", IF(AND(((I196/COUNT(I155:I191))*100)&lt;60, ((I196/COUNT(I155:I191))*100)&gt;=50),"2", IF( AND(((I196/COUNT(I155:I191))*100)&lt;50, ((I196/COUNT(I155:I191))*100)&gt;=40),"1","0")))</f>
        <v>3</v>
      </c>
      <c r="J197" s="91" t="str">
        <f xml:space="preserve"> IF(((J196/COUNT(J155:J191))*100)&gt;=60,"3", IF(AND(((J196/COUNT(J155:J191))*100)&lt;60, ((J196/COUNT(J155:J191))*100)&gt;=50),"2", IF( AND(((J196/COUNT(J155:J191))*100)&lt;50, ((J196/COUNT(J155:J191))*100)&gt;=40),"1","0")))</f>
        <v>3</v>
      </c>
      <c r="K197" s="85" t="str">
        <f xml:space="preserve"> IF(((K196/COUNT(K155:K191))*100)&gt;=60,"3", IF(AND(((K196/COUNT(K155:K191))*100)&lt;60, ((K196/COUNT(K155:K191))*100)&gt;=50),"2", IF( AND(((K196/COUNT(K155:K191))*100)&lt;50, ((K196/COUNT(K155:K191))*100)&gt;=40),"1","0")))</f>
        <v>3</v>
      </c>
      <c r="L197" s="14" t="str">
        <f xml:space="preserve"> IF(((L196/COUNT(L155:L191))*100)&gt;=60,"3", IF(AND(((L196/COUNT(L155:L191))*100)&lt;60, ((L196/COUNT(L155:L191))*100)&gt;=50),"2", IF( AND(((L196/COUNT(L155:L191))*100)&lt;50, ((L196/COUNT(L155:L191))*100)&gt;=40),"1","0")))</f>
        <v>3</v>
      </c>
      <c r="M197" s="14" t="str">
        <f xml:space="preserve"> IF(((M196/COUNT(M155:M191))*100)&gt;=60,"3", IF(AND(((M196/COUNT(M155:M191))*100)&lt;60, ((M196/COUNT(M155:M191))*100)&gt;=50),"2", IF( AND(((M196/COUNT(M155:M191))*100)&lt;50, ((M196/COUNT(M155:M191))*100)&gt;=40),"1","0")))</f>
        <v>3</v>
      </c>
      <c r="N197" s="14" t="str">
        <f xml:space="preserve"> IF(((N196/COUNT(N155:N191))*100)&gt;=60,"3", IF(AND(((N196/COUNT(N155:N191))*100)&lt;60, ((N196/COUNT(N155:N191))*100)&gt;=50),"2", IF( AND(((N196/COUNT(N155:N191))*100)&lt;50, ((N196/COUNT(N155:N191))*100)&gt;=40),"1","0")))</f>
        <v>3</v>
      </c>
      <c r="O197" s="87" t="str">
        <f xml:space="preserve"> IF(((O196/COUNT(O155:O191))*100)&gt;=60,"3", IF(AND(((O196/COUNT(O155:O191))*100)&lt;60, ((O196/COUNT(O155:O191))*100)&gt;=50),"2", IF( AND(((O196/COUNT(O155:O191))*100)&lt;50, ((O196/COUNT(O155:O191))*100)&gt;=40),"1","0")))</f>
        <v>3</v>
      </c>
      <c r="P197" s="81" t="str">
        <f xml:space="preserve"> IF(((P196/COUNT(P155:P191))*100)&gt;=60,"3", IF(AND(((P196/COUNT(P155:P191))*100)&lt;60, ((P196/COUNT(P155:P191))*100)&gt;=50),"2", IF( AND(((P196/COUNT(P155:P191))*100)&lt;50, ((P196/COUNT(P155:P191))*100)&gt;=40),"1","0")))</f>
        <v>3</v>
      </c>
      <c r="Q197" s="98" t="str">
        <f xml:space="preserve"> IF(((Q196/COUNT(Q155:Q191))*100)&gt;=60,"3", IF(AND(((Q196/COUNT(Q155:Q191))*100)&lt;60, ((Q196/COUNT(Q155:Q191))*100)&gt;=50),"2", IF( AND(((Q196/COUNT(Q155:Q191))*100)&lt;50, ((Q196/COUNT(Q155:Q191))*100)&gt;=40),"1","0")))</f>
        <v>3</v>
      </c>
      <c r="R197" s="101" t="str">
        <f xml:space="preserve"> IF(((R196/COUNT(R155:R191))*100)&gt;=60,"3", IF(AND(((R196/COUNT(R155:R191))*100)&lt;60, ((R196/COUNT(R155:R191))*100)&gt;=50),"2", IF( AND(((R196/COUNT(R155:R191))*100)&lt;50, ((R196/COUNT(R155:R191))*100)&gt;=40),"1","0")))</f>
        <v>3</v>
      </c>
      <c r="S197" s="18" t="str">
        <f xml:space="preserve"> IF(((S196/COUNT(S155:S191))*100)&gt;=60,"3", IF(AND(((S196/COUNT(S155:S191))*100)&lt;60, ((S196/COUNT(S155:S191))*100)&gt;=50),"2", IF( AND(((S196/COUNT(S155:S191))*100)&lt;50, ((S196/COUNT(S155:S191))*100)&gt;=40),"1","0")))</f>
        <v>3</v>
      </c>
      <c r="T197" s="18" t="str">
        <f xml:space="preserve"> IF(((T196/COUNT(T155:T191))*100)&gt;=60,"3", IF(AND(((T196/COUNT(T155:T191))*100)&lt;60, ((T196/COUNT(T155:T191))*100)&gt;=50),"2", IF( AND(((T196/COUNT(T155:T191))*100)&lt;50, ((T196/COUNT(T155:T191))*100)&gt;=40),"1","0")))</f>
        <v>3</v>
      </c>
      <c r="U197" s="18" t="str">
        <f xml:space="preserve"> IF(((U196/COUNT(U155:U191))*100)&gt;=60,"3", IF(AND(((U196/COUNT(U155:U191))*100)&lt;60, ((U196/COUNT(U155:U191))*100)&gt;=50),"2", IF( AND(((U196/COUNT(U155:U191))*100)&lt;50, ((U196/COUNT(U155:U191))*100)&gt;=40),"1","0")))</f>
        <v>3</v>
      </c>
      <c r="V197" s="19" t="str">
        <f xml:space="preserve"> IF(((V196/COUNT(V155:V191))*100)&gt;=60,"3", IF(AND(((V196/COUNT(V155:V191))*100)&lt;60, ((V196/COUNT(V155:V191))*100)&gt;=50),"2", IF( AND(((V196/COUNT(V155:V191))*100)&lt;50, ((V196/COUNT(V155:V191))*100)&gt;=40),"1","0")))</f>
        <v>3</v>
      </c>
      <c r="W197" s="103" t="str">
        <f xml:space="preserve"> IF(((W196/COUNT(W155:W191))*100)&gt;=60,"3", IF(AND(((W196/COUNT(W155:W191))*100)&lt;60, ((W196/COUNT(W155:W191))*100)&gt;=50),"2", IF( AND(((W196/COUNT(W155:W191))*100)&lt;50, ((W196/COUNT(W155:W191))*100)&gt;=40),"1","0")))</f>
        <v>3</v>
      </c>
      <c r="X197" s="104" t="str">
        <f xml:space="preserve"> IF(((X196/COUNT(X155:X191))*100)&gt;=60,"3", IF(AND(((X196/COUNT(X155:X191))*100)&lt;60, ((X196/COUNT(X155:X191))*100)&gt;=50),"2", IF( AND(((X196/COUNT(X155:X191))*100)&lt;50, ((X196/COUNT(X155:X191))*100)&gt;=40),"1","0")))</f>
        <v>3</v>
      </c>
      <c r="Y197" s="98" t="str">
        <f xml:space="preserve"> IF(((Y196/COUNT(Y155:Y191))*100)&gt;=60,"3", IF(AND(((Y196/COUNT(Y155:Y191))*100)&lt;60, ((Y196/COUNT(Y155:Y191))*100)&gt;=50),"2", IF( AND(((Y196/COUNT(Y155:Y191))*100)&lt;50, ((Y196/COUNT(Y155:Y191))*100)&gt;=40),"1","0")))</f>
        <v>3</v>
      </c>
      <c r="Z197" s="98" t="str">
        <f xml:space="preserve"> IF(((Z196/COUNT(Z155:Z191))*100)&gt;=60,"3", IF(AND(((Z196/COUNT(Z155:Z191))*100)&lt;60, ((Z196/COUNT(Z155:Z191))*100)&gt;=50),"2", IF( AND(((Z196/COUNT(Z155:Z191))*100)&lt;50, ((Z196/COUNT(Z155:Z191))*100)&gt;=40),"1","0")))</f>
        <v>3</v>
      </c>
    </row>
    <row r="198" spans="1:26" ht="21" thickBot="1" x14ac:dyDescent="0.35">
      <c r="A198" s="166" t="s">
        <v>21</v>
      </c>
      <c r="B198" s="167"/>
      <c r="C198" s="168"/>
      <c r="D198" s="11">
        <f>((D196/COUNT(D155:D191))*D197)</f>
        <v>2.4545454545454546</v>
      </c>
      <c r="E198" s="12">
        <f>((E196/COUNT(E155:E191))*E197)</f>
        <v>2.7272727272727271</v>
      </c>
      <c r="F198" s="12">
        <f>((F196/COUNT(F155:F191))*F197)</f>
        <v>2.6363636363636362</v>
      </c>
      <c r="G198" s="12">
        <f>((G196/COUNT(G155:G191))*G197)</f>
        <v>2.5454545454545454</v>
      </c>
      <c r="H198" s="93">
        <f>((H196/COUNT(H155:H191))*H197)</f>
        <v>2.7272727272727271</v>
      </c>
      <c r="I198" s="13">
        <f>((I196/COUNT(I155:I191))*I197)</f>
        <v>2.3513513513513513</v>
      </c>
      <c r="J198" s="94">
        <f>((J196/COUNT(J155:J191))*J197)</f>
        <v>2.3513513513513513</v>
      </c>
      <c r="K198" s="88">
        <f>((K196/COUNT(K155:K191))*K197)</f>
        <v>2.5454545454545454</v>
      </c>
      <c r="L198" s="17">
        <f>((L196/COUNT(L155:L191))*L197)</f>
        <v>2.3636363636363633</v>
      </c>
      <c r="M198" s="17">
        <f>((M196/COUNT(M155:M191))*M197)</f>
        <v>2.5454545454545454</v>
      </c>
      <c r="N198" s="17">
        <f>((N196/COUNT(N155:N191))*N197)</f>
        <v>2.1818181818181817</v>
      </c>
      <c r="O198" s="89">
        <f>((O196/COUNT(O155:O191))*O197)</f>
        <v>2.0909090909090908</v>
      </c>
      <c r="P198" s="82">
        <f>((P196/COUNT(P155:P191))*P197)</f>
        <v>2.5945945945945947</v>
      </c>
      <c r="Q198" s="99">
        <f>((Q196/COUNT(Q155:Q191))*Q197)</f>
        <v>2.5945945945945947</v>
      </c>
      <c r="R198" s="102">
        <f>((R196/COUNT(R155:R191))*R197)</f>
        <v>2.189189189189189</v>
      </c>
      <c r="S198" s="20">
        <f>((S196/COUNT(S155:S191))*S197)</f>
        <v>2.4324324324324325</v>
      </c>
      <c r="T198" s="20">
        <f>((T196/COUNT(T155:T191))*T197)</f>
        <v>2.3513513513513513</v>
      </c>
      <c r="U198" s="20">
        <f>((U196/COUNT(U155:U191))*U197)</f>
        <v>2.2702702702702702</v>
      </c>
      <c r="V198" s="21">
        <f>((V196/COUNT(V155:V191))*V197)</f>
        <v>2.4324324324324325</v>
      </c>
      <c r="W198" s="108">
        <f>((W196/COUNT(W155:W191))*W197)</f>
        <v>2.3513513513513513</v>
      </c>
      <c r="X198" s="105">
        <f>((X196/COUNT(X155:X191))*X197)</f>
        <v>2.3513513513513513</v>
      </c>
      <c r="Y198" s="99">
        <f>((Y196/COUNT(Y155:Y191))*Y197)</f>
        <v>2.9090909090909092</v>
      </c>
      <c r="Z198" s="99">
        <f>((Z196/COUNT(Z155:Z191))*Z197)</f>
        <v>2.6666666666666665</v>
      </c>
    </row>
    <row r="199" spans="1:26" ht="21" thickBot="1" x14ac:dyDescent="0.35">
      <c r="A199" s="2"/>
      <c r="B199" s="2"/>
      <c r="C199" s="2"/>
      <c r="D199" s="2"/>
    </row>
    <row r="200" spans="1:26" x14ac:dyDescent="0.3">
      <c r="A200" s="169" t="s">
        <v>22</v>
      </c>
      <c r="B200" s="170"/>
      <c r="C200" s="171"/>
      <c r="D200" s="2"/>
      <c r="E200" s="172" t="s">
        <v>23</v>
      </c>
      <c r="F200" s="173"/>
      <c r="G200" s="173"/>
      <c r="H200" s="173"/>
      <c r="I200" s="173"/>
      <c r="J200" s="173"/>
      <c r="K200" s="173"/>
      <c r="L200" s="173"/>
      <c r="M200" s="173"/>
      <c r="N200" s="174"/>
      <c r="O200" s="83" t="s">
        <v>13</v>
      </c>
      <c r="P200" s="24" t="s">
        <v>3</v>
      </c>
      <c r="Q200" s="24" t="s">
        <v>4</v>
      </c>
      <c r="R200" s="24" t="s">
        <v>5</v>
      </c>
      <c r="S200" s="25" t="s">
        <v>6</v>
      </c>
    </row>
    <row r="201" spans="1:26" ht="21" thickBot="1" x14ac:dyDescent="0.35">
      <c r="A201" s="26" t="s">
        <v>81</v>
      </c>
      <c r="B201" s="3"/>
      <c r="C201" s="27"/>
      <c r="D201" s="2"/>
      <c r="E201" s="175"/>
      <c r="F201" s="176"/>
      <c r="G201" s="176"/>
      <c r="H201" s="176"/>
      <c r="I201" s="176"/>
      <c r="J201" s="176"/>
      <c r="K201" s="176"/>
      <c r="L201" s="176"/>
      <c r="M201" s="176"/>
      <c r="N201" s="177"/>
      <c r="O201" s="4">
        <f>(R198*0.2+Z198*0.8)</f>
        <v>2.5711711711711711</v>
      </c>
      <c r="P201" s="4">
        <f>(S198*0.2+Z198*0.8)</f>
        <v>2.6198198198198197</v>
      </c>
      <c r="Q201" s="4">
        <f>(T198*0.2+Z198*0.8)</f>
        <v>2.6036036036036037</v>
      </c>
      <c r="R201" s="4">
        <f>(U198*0.2+Z198*0.8)</f>
        <v>2.5873873873873876</v>
      </c>
      <c r="S201" s="5">
        <f>(V198*0.2+Z198*0.8)</f>
        <v>2.6198198198198197</v>
      </c>
    </row>
    <row r="202" spans="1:26" x14ac:dyDescent="0.3">
      <c r="A202" s="26" t="s">
        <v>82</v>
      </c>
      <c r="B202" s="3"/>
      <c r="C202" s="27"/>
      <c r="D202" s="2"/>
    </row>
    <row r="203" spans="1:26" ht="21" thickBot="1" x14ac:dyDescent="0.35">
      <c r="A203" s="28" t="s">
        <v>83</v>
      </c>
      <c r="B203" s="29"/>
      <c r="C203" s="30"/>
      <c r="D203" s="2"/>
    </row>
  </sheetData>
  <mergeCells count="22">
    <mergeCell ref="A193:C193"/>
    <mergeCell ref="A194:C19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200:N201"/>
    <mergeCell ref="Y4:Y6"/>
    <mergeCell ref="Z4:Z6"/>
    <mergeCell ref="D5:J5"/>
    <mergeCell ref="K5:Q5"/>
    <mergeCell ref="A195:C195"/>
    <mergeCell ref="A196:C196"/>
    <mergeCell ref="A197:C197"/>
    <mergeCell ref="A198:C198"/>
    <mergeCell ref="A200:C20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E203"/>
  <sheetViews>
    <sheetView topLeftCell="A184" zoomScale="50" zoomScaleNormal="50" workbookViewId="0">
      <selection activeCell="A192" sqref="A192:XFD19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33"/>
    <col min="44" max="44" width="8.85546875" style="132"/>
    <col min="45" max="265" width="8.85546875" style="130"/>
    <col min="266" max="16384" width="8.85546875" style="1"/>
  </cols>
  <sheetData>
    <row r="1" spans="1:44" x14ac:dyDescent="0.3">
      <c r="A1" s="193" t="s">
        <v>105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44" ht="21" thickBot="1" x14ac:dyDescent="0.35">
      <c r="A2" s="193" t="s">
        <v>294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44" ht="21" thickBot="1" x14ac:dyDescent="0.35">
      <c r="A3" s="194" t="s">
        <v>86</v>
      </c>
      <c r="B3" s="195"/>
      <c r="C3" s="109" t="s">
        <v>298</v>
      </c>
      <c r="D3" s="110" t="s">
        <v>101</v>
      </c>
      <c r="E3" s="109"/>
      <c r="F3" s="196" t="s">
        <v>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44" ht="21" customHeight="1" thickBot="1" x14ac:dyDescent="0.35">
      <c r="A4" s="197" t="s">
        <v>0</v>
      </c>
      <c r="B4" s="199" t="s">
        <v>1</v>
      </c>
      <c r="C4" s="202" t="s">
        <v>2</v>
      </c>
      <c r="D4" s="205" t="s">
        <v>102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  <c r="R4" s="208" t="s">
        <v>104</v>
      </c>
      <c r="S4" s="209"/>
      <c r="T4" s="209"/>
      <c r="U4" s="209"/>
      <c r="V4" s="210"/>
      <c r="W4" s="22" t="s">
        <v>16</v>
      </c>
      <c r="X4" s="214" t="s">
        <v>15</v>
      </c>
      <c r="Y4" s="178" t="s">
        <v>84</v>
      </c>
      <c r="Z4" s="181" t="s">
        <v>85</v>
      </c>
    </row>
    <row r="5" spans="1:44" x14ac:dyDescent="0.3">
      <c r="A5" s="198"/>
      <c r="B5" s="200"/>
      <c r="C5" s="203"/>
      <c r="D5" s="184" t="s">
        <v>12</v>
      </c>
      <c r="E5" s="185"/>
      <c r="F5" s="185"/>
      <c r="G5" s="185"/>
      <c r="H5" s="185"/>
      <c r="I5" s="185"/>
      <c r="J5" s="186"/>
      <c r="K5" s="187" t="s">
        <v>90</v>
      </c>
      <c r="L5" s="188"/>
      <c r="M5" s="188"/>
      <c r="N5" s="188"/>
      <c r="O5" s="188"/>
      <c r="P5" s="188"/>
      <c r="Q5" s="189"/>
      <c r="R5" s="211"/>
      <c r="S5" s="212"/>
      <c r="T5" s="212"/>
      <c r="U5" s="212"/>
      <c r="V5" s="213"/>
      <c r="W5" s="23" t="s">
        <v>14</v>
      </c>
      <c r="X5" s="215"/>
      <c r="Y5" s="179"/>
      <c r="Z5" s="182"/>
    </row>
    <row r="6" spans="1:44" ht="21" thickBot="1" x14ac:dyDescent="0.35">
      <c r="A6" s="198"/>
      <c r="B6" s="201"/>
      <c r="C6" s="204"/>
      <c r="D6" s="117" t="s">
        <v>10</v>
      </c>
      <c r="E6" s="118" t="s">
        <v>87</v>
      </c>
      <c r="F6" s="118" t="s">
        <v>9</v>
      </c>
      <c r="G6" s="118" t="s">
        <v>88</v>
      </c>
      <c r="H6" s="118" t="s">
        <v>89</v>
      </c>
      <c r="I6" s="119" t="s">
        <v>11</v>
      </c>
      <c r="J6" s="120" t="s">
        <v>98</v>
      </c>
      <c r="K6" s="121" t="s">
        <v>91</v>
      </c>
      <c r="L6" s="122" t="s">
        <v>92</v>
      </c>
      <c r="M6" s="122" t="s">
        <v>93</v>
      </c>
      <c r="N6" s="122" t="s">
        <v>94</v>
      </c>
      <c r="O6" s="122" t="s">
        <v>95</v>
      </c>
      <c r="P6" s="122" t="s">
        <v>96</v>
      </c>
      <c r="Q6" s="123" t="s">
        <v>99</v>
      </c>
      <c r="R6" s="96" t="s">
        <v>13</v>
      </c>
      <c r="S6" s="97" t="s">
        <v>3</v>
      </c>
      <c r="T6" s="97" t="s">
        <v>4</v>
      </c>
      <c r="U6" s="97" t="s">
        <v>5</v>
      </c>
      <c r="V6" s="95" t="s">
        <v>6</v>
      </c>
      <c r="W6" s="124" t="s">
        <v>97</v>
      </c>
      <c r="X6" s="216"/>
      <c r="Y6" s="180"/>
      <c r="Z6" s="183"/>
    </row>
    <row r="7" spans="1:44" s="130" customFormat="1" x14ac:dyDescent="0.3">
      <c r="A7" s="125">
        <v>1</v>
      </c>
      <c r="B7" s="134">
        <v>660814</v>
      </c>
      <c r="C7" s="135" t="s">
        <v>106</v>
      </c>
      <c r="D7" s="138">
        <v>7.5</v>
      </c>
      <c r="E7" s="138">
        <v>6</v>
      </c>
      <c r="F7" s="138">
        <v>10.5</v>
      </c>
      <c r="G7" s="138">
        <v>9</v>
      </c>
      <c r="H7" s="138">
        <v>8</v>
      </c>
      <c r="I7" s="126">
        <f>SUM(D7:H7)</f>
        <v>41</v>
      </c>
      <c r="J7" s="126">
        <f>I7*0.15</f>
        <v>6.1499999999999995</v>
      </c>
      <c r="K7" s="15">
        <v>3</v>
      </c>
      <c r="L7" s="15">
        <v>2.5</v>
      </c>
      <c r="M7" s="15">
        <v>3</v>
      </c>
      <c r="N7" s="15">
        <v>1.5</v>
      </c>
      <c r="O7" s="15">
        <v>2</v>
      </c>
      <c r="P7" s="127">
        <f>SUM(K7:O7)</f>
        <v>12</v>
      </c>
      <c r="Q7" s="127">
        <f>P7*0.05</f>
        <v>0.60000000000000009</v>
      </c>
      <c r="R7" s="128">
        <f>D7*0.15+K7*0.05</f>
        <v>1.2749999999999999</v>
      </c>
      <c r="S7" s="128">
        <f t="shared" ref="S7:V7" si="0">E7*0.15+L7*0.05</f>
        <v>1.0249999999999999</v>
      </c>
      <c r="T7" s="128">
        <f t="shared" si="0"/>
        <v>1.7250000000000001</v>
      </c>
      <c r="U7" s="128">
        <f t="shared" si="0"/>
        <v>1.4249999999999998</v>
      </c>
      <c r="V7" s="128">
        <f t="shared" si="0"/>
        <v>1.3</v>
      </c>
      <c r="W7" s="33">
        <f>I7+P7</f>
        <v>53</v>
      </c>
      <c r="X7" s="129">
        <f>W7*0.2</f>
        <v>10.600000000000001</v>
      </c>
      <c r="Y7" s="134">
        <v>44</v>
      </c>
      <c r="Z7" s="131">
        <f>Y7*0.8</f>
        <v>35.200000000000003</v>
      </c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2"/>
    </row>
    <row r="8" spans="1:44" s="130" customFormat="1" x14ac:dyDescent="0.3">
      <c r="A8" s="125">
        <v>2</v>
      </c>
      <c r="B8" s="134">
        <v>660815</v>
      </c>
      <c r="C8" s="135" t="s">
        <v>107</v>
      </c>
      <c r="D8" s="138">
        <v>5</v>
      </c>
      <c r="E8" s="138">
        <v>4</v>
      </c>
      <c r="F8" s="138">
        <v>6</v>
      </c>
      <c r="G8" s="138">
        <v>5</v>
      </c>
      <c r="H8" s="138">
        <v>2.5</v>
      </c>
      <c r="I8" s="126">
        <f t="shared" ref="I8:I71" si="1">SUM(D8:H8)</f>
        <v>22.5</v>
      </c>
      <c r="J8" s="126">
        <f t="shared" ref="J8:J71" si="2">I8*0.15</f>
        <v>3.375</v>
      </c>
      <c r="K8" s="15">
        <v>1.5</v>
      </c>
      <c r="L8" s="15">
        <v>1</v>
      </c>
      <c r="M8" s="15">
        <v>2</v>
      </c>
      <c r="N8" s="15">
        <v>1</v>
      </c>
      <c r="O8" s="15">
        <v>1.5</v>
      </c>
      <c r="P8" s="127">
        <f t="shared" ref="P8:P71" si="3">SUM(K8:O8)</f>
        <v>7</v>
      </c>
      <c r="Q8" s="127">
        <f t="shared" ref="Q8:Q71" si="4">P8*0.05</f>
        <v>0.35000000000000003</v>
      </c>
      <c r="R8" s="128">
        <f t="shared" ref="R8:R71" si="5">D8*0.15+K8*0.05</f>
        <v>0.82499999999999996</v>
      </c>
      <c r="S8" s="128">
        <f t="shared" ref="S8:S71" si="6">E8*0.15+L8*0.05</f>
        <v>0.65</v>
      </c>
      <c r="T8" s="128">
        <f t="shared" ref="T8:T71" si="7">F8*0.15+M8*0.05</f>
        <v>0.99999999999999989</v>
      </c>
      <c r="U8" s="128">
        <f t="shared" ref="U8:U71" si="8">G8*0.15+N8*0.05</f>
        <v>0.8</v>
      </c>
      <c r="V8" s="128">
        <f t="shared" ref="V8:V71" si="9">H8*0.15+O8*0.05</f>
        <v>0.45</v>
      </c>
      <c r="W8" s="33">
        <f t="shared" ref="W8:W71" si="10">I8+P8</f>
        <v>29.5</v>
      </c>
      <c r="X8" s="129">
        <f t="shared" ref="X8:X71" si="11">W8*0.2</f>
        <v>5.9</v>
      </c>
      <c r="Y8" s="134">
        <v>27</v>
      </c>
      <c r="Z8" s="131">
        <f t="shared" ref="Z8:Z71" si="12">Y8*0.8</f>
        <v>21.6</v>
      </c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2"/>
    </row>
    <row r="9" spans="1:44" s="130" customFormat="1" x14ac:dyDescent="0.3">
      <c r="A9" s="125">
        <v>3</v>
      </c>
      <c r="B9" s="134">
        <v>660816</v>
      </c>
      <c r="C9" s="135" t="s">
        <v>108</v>
      </c>
      <c r="D9" s="9">
        <v>4</v>
      </c>
      <c r="E9" s="9">
        <v>6</v>
      </c>
      <c r="F9" s="9">
        <v>5.5</v>
      </c>
      <c r="G9" s="9">
        <v>4.5</v>
      </c>
      <c r="H9" s="9">
        <v>5</v>
      </c>
      <c r="I9" s="126">
        <f t="shared" si="1"/>
        <v>25</v>
      </c>
      <c r="J9" s="126">
        <f t="shared" si="2"/>
        <v>3.75</v>
      </c>
      <c r="K9" s="15">
        <v>1</v>
      </c>
      <c r="L9" s="15">
        <v>2</v>
      </c>
      <c r="M9" s="15">
        <v>1.5</v>
      </c>
      <c r="N9" s="15">
        <v>2</v>
      </c>
      <c r="O9" s="15">
        <v>2.5</v>
      </c>
      <c r="P9" s="127">
        <f t="shared" si="3"/>
        <v>9</v>
      </c>
      <c r="Q9" s="127">
        <f t="shared" si="4"/>
        <v>0.45</v>
      </c>
      <c r="R9" s="128">
        <f t="shared" si="5"/>
        <v>0.65</v>
      </c>
      <c r="S9" s="128">
        <f t="shared" si="6"/>
        <v>0.99999999999999989</v>
      </c>
      <c r="T9" s="128">
        <f t="shared" si="7"/>
        <v>0.89999999999999991</v>
      </c>
      <c r="U9" s="128">
        <f t="shared" si="8"/>
        <v>0.77499999999999991</v>
      </c>
      <c r="V9" s="128">
        <f t="shared" si="9"/>
        <v>0.875</v>
      </c>
      <c r="W9" s="33">
        <f t="shared" si="10"/>
        <v>34</v>
      </c>
      <c r="X9" s="129">
        <f t="shared" si="11"/>
        <v>6.8000000000000007</v>
      </c>
      <c r="Y9" s="134">
        <v>30</v>
      </c>
      <c r="Z9" s="131">
        <f t="shared" si="12"/>
        <v>24</v>
      </c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2"/>
    </row>
    <row r="10" spans="1:44" s="130" customFormat="1" x14ac:dyDescent="0.3">
      <c r="A10" s="125">
        <v>4</v>
      </c>
      <c r="B10" s="134">
        <v>660817</v>
      </c>
      <c r="C10" s="135" t="s">
        <v>109</v>
      </c>
      <c r="D10" s="149">
        <v>10</v>
      </c>
      <c r="E10" s="149">
        <v>7.5</v>
      </c>
      <c r="F10" s="149">
        <v>8</v>
      </c>
      <c r="G10" s="149">
        <v>9</v>
      </c>
      <c r="H10" s="149">
        <v>11</v>
      </c>
      <c r="I10" s="126">
        <f t="shared" si="1"/>
        <v>45.5</v>
      </c>
      <c r="J10" s="126">
        <f t="shared" si="2"/>
        <v>6.8250000000000002</v>
      </c>
      <c r="K10" s="15">
        <v>3</v>
      </c>
      <c r="L10" s="15">
        <v>2.5</v>
      </c>
      <c r="M10" s="15">
        <v>2</v>
      </c>
      <c r="N10" s="15">
        <v>3.5</v>
      </c>
      <c r="O10" s="15">
        <v>4</v>
      </c>
      <c r="P10" s="127">
        <f t="shared" si="3"/>
        <v>15</v>
      </c>
      <c r="Q10" s="127">
        <f t="shared" si="4"/>
        <v>0.75</v>
      </c>
      <c r="R10" s="128">
        <f t="shared" si="5"/>
        <v>1.65</v>
      </c>
      <c r="S10" s="128">
        <f t="shared" si="6"/>
        <v>1.25</v>
      </c>
      <c r="T10" s="128">
        <f t="shared" si="7"/>
        <v>1.3</v>
      </c>
      <c r="U10" s="128">
        <f t="shared" si="8"/>
        <v>1.5249999999999999</v>
      </c>
      <c r="V10" s="128">
        <f t="shared" si="9"/>
        <v>1.8499999999999999</v>
      </c>
      <c r="W10" s="33">
        <f t="shared" si="10"/>
        <v>60.5</v>
      </c>
      <c r="X10" s="129">
        <f t="shared" si="11"/>
        <v>12.100000000000001</v>
      </c>
      <c r="Y10" s="134">
        <v>50</v>
      </c>
      <c r="Z10" s="131">
        <f t="shared" si="12"/>
        <v>40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2"/>
    </row>
    <row r="11" spans="1:44" s="130" customFormat="1" x14ac:dyDescent="0.3">
      <c r="A11" s="125">
        <v>5</v>
      </c>
      <c r="B11" s="134">
        <v>660818</v>
      </c>
      <c r="C11" s="135" t="s">
        <v>110</v>
      </c>
      <c r="D11" s="138">
        <v>4</v>
      </c>
      <c r="E11" s="138">
        <v>5</v>
      </c>
      <c r="F11" s="138">
        <v>3</v>
      </c>
      <c r="G11" s="138">
        <v>4.5</v>
      </c>
      <c r="H11" s="138">
        <v>6</v>
      </c>
      <c r="I11" s="126">
        <f t="shared" si="1"/>
        <v>22.5</v>
      </c>
      <c r="J11" s="126">
        <f t="shared" si="2"/>
        <v>3.375</v>
      </c>
      <c r="K11" s="15">
        <v>1.5</v>
      </c>
      <c r="L11" s="15">
        <v>2</v>
      </c>
      <c r="M11" s="15">
        <v>1.5</v>
      </c>
      <c r="N11" s="15">
        <v>2</v>
      </c>
      <c r="O11" s="15">
        <v>0</v>
      </c>
      <c r="P11" s="127">
        <f t="shared" si="3"/>
        <v>7</v>
      </c>
      <c r="Q11" s="127">
        <f t="shared" si="4"/>
        <v>0.35000000000000003</v>
      </c>
      <c r="R11" s="128">
        <f t="shared" si="5"/>
        <v>0.67500000000000004</v>
      </c>
      <c r="S11" s="128">
        <f t="shared" si="6"/>
        <v>0.85</v>
      </c>
      <c r="T11" s="128">
        <f t="shared" si="7"/>
        <v>0.52499999999999991</v>
      </c>
      <c r="U11" s="128">
        <f t="shared" si="8"/>
        <v>0.77499999999999991</v>
      </c>
      <c r="V11" s="128">
        <f t="shared" si="9"/>
        <v>0.89999999999999991</v>
      </c>
      <c r="W11" s="33">
        <f t="shared" si="10"/>
        <v>29.5</v>
      </c>
      <c r="X11" s="129">
        <f t="shared" si="11"/>
        <v>5.9</v>
      </c>
      <c r="Y11" s="134">
        <v>29</v>
      </c>
      <c r="Z11" s="131">
        <f t="shared" si="12"/>
        <v>23.200000000000003</v>
      </c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2"/>
    </row>
    <row r="12" spans="1:44" s="130" customFormat="1" x14ac:dyDescent="0.3">
      <c r="A12" s="125">
        <v>6</v>
      </c>
      <c r="B12" s="134">
        <v>660988</v>
      </c>
      <c r="C12" s="135" t="s">
        <v>111</v>
      </c>
      <c r="D12" s="9">
        <v>6.5</v>
      </c>
      <c r="E12" s="9">
        <v>7</v>
      </c>
      <c r="F12" s="9">
        <v>8.5</v>
      </c>
      <c r="G12" s="9">
        <v>6</v>
      </c>
      <c r="H12" s="9">
        <v>7.5</v>
      </c>
      <c r="I12" s="126">
        <f t="shared" si="1"/>
        <v>35.5</v>
      </c>
      <c r="J12" s="126">
        <f t="shared" si="2"/>
        <v>5.3250000000000002</v>
      </c>
      <c r="K12" s="15">
        <v>2</v>
      </c>
      <c r="L12" s="15">
        <v>3</v>
      </c>
      <c r="M12" s="15">
        <v>2.5</v>
      </c>
      <c r="N12" s="15">
        <v>2</v>
      </c>
      <c r="O12" s="15">
        <v>2.5</v>
      </c>
      <c r="P12" s="127">
        <f t="shared" si="3"/>
        <v>12</v>
      </c>
      <c r="Q12" s="127">
        <f t="shared" si="4"/>
        <v>0.60000000000000009</v>
      </c>
      <c r="R12" s="128">
        <f t="shared" si="5"/>
        <v>1.075</v>
      </c>
      <c r="S12" s="128">
        <f t="shared" si="6"/>
        <v>1.2000000000000002</v>
      </c>
      <c r="T12" s="128">
        <f t="shared" si="7"/>
        <v>1.4</v>
      </c>
      <c r="U12" s="128">
        <f t="shared" si="8"/>
        <v>0.99999999999999989</v>
      </c>
      <c r="V12" s="128">
        <f t="shared" si="9"/>
        <v>1.25</v>
      </c>
      <c r="W12" s="33">
        <f t="shared" si="10"/>
        <v>47.5</v>
      </c>
      <c r="X12" s="129">
        <f t="shared" si="11"/>
        <v>9.5</v>
      </c>
      <c r="Y12" s="134">
        <v>40</v>
      </c>
      <c r="Z12" s="131">
        <f t="shared" si="12"/>
        <v>32</v>
      </c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2"/>
    </row>
    <row r="13" spans="1:44" s="130" customFormat="1" x14ac:dyDescent="0.3">
      <c r="A13" s="125">
        <v>7</v>
      </c>
      <c r="B13" s="134">
        <v>660819</v>
      </c>
      <c r="C13" s="135" t="s">
        <v>112</v>
      </c>
      <c r="D13" s="149">
        <v>11</v>
      </c>
      <c r="E13" s="149">
        <v>7.5</v>
      </c>
      <c r="F13" s="149">
        <v>12</v>
      </c>
      <c r="G13" s="149">
        <v>9.5</v>
      </c>
      <c r="H13" s="149">
        <v>10</v>
      </c>
      <c r="I13" s="126">
        <f t="shared" si="1"/>
        <v>50</v>
      </c>
      <c r="J13" s="126">
        <f t="shared" si="2"/>
        <v>7.5</v>
      </c>
      <c r="K13" s="15">
        <v>4</v>
      </c>
      <c r="L13" s="15">
        <v>2</v>
      </c>
      <c r="M13" s="15">
        <v>3</v>
      </c>
      <c r="N13" s="15">
        <v>2.5</v>
      </c>
      <c r="O13" s="15">
        <v>4</v>
      </c>
      <c r="P13" s="127">
        <f t="shared" si="3"/>
        <v>15.5</v>
      </c>
      <c r="Q13" s="127">
        <f t="shared" si="4"/>
        <v>0.77500000000000002</v>
      </c>
      <c r="R13" s="128">
        <f t="shared" si="5"/>
        <v>1.8499999999999999</v>
      </c>
      <c r="S13" s="128">
        <f t="shared" si="6"/>
        <v>1.2250000000000001</v>
      </c>
      <c r="T13" s="128">
        <f t="shared" si="7"/>
        <v>1.9499999999999997</v>
      </c>
      <c r="U13" s="128">
        <f t="shared" si="8"/>
        <v>1.55</v>
      </c>
      <c r="V13" s="128">
        <f t="shared" si="9"/>
        <v>1.7</v>
      </c>
      <c r="W13" s="33">
        <f t="shared" si="10"/>
        <v>65.5</v>
      </c>
      <c r="X13" s="129">
        <f t="shared" si="11"/>
        <v>13.100000000000001</v>
      </c>
      <c r="Y13" s="134">
        <v>54</v>
      </c>
      <c r="Z13" s="131">
        <f t="shared" si="12"/>
        <v>43.2</v>
      </c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2"/>
    </row>
    <row r="14" spans="1:44" s="130" customFormat="1" x14ac:dyDescent="0.3">
      <c r="A14" s="125">
        <v>8</v>
      </c>
      <c r="B14" s="134">
        <v>660820</v>
      </c>
      <c r="C14" s="135" t="s">
        <v>113</v>
      </c>
      <c r="D14" s="9"/>
      <c r="E14" s="9"/>
      <c r="F14" s="9"/>
      <c r="G14" s="9"/>
      <c r="H14" s="9"/>
      <c r="I14" s="126">
        <f t="shared" si="1"/>
        <v>0</v>
      </c>
      <c r="J14" s="126">
        <f t="shared" si="2"/>
        <v>0</v>
      </c>
      <c r="K14" s="15"/>
      <c r="L14" s="15"/>
      <c r="M14" s="15"/>
      <c r="N14" s="15"/>
      <c r="O14" s="15"/>
      <c r="P14" s="127">
        <f t="shared" si="3"/>
        <v>0</v>
      </c>
      <c r="Q14" s="127">
        <f t="shared" si="4"/>
        <v>0</v>
      </c>
      <c r="R14" s="128">
        <f t="shared" si="5"/>
        <v>0</v>
      </c>
      <c r="S14" s="128">
        <f t="shared" si="6"/>
        <v>0</v>
      </c>
      <c r="T14" s="128">
        <f t="shared" si="7"/>
        <v>0</v>
      </c>
      <c r="U14" s="128">
        <f t="shared" si="8"/>
        <v>0</v>
      </c>
      <c r="V14" s="128">
        <f t="shared" si="9"/>
        <v>0</v>
      </c>
      <c r="W14" s="33">
        <f t="shared" si="10"/>
        <v>0</v>
      </c>
      <c r="X14" s="129">
        <f t="shared" si="11"/>
        <v>0</v>
      </c>
      <c r="Y14" s="134" t="s">
        <v>290</v>
      </c>
      <c r="Z14" s="131" t="e">
        <f t="shared" si="12"/>
        <v>#VALUE!</v>
      </c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2"/>
    </row>
    <row r="15" spans="1:44" s="130" customFormat="1" x14ac:dyDescent="0.3">
      <c r="A15" s="125">
        <v>9</v>
      </c>
      <c r="B15" s="134">
        <v>660821</v>
      </c>
      <c r="C15" s="135" t="s">
        <v>114</v>
      </c>
      <c r="D15" s="9">
        <v>7.5</v>
      </c>
      <c r="E15" s="9">
        <v>8.5</v>
      </c>
      <c r="F15" s="9">
        <v>7</v>
      </c>
      <c r="G15" s="9">
        <v>9</v>
      </c>
      <c r="H15" s="9">
        <v>10</v>
      </c>
      <c r="I15" s="126">
        <f t="shared" si="1"/>
        <v>42</v>
      </c>
      <c r="J15" s="126">
        <f t="shared" si="2"/>
        <v>6.3</v>
      </c>
      <c r="K15" s="15">
        <v>3</v>
      </c>
      <c r="L15" s="15">
        <v>2.5</v>
      </c>
      <c r="M15" s="15">
        <v>2</v>
      </c>
      <c r="N15" s="15">
        <v>3.5</v>
      </c>
      <c r="O15" s="15">
        <v>2.5</v>
      </c>
      <c r="P15" s="127">
        <f t="shared" si="3"/>
        <v>13.5</v>
      </c>
      <c r="Q15" s="127">
        <f t="shared" si="4"/>
        <v>0.67500000000000004</v>
      </c>
      <c r="R15" s="128">
        <f t="shared" si="5"/>
        <v>1.2749999999999999</v>
      </c>
      <c r="S15" s="128">
        <f t="shared" si="6"/>
        <v>1.4</v>
      </c>
      <c r="T15" s="128">
        <f t="shared" si="7"/>
        <v>1.1500000000000001</v>
      </c>
      <c r="U15" s="128">
        <f t="shared" si="8"/>
        <v>1.5249999999999999</v>
      </c>
      <c r="V15" s="128">
        <f t="shared" si="9"/>
        <v>1.625</v>
      </c>
      <c r="W15" s="33">
        <f t="shared" si="10"/>
        <v>55.5</v>
      </c>
      <c r="X15" s="129">
        <f t="shared" si="11"/>
        <v>11.100000000000001</v>
      </c>
      <c r="Y15" s="134">
        <v>45</v>
      </c>
      <c r="Z15" s="131">
        <f t="shared" si="12"/>
        <v>36</v>
      </c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2"/>
    </row>
    <row r="16" spans="1:44" s="130" customFormat="1" x14ac:dyDescent="0.3">
      <c r="A16" s="125">
        <v>10</v>
      </c>
      <c r="B16" s="134">
        <v>660822</v>
      </c>
      <c r="C16" s="135" t="s">
        <v>115</v>
      </c>
      <c r="D16" s="9">
        <v>4</v>
      </c>
      <c r="E16" s="9">
        <v>6</v>
      </c>
      <c r="F16" s="9">
        <v>3.5</v>
      </c>
      <c r="G16" s="9">
        <v>5.5</v>
      </c>
      <c r="H16" s="9">
        <v>5</v>
      </c>
      <c r="I16" s="126">
        <f t="shared" si="1"/>
        <v>24</v>
      </c>
      <c r="J16" s="126">
        <f t="shared" si="2"/>
        <v>3.5999999999999996</v>
      </c>
      <c r="K16" s="15">
        <v>1.5</v>
      </c>
      <c r="L16" s="15">
        <v>2</v>
      </c>
      <c r="M16" s="15">
        <v>1</v>
      </c>
      <c r="N16" s="15">
        <v>2</v>
      </c>
      <c r="O16" s="15">
        <v>2</v>
      </c>
      <c r="P16" s="127">
        <f t="shared" si="3"/>
        <v>8.5</v>
      </c>
      <c r="Q16" s="127">
        <f t="shared" si="4"/>
        <v>0.42500000000000004</v>
      </c>
      <c r="R16" s="128">
        <f t="shared" si="5"/>
        <v>0.67500000000000004</v>
      </c>
      <c r="S16" s="128">
        <f t="shared" si="6"/>
        <v>0.99999999999999989</v>
      </c>
      <c r="T16" s="128">
        <f t="shared" si="7"/>
        <v>0.57500000000000007</v>
      </c>
      <c r="U16" s="128">
        <f t="shared" si="8"/>
        <v>0.92499999999999993</v>
      </c>
      <c r="V16" s="128">
        <f t="shared" si="9"/>
        <v>0.85</v>
      </c>
      <c r="W16" s="33">
        <f t="shared" si="10"/>
        <v>32.5</v>
      </c>
      <c r="X16" s="129">
        <f t="shared" si="11"/>
        <v>6.5</v>
      </c>
      <c r="Y16" s="134">
        <v>30</v>
      </c>
      <c r="Z16" s="131">
        <f t="shared" si="12"/>
        <v>24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2"/>
    </row>
    <row r="17" spans="1:44" s="130" customFormat="1" x14ac:dyDescent="0.3">
      <c r="A17" s="125">
        <v>11</v>
      </c>
      <c r="B17" s="134">
        <v>660823</v>
      </c>
      <c r="C17" s="135" t="s">
        <v>116</v>
      </c>
      <c r="D17" s="9">
        <v>9</v>
      </c>
      <c r="E17" s="9">
        <v>8</v>
      </c>
      <c r="F17" s="9">
        <v>6</v>
      </c>
      <c r="G17" s="9">
        <v>6.5</v>
      </c>
      <c r="H17" s="9">
        <v>7</v>
      </c>
      <c r="I17" s="126">
        <f t="shared" si="1"/>
        <v>36.5</v>
      </c>
      <c r="J17" s="126">
        <f t="shared" si="2"/>
        <v>5.4749999999999996</v>
      </c>
      <c r="K17" s="15">
        <v>2</v>
      </c>
      <c r="L17" s="15">
        <v>1.5</v>
      </c>
      <c r="M17" s="15">
        <v>2.5</v>
      </c>
      <c r="N17" s="15">
        <v>3</v>
      </c>
      <c r="O17" s="15">
        <v>3</v>
      </c>
      <c r="P17" s="127">
        <f t="shared" si="3"/>
        <v>12</v>
      </c>
      <c r="Q17" s="127">
        <f t="shared" si="4"/>
        <v>0.60000000000000009</v>
      </c>
      <c r="R17" s="128">
        <f t="shared" si="5"/>
        <v>1.45</v>
      </c>
      <c r="S17" s="128">
        <f t="shared" si="6"/>
        <v>1.2749999999999999</v>
      </c>
      <c r="T17" s="128">
        <f t="shared" si="7"/>
        <v>1.0249999999999999</v>
      </c>
      <c r="U17" s="128">
        <f t="shared" si="8"/>
        <v>1.125</v>
      </c>
      <c r="V17" s="128">
        <f t="shared" si="9"/>
        <v>1.2000000000000002</v>
      </c>
      <c r="W17" s="33">
        <f t="shared" si="10"/>
        <v>48.5</v>
      </c>
      <c r="X17" s="129">
        <f t="shared" si="11"/>
        <v>9.7000000000000011</v>
      </c>
      <c r="Y17" s="134">
        <v>40</v>
      </c>
      <c r="Z17" s="131">
        <f t="shared" si="12"/>
        <v>32</v>
      </c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2"/>
    </row>
    <row r="18" spans="1:44" s="130" customFormat="1" x14ac:dyDescent="0.3">
      <c r="A18" s="125">
        <v>12</v>
      </c>
      <c r="B18" s="134">
        <v>660824</v>
      </c>
      <c r="C18" s="135" t="s">
        <v>117</v>
      </c>
      <c r="D18" s="138">
        <v>6.5</v>
      </c>
      <c r="E18" s="138">
        <v>7</v>
      </c>
      <c r="F18" s="138">
        <v>5</v>
      </c>
      <c r="G18" s="138">
        <v>8</v>
      </c>
      <c r="H18" s="138">
        <v>6</v>
      </c>
      <c r="I18" s="126">
        <f t="shared" si="1"/>
        <v>32.5</v>
      </c>
      <c r="J18" s="126">
        <f t="shared" si="2"/>
        <v>4.875</v>
      </c>
      <c r="K18" s="15">
        <v>2</v>
      </c>
      <c r="L18" s="15">
        <v>1</v>
      </c>
      <c r="M18" s="15">
        <v>2</v>
      </c>
      <c r="N18" s="15">
        <v>1.5</v>
      </c>
      <c r="O18" s="15">
        <v>2.5</v>
      </c>
      <c r="P18" s="127">
        <f t="shared" si="3"/>
        <v>9</v>
      </c>
      <c r="Q18" s="127">
        <f t="shared" si="4"/>
        <v>0.45</v>
      </c>
      <c r="R18" s="128">
        <f t="shared" si="5"/>
        <v>1.075</v>
      </c>
      <c r="S18" s="128">
        <f t="shared" si="6"/>
        <v>1.1000000000000001</v>
      </c>
      <c r="T18" s="128">
        <f t="shared" si="7"/>
        <v>0.85</v>
      </c>
      <c r="U18" s="128">
        <f t="shared" si="8"/>
        <v>1.2749999999999999</v>
      </c>
      <c r="V18" s="128">
        <f t="shared" si="9"/>
        <v>1.0249999999999999</v>
      </c>
      <c r="W18" s="33">
        <f t="shared" si="10"/>
        <v>41.5</v>
      </c>
      <c r="X18" s="129">
        <f t="shared" si="11"/>
        <v>8.3000000000000007</v>
      </c>
      <c r="Y18" s="134">
        <v>36</v>
      </c>
      <c r="Z18" s="131">
        <f t="shared" si="12"/>
        <v>28.8</v>
      </c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2"/>
    </row>
    <row r="19" spans="1:44" s="130" customFormat="1" x14ac:dyDescent="0.3">
      <c r="A19" s="125">
        <v>13</v>
      </c>
      <c r="B19" s="134">
        <v>660825</v>
      </c>
      <c r="C19" s="135" t="s">
        <v>118</v>
      </c>
      <c r="D19" s="9">
        <v>10</v>
      </c>
      <c r="E19" s="9">
        <v>4</v>
      </c>
      <c r="F19" s="9">
        <v>6.5</v>
      </c>
      <c r="G19" s="9">
        <v>6</v>
      </c>
      <c r="H19" s="9">
        <v>7</v>
      </c>
      <c r="I19" s="126">
        <f t="shared" si="1"/>
        <v>33.5</v>
      </c>
      <c r="J19" s="126">
        <f t="shared" si="2"/>
        <v>5.0249999999999995</v>
      </c>
      <c r="K19" s="15">
        <v>2.5</v>
      </c>
      <c r="L19" s="15">
        <v>2</v>
      </c>
      <c r="M19" s="15">
        <v>1.5</v>
      </c>
      <c r="N19" s="15">
        <v>3</v>
      </c>
      <c r="O19" s="15">
        <v>1</v>
      </c>
      <c r="P19" s="127">
        <f t="shared" si="3"/>
        <v>10</v>
      </c>
      <c r="Q19" s="127">
        <f t="shared" si="4"/>
        <v>0.5</v>
      </c>
      <c r="R19" s="128">
        <f t="shared" si="5"/>
        <v>1.625</v>
      </c>
      <c r="S19" s="128">
        <f t="shared" si="6"/>
        <v>0.7</v>
      </c>
      <c r="T19" s="128">
        <f t="shared" si="7"/>
        <v>1.05</v>
      </c>
      <c r="U19" s="128">
        <f t="shared" si="8"/>
        <v>1.0499999999999998</v>
      </c>
      <c r="V19" s="128">
        <f t="shared" si="9"/>
        <v>1.1000000000000001</v>
      </c>
      <c r="W19" s="33">
        <f t="shared" si="10"/>
        <v>43.5</v>
      </c>
      <c r="X19" s="129">
        <f t="shared" si="11"/>
        <v>8.7000000000000011</v>
      </c>
      <c r="Y19" s="134">
        <v>38</v>
      </c>
      <c r="Z19" s="131">
        <f t="shared" si="12"/>
        <v>30.400000000000002</v>
      </c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2"/>
    </row>
    <row r="20" spans="1:44" s="130" customFormat="1" x14ac:dyDescent="0.3">
      <c r="A20" s="125">
        <v>14</v>
      </c>
      <c r="B20" s="134">
        <v>660826</v>
      </c>
      <c r="C20" s="135" t="s">
        <v>119</v>
      </c>
      <c r="D20" s="9">
        <v>7</v>
      </c>
      <c r="E20" s="9">
        <v>8.5</v>
      </c>
      <c r="F20" s="9">
        <v>7</v>
      </c>
      <c r="G20" s="9">
        <v>5</v>
      </c>
      <c r="H20" s="9">
        <v>6</v>
      </c>
      <c r="I20" s="126">
        <f t="shared" si="1"/>
        <v>33.5</v>
      </c>
      <c r="J20" s="126">
        <f t="shared" si="2"/>
        <v>5.0249999999999995</v>
      </c>
      <c r="K20" s="15">
        <v>1.5</v>
      </c>
      <c r="L20" s="15">
        <v>1.5</v>
      </c>
      <c r="M20" s="15">
        <v>1</v>
      </c>
      <c r="N20" s="15">
        <v>2.5</v>
      </c>
      <c r="O20" s="15">
        <v>2</v>
      </c>
      <c r="P20" s="127">
        <f t="shared" si="3"/>
        <v>8.5</v>
      </c>
      <c r="Q20" s="127">
        <f t="shared" si="4"/>
        <v>0.42500000000000004</v>
      </c>
      <c r="R20" s="128">
        <f t="shared" si="5"/>
        <v>1.125</v>
      </c>
      <c r="S20" s="128">
        <f t="shared" si="6"/>
        <v>1.3499999999999999</v>
      </c>
      <c r="T20" s="128">
        <f t="shared" si="7"/>
        <v>1.1000000000000001</v>
      </c>
      <c r="U20" s="128">
        <f t="shared" si="8"/>
        <v>0.875</v>
      </c>
      <c r="V20" s="128">
        <f t="shared" si="9"/>
        <v>0.99999999999999989</v>
      </c>
      <c r="W20" s="33">
        <f t="shared" si="10"/>
        <v>42</v>
      </c>
      <c r="X20" s="129">
        <f t="shared" si="11"/>
        <v>8.4</v>
      </c>
      <c r="Y20" s="134">
        <v>36</v>
      </c>
      <c r="Z20" s="131">
        <f t="shared" si="12"/>
        <v>28.8</v>
      </c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2"/>
    </row>
    <row r="21" spans="1:44" s="130" customFormat="1" x14ac:dyDescent="0.3">
      <c r="A21" s="125">
        <v>15</v>
      </c>
      <c r="B21" s="134">
        <v>660827</v>
      </c>
      <c r="C21" s="135" t="s">
        <v>120</v>
      </c>
      <c r="D21" s="9">
        <v>4.5</v>
      </c>
      <c r="E21" s="9">
        <v>2</v>
      </c>
      <c r="F21" s="9">
        <v>5</v>
      </c>
      <c r="G21" s="9">
        <v>3</v>
      </c>
      <c r="H21" s="9">
        <v>2.5</v>
      </c>
      <c r="I21" s="126">
        <f t="shared" si="1"/>
        <v>17</v>
      </c>
      <c r="J21" s="126">
        <f t="shared" si="2"/>
        <v>2.5499999999999998</v>
      </c>
      <c r="K21" s="15">
        <v>2</v>
      </c>
      <c r="L21" s="15">
        <v>1</v>
      </c>
      <c r="M21" s="15">
        <v>2</v>
      </c>
      <c r="N21" s="15">
        <v>0</v>
      </c>
      <c r="O21" s="15">
        <v>1.5</v>
      </c>
      <c r="P21" s="127">
        <f t="shared" si="3"/>
        <v>6.5</v>
      </c>
      <c r="Q21" s="127">
        <f t="shared" si="4"/>
        <v>0.32500000000000001</v>
      </c>
      <c r="R21" s="128">
        <f t="shared" si="5"/>
        <v>0.77499999999999991</v>
      </c>
      <c r="S21" s="128">
        <f t="shared" si="6"/>
        <v>0.35</v>
      </c>
      <c r="T21" s="128">
        <f t="shared" si="7"/>
        <v>0.85</v>
      </c>
      <c r="U21" s="128">
        <f t="shared" si="8"/>
        <v>0.44999999999999996</v>
      </c>
      <c r="V21" s="128">
        <f t="shared" si="9"/>
        <v>0.45</v>
      </c>
      <c r="W21" s="33">
        <f t="shared" si="10"/>
        <v>23.5</v>
      </c>
      <c r="X21" s="129">
        <f t="shared" si="11"/>
        <v>4.7</v>
      </c>
      <c r="Y21" s="134">
        <v>20</v>
      </c>
      <c r="Z21" s="131">
        <f t="shared" si="12"/>
        <v>16</v>
      </c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2"/>
    </row>
    <row r="22" spans="1:44" s="130" customFormat="1" x14ac:dyDescent="0.3">
      <c r="A22" s="125">
        <v>16</v>
      </c>
      <c r="B22" s="134">
        <v>660828</v>
      </c>
      <c r="C22" s="135" t="s">
        <v>121</v>
      </c>
      <c r="D22" s="9">
        <v>4</v>
      </c>
      <c r="E22" s="9">
        <v>3.5</v>
      </c>
      <c r="F22" s="9">
        <v>2</v>
      </c>
      <c r="G22" s="9">
        <v>3</v>
      </c>
      <c r="H22" s="9">
        <v>1.5</v>
      </c>
      <c r="I22" s="126">
        <f t="shared" si="1"/>
        <v>14</v>
      </c>
      <c r="J22" s="126">
        <f t="shared" si="2"/>
        <v>2.1</v>
      </c>
      <c r="K22" s="15">
        <v>1</v>
      </c>
      <c r="L22" s="15">
        <v>0</v>
      </c>
      <c r="M22" s="15">
        <v>1.5</v>
      </c>
      <c r="N22" s="15">
        <v>1.5</v>
      </c>
      <c r="O22" s="15">
        <v>1</v>
      </c>
      <c r="P22" s="127">
        <f t="shared" si="3"/>
        <v>5</v>
      </c>
      <c r="Q22" s="127">
        <f t="shared" si="4"/>
        <v>0.25</v>
      </c>
      <c r="R22" s="128">
        <f t="shared" si="5"/>
        <v>0.65</v>
      </c>
      <c r="S22" s="128">
        <f t="shared" si="6"/>
        <v>0.52500000000000002</v>
      </c>
      <c r="T22" s="128">
        <f t="shared" si="7"/>
        <v>0.375</v>
      </c>
      <c r="U22" s="128">
        <f t="shared" si="8"/>
        <v>0.52499999999999991</v>
      </c>
      <c r="V22" s="128">
        <f t="shared" si="9"/>
        <v>0.27499999999999997</v>
      </c>
      <c r="W22" s="33">
        <f t="shared" si="10"/>
        <v>19</v>
      </c>
      <c r="X22" s="129">
        <f t="shared" si="11"/>
        <v>3.8000000000000003</v>
      </c>
      <c r="Y22" s="134">
        <v>19</v>
      </c>
      <c r="Z22" s="131">
        <f t="shared" si="12"/>
        <v>15.200000000000001</v>
      </c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2"/>
    </row>
    <row r="23" spans="1:44" s="130" customFormat="1" x14ac:dyDescent="0.3">
      <c r="A23" s="125">
        <v>17</v>
      </c>
      <c r="B23" s="134">
        <v>660829</v>
      </c>
      <c r="C23" s="135" t="s">
        <v>122</v>
      </c>
      <c r="D23" s="9">
        <v>4</v>
      </c>
      <c r="E23" s="9">
        <v>3</v>
      </c>
      <c r="F23" s="9">
        <v>6</v>
      </c>
      <c r="G23" s="9">
        <v>2.5</v>
      </c>
      <c r="H23" s="9">
        <v>5</v>
      </c>
      <c r="I23" s="126">
        <f t="shared" si="1"/>
        <v>20.5</v>
      </c>
      <c r="J23" s="126">
        <f t="shared" si="2"/>
        <v>3.0749999999999997</v>
      </c>
      <c r="K23" s="15">
        <v>1.5</v>
      </c>
      <c r="L23" s="15">
        <v>1.5</v>
      </c>
      <c r="M23" s="15">
        <v>0.5</v>
      </c>
      <c r="N23" s="15">
        <v>1</v>
      </c>
      <c r="O23" s="15">
        <v>2</v>
      </c>
      <c r="P23" s="127">
        <f t="shared" si="3"/>
        <v>6.5</v>
      </c>
      <c r="Q23" s="127">
        <f t="shared" si="4"/>
        <v>0.32500000000000001</v>
      </c>
      <c r="R23" s="128">
        <f t="shared" si="5"/>
        <v>0.67500000000000004</v>
      </c>
      <c r="S23" s="128">
        <f t="shared" si="6"/>
        <v>0.52499999999999991</v>
      </c>
      <c r="T23" s="128">
        <f t="shared" si="7"/>
        <v>0.92499999999999993</v>
      </c>
      <c r="U23" s="128">
        <f t="shared" si="8"/>
        <v>0.42499999999999999</v>
      </c>
      <c r="V23" s="128">
        <f t="shared" si="9"/>
        <v>0.85</v>
      </c>
      <c r="W23" s="33">
        <f t="shared" si="10"/>
        <v>27</v>
      </c>
      <c r="X23" s="129">
        <f t="shared" si="11"/>
        <v>5.4</v>
      </c>
      <c r="Y23" s="134">
        <v>25</v>
      </c>
      <c r="Z23" s="131">
        <f t="shared" si="12"/>
        <v>20</v>
      </c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2"/>
    </row>
    <row r="24" spans="1:44" s="130" customFormat="1" x14ac:dyDescent="0.3">
      <c r="A24" s="125">
        <v>18</v>
      </c>
      <c r="B24" s="134">
        <v>660830</v>
      </c>
      <c r="C24" s="135" t="s">
        <v>123</v>
      </c>
      <c r="D24" s="138">
        <v>10.5</v>
      </c>
      <c r="E24" s="138">
        <v>9</v>
      </c>
      <c r="F24" s="138">
        <v>8</v>
      </c>
      <c r="G24" s="138">
        <v>12</v>
      </c>
      <c r="H24" s="138">
        <v>10</v>
      </c>
      <c r="I24" s="126">
        <f t="shared" si="1"/>
        <v>49.5</v>
      </c>
      <c r="J24" s="126">
        <f t="shared" si="2"/>
        <v>7.4249999999999998</v>
      </c>
      <c r="K24" s="15">
        <v>4</v>
      </c>
      <c r="L24" s="15">
        <v>2</v>
      </c>
      <c r="M24" s="15">
        <v>3</v>
      </c>
      <c r="N24" s="15">
        <v>4</v>
      </c>
      <c r="O24" s="15">
        <v>2.5</v>
      </c>
      <c r="P24" s="127">
        <f t="shared" si="3"/>
        <v>15.5</v>
      </c>
      <c r="Q24" s="127">
        <f t="shared" si="4"/>
        <v>0.77500000000000002</v>
      </c>
      <c r="R24" s="128">
        <f t="shared" si="5"/>
        <v>1.7749999999999999</v>
      </c>
      <c r="S24" s="128">
        <f t="shared" si="6"/>
        <v>1.45</v>
      </c>
      <c r="T24" s="128">
        <f t="shared" si="7"/>
        <v>1.35</v>
      </c>
      <c r="U24" s="128">
        <f t="shared" si="8"/>
        <v>1.9999999999999998</v>
      </c>
      <c r="V24" s="128">
        <f t="shared" si="9"/>
        <v>1.625</v>
      </c>
      <c r="W24" s="33">
        <f t="shared" si="10"/>
        <v>65</v>
      </c>
      <c r="X24" s="129">
        <f t="shared" si="11"/>
        <v>13</v>
      </c>
      <c r="Y24" s="134">
        <v>55</v>
      </c>
      <c r="Z24" s="131">
        <f t="shared" si="12"/>
        <v>44</v>
      </c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2"/>
    </row>
    <row r="25" spans="1:44" s="130" customFormat="1" x14ac:dyDescent="0.3">
      <c r="A25" s="125">
        <v>19</v>
      </c>
      <c r="B25" s="134">
        <v>660831</v>
      </c>
      <c r="C25" s="135" t="s">
        <v>124</v>
      </c>
      <c r="D25" s="149">
        <v>5.5</v>
      </c>
      <c r="E25" s="149">
        <v>4</v>
      </c>
      <c r="F25" s="149">
        <v>3</v>
      </c>
      <c r="G25" s="149">
        <v>3.5</v>
      </c>
      <c r="H25" s="149">
        <v>2</v>
      </c>
      <c r="I25" s="126">
        <f t="shared" si="1"/>
        <v>18</v>
      </c>
      <c r="J25" s="126">
        <f t="shared" si="2"/>
        <v>2.6999999999999997</v>
      </c>
      <c r="K25" s="15">
        <v>1</v>
      </c>
      <c r="L25" s="15">
        <v>0</v>
      </c>
      <c r="M25" s="15">
        <v>2</v>
      </c>
      <c r="N25" s="15">
        <v>1.5</v>
      </c>
      <c r="O25" s="15">
        <v>2</v>
      </c>
      <c r="P25" s="127">
        <f t="shared" si="3"/>
        <v>6.5</v>
      </c>
      <c r="Q25" s="127">
        <f t="shared" si="4"/>
        <v>0.32500000000000001</v>
      </c>
      <c r="R25" s="128">
        <f t="shared" si="5"/>
        <v>0.875</v>
      </c>
      <c r="S25" s="128">
        <f t="shared" si="6"/>
        <v>0.6</v>
      </c>
      <c r="T25" s="128">
        <f t="shared" si="7"/>
        <v>0.54999999999999993</v>
      </c>
      <c r="U25" s="128">
        <f t="shared" si="8"/>
        <v>0.60000000000000009</v>
      </c>
      <c r="V25" s="128">
        <f t="shared" si="9"/>
        <v>0.4</v>
      </c>
      <c r="W25" s="33">
        <f t="shared" si="10"/>
        <v>24.5</v>
      </c>
      <c r="X25" s="129">
        <f t="shared" si="11"/>
        <v>4.9000000000000004</v>
      </c>
      <c r="Y25" s="134">
        <v>22</v>
      </c>
      <c r="Z25" s="131">
        <f t="shared" si="12"/>
        <v>17.600000000000001</v>
      </c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2"/>
    </row>
    <row r="26" spans="1:44" s="130" customFormat="1" x14ac:dyDescent="0.3">
      <c r="A26" s="125">
        <v>20</v>
      </c>
      <c r="B26" s="134">
        <v>660832</v>
      </c>
      <c r="C26" s="135" t="s">
        <v>125</v>
      </c>
      <c r="D26" s="138">
        <v>5</v>
      </c>
      <c r="E26" s="138">
        <v>6</v>
      </c>
      <c r="F26" s="138">
        <v>4</v>
      </c>
      <c r="G26" s="138">
        <v>5</v>
      </c>
      <c r="H26" s="138">
        <v>4.5</v>
      </c>
      <c r="I26" s="126">
        <f t="shared" si="1"/>
        <v>24.5</v>
      </c>
      <c r="J26" s="126">
        <f t="shared" si="2"/>
        <v>3.6749999999999998</v>
      </c>
      <c r="K26" s="15">
        <v>1.5</v>
      </c>
      <c r="L26" s="15">
        <v>2</v>
      </c>
      <c r="M26" s="15">
        <v>1.5</v>
      </c>
      <c r="N26" s="15">
        <v>1</v>
      </c>
      <c r="O26" s="15">
        <v>1</v>
      </c>
      <c r="P26" s="127">
        <f t="shared" si="3"/>
        <v>7</v>
      </c>
      <c r="Q26" s="127">
        <f t="shared" si="4"/>
        <v>0.35000000000000003</v>
      </c>
      <c r="R26" s="128">
        <f t="shared" si="5"/>
        <v>0.82499999999999996</v>
      </c>
      <c r="S26" s="128">
        <f t="shared" si="6"/>
        <v>0.99999999999999989</v>
      </c>
      <c r="T26" s="128">
        <f t="shared" si="7"/>
        <v>0.67500000000000004</v>
      </c>
      <c r="U26" s="128">
        <f t="shared" si="8"/>
        <v>0.8</v>
      </c>
      <c r="V26" s="128">
        <f t="shared" si="9"/>
        <v>0.72499999999999998</v>
      </c>
      <c r="W26" s="33">
        <f t="shared" si="10"/>
        <v>31.5</v>
      </c>
      <c r="X26" s="129">
        <f t="shared" si="11"/>
        <v>6.3000000000000007</v>
      </c>
      <c r="Y26" s="134">
        <v>27</v>
      </c>
      <c r="Z26" s="131">
        <f t="shared" si="12"/>
        <v>21.6</v>
      </c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2"/>
    </row>
    <row r="27" spans="1:44" s="130" customFormat="1" x14ac:dyDescent="0.3">
      <c r="A27" s="125">
        <v>21</v>
      </c>
      <c r="B27" s="134">
        <v>660833</v>
      </c>
      <c r="C27" s="135" t="s">
        <v>126</v>
      </c>
      <c r="D27" s="138">
        <v>10</v>
      </c>
      <c r="E27" s="138">
        <v>7.5</v>
      </c>
      <c r="F27" s="138">
        <v>9.5</v>
      </c>
      <c r="G27" s="138">
        <v>8</v>
      </c>
      <c r="H27" s="138">
        <v>9</v>
      </c>
      <c r="I27" s="126">
        <f t="shared" si="1"/>
        <v>44</v>
      </c>
      <c r="J27" s="126">
        <f t="shared" si="2"/>
        <v>6.6</v>
      </c>
      <c r="K27" s="15">
        <v>2</v>
      </c>
      <c r="L27" s="15">
        <v>3</v>
      </c>
      <c r="M27" s="15">
        <v>2.5</v>
      </c>
      <c r="N27" s="15">
        <v>2</v>
      </c>
      <c r="O27" s="15">
        <v>3.5</v>
      </c>
      <c r="P27" s="127">
        <f t="shared" si="3"/>
        <v>13</v>
      </c>
      <c r="Q27" s="127">
        <f t="shared" si="4"/>
        <v>0.65</v>
      </c>
      <c r="R27" s="128">
        <f t="shared" si="5"/>
        <v>1.6</v>
      </c>
      <c r="S27" s="128">
        <f t="shared" si="6"/>
        <v>1.2749999999999999</v>
      </c>
      <c r="T27" s="128">
        <f t="shared" si="7"/>
        <v>1.55</v>
      </c>
      <c r="U27" s="128">
        <f t="shared" si="8"/>
        <v>1.3</v>
      </c>
      <c r="V27" s="128">
        <f t="shared" si="9"/>
        <v>1.5249999999999999</v>
      </c>
      <c r="W27" s="33">
        <f t="shared" si="10"/>
        <v>57</v>
      </c>
      <c r="X27" s="129">
        <f t="shared" si="11"/>
        <v>11.4</v>
      </c>
      <c r="Y27" s="134">
        <v>47</v>
      </c>
      <c r="Z27" s="131">
        <f t="shared" si="12"/>
        <v>37.6</v>
      </c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2"/>
    </row>
    <row r="28" spans="1:44" s="130" customFormat="1" x14ac:dyDescent="0.3">
      <c r="A28" s="125">
        <v>22</v>
      </c>
      <c r="B28" s="134">
        <v>660834</v>
      </c>
      <c r="C28" s="135" t="s">
        <v>127</v>
      </c>
      <c r="D28" s="138">
        <v>2</v>
      </c>
      <c r="E28" s="138">
        <v>2.5</v>
      </c>
      <c r="F28" s="138">
        <v>3</v>
      </c>
      <c r="G28" s="138">
        <v>4</v>
      </c>
      <c r="H28" s="138">
        <v>3.5</v>
      </c>
      <c r="I28" s="126">
        <f t="shared" si="1"/>
        <v>15</v>
      </c>
      <c r="J28" s="126">
        <f t="shared" si="2"/>
        <v>2.25</v>
      </c>
      <c r="K28" s="15">
        <v>1.5</v>
      </c>
      <c r="L28" s="15">
        <v>1.5</v>
      </c>
      <c r="M28" s="15">
        <v>1</v>
      </c>
      <c r="N28" s="15">
        <v>0.5</v>
      </c>
      <c r="O28" s="15">
        <v>1</v>
      </c>
      <c r="P28" s="127">
        <f t="shared" si="3"/>
        <v>5.5</v>
      </c>
      <c r="Q28" s="127">
        <f t="shared" si="4"/>
        <v>0.27500000000000002</v>
      </c>
      <c r="R28" s="128">
        <f t="shared" si="5"/>
        <v>0.375</v>
      </c>
      <c r="S28" s="128">
        <f t="shared" si="6"/>
        <v>0.45</v>
      </c>
      <c r="T28" s="128">
        <f t="shared" si="7"/>
        <v>0.49999999999999994</v>
      </c>
      <c r="U28" s="128">
        <f t="shared" si="8"/>
        <v>0.625</v>
      </c>
      <c r="V28" s="128">
        <f t="shared" si="9"/>
        <v>0.57500000000000007</v>
      </c>
      <c r="W28" s="33">
        <f t="shared" si="10"/>
        <v>20.5</v>
      </c>
      <c r="X28" s="129">
        <f t="shared" si="11"/>
        <v>4.1000000000000005</v>
      </c>
      <c r="Y28" s="134">
        <v>18</v>
      </c>
      <c r="Z28" s="131">
        <f t="shared" si="12"/>
        <v>14.4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2"/>
    </row>
    <row r="29" spans="1:44" s="130" customFormat="1" x14ac:dyDescent="0.3">
      <c r="A29" s="125">
        <v>23</v>
      </c>
      <c r="B29" s="134">
        <v>660835</v>
      </c>
      <c r="C29" s="135" t="s">
        <v>128</v>
      </c>
      <c r="D29" s="9">
        <v>7</v>
      </c>
      <c r="E29" s="9">
        <v>9</v>
      </c>
      <c r="F29" s="9">
        <v>8.5</v>
      </c>
      <c r="G29" s="9">
        <v>6</v>
      </c>
      <c r="H29" s="9">
        <v>10</v>
      </c>
      <c r="I29" s="126">
        <f t="shared" si="1"/>
        <v>40.5</v>
      </c>
      <c r="J29" s="126">
        <f t="shared" si="2"/>
        <v>6.0750000000000002</v>
      </c>
      <c r="K29" s="15">
        <v>2</v>
      </c>
      <c r="L29" s="15">
        <v>4</v>
      </c>
      <c r="M29" s="15">
        <v>3</v>
      </c>
      <c r="N29" s="15">
        <v>1.5</v>
      </c>
      <c r="O29" s="15">
        <v>2.5</v>
      </c>
      <c r="P29" s="127">
        <f t="shared" si="3"/>
        <v>13</v>
      </c>
      <c r="Q29" s="127">
        <f t="shared" si="4"/>
        <v>0.65</v>
      </c>
      <c r="R29" s="128">
        <f t="shared" si="5"/>
        <v>1.1500000000000001</v>
      </c>
      <c r="S29" s="128">
        <f t="shared" si="6"/>
        <v>1.5499999999999998</v>
      </c>
      <c r="T29" s="128">
        <f t="shared" si="7"/>
        <v>1.4249999999999998</v>
      </c>
      <c r="U29" s="128">
        <f t="shared" si="8"/>
        <v>0.97499999999999987</v>
      </c>
      <c r="V29" s="128">
        <f t="shared" si="9"/>
        <v>1.625</v>
      </c>
      <c r="W29" s="33">
        <f t="shared" si="10"/>
        <v>53.5</v>
      </c>
      <c r="X29" s="129">
        <f t="shared" si="11"/>
        <v>10.700000000000001</v>
      </c>
      <c r="Y29" s="134">
        <v>45</v>
      </c>
      <c r="Z29" s="131">
        <f t="shared" si="12"/>
        <v>36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2"/>
    </row>
    <row r="30" spans="1:44" s="130" customFormat="1" x14ac:dyDescent="0.3">
      <c r="A30" s="125">
        <v>24</v>
      </c>
      <c r="B30" s="134">
        <v>660836</v>
      </c>
      <c r="C30" s="135" t="s">
        <v>129</v>
      </c>
      <c r="D30" s="9"/>
      <c r="E30" s="9"/>
      <c r="F30" s="9"/>
      <c r="G30" s="9"/>
      <c r="H30" s="9"/>
      <c r="I30" s="126">
        <f t="shared" si="1"/>
        <v>0</v>
      </c>
      <c r="J30" s="126">
        <f t="shared" si="2"/>
        <v>0</v>
      </c>
      <c r="K30" s="15"/>
      <c r="L30" s="15"/>
      <c r="M30" s="15"/>
      <c r="N30" s="15"/>
      <c r="O30" s="15"/>
      <c r="P30" s="127">
        <f t="shared" si="3"/>
        <v>0</v>
      </c>
      <c r="Q30" s="127">
        <f t="shared" si="4"/>
        <v>0</v>
      </c>
      <c r="R30" s="128">
        <f t="shared" si="5"/>
        <v>0</v>
      </c>
      <c r="S30" s="128">
        <f t="shared" si="6"/>
        <v>0</v>
      </c>
      <c r="T30" s="128">
        <f t="shared" si="7"/>
        <v>0</v>
      </c>
      <c r="U30" s="128">
        <f t="shared" si="8"/>
        <v>0</v>
      </c>
      <c r="V30" s="128">
        <f t="shared" si="9"/>
        <v>0</v>
      </c>
      <c r="W30" s="33">
        <f t="shared" si="10"/>
        <v>0</v>
      </c>
      <c r="X30" s="129">
        <f t="shared" si="11"/>
        <v>0</v>
      </c>
      <c r="Y30" s="142"/>
      <c r="Z30" s="131">
        <f t="shared" si="12"/>
        <v>0</v>
      </c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2"/>
    </row>
    <row r="31" spans="1:44" s="130" customFormat="1" x14ac:dyDescent="0.3">
      <c r="A31" s="125">
        <v>25</v>
      </c>
      <c r="B31" s="134">
        <v>660837</v>
      </c>
      <c r="C31" s="135" t="s">
        <v>130</v>
      </c>
      <c r="D31" s="138">
        <v>2</v>
      </c>
      <c r="E31" s="138">
        <v>1</v>
      </c>
      <c r="F31" s="138">
        <v>3</v>
      </c>
      <c r="G31" s="138">
        <v>2.5</v>
      </c>
      <c r="H31" s="138">
        <v>1.5</v>
      </c>
      <c r="I31" s="126">
        <f t="shared" si="1"/>
        <v>10</v>
      </c>
      <c r="J31" s="126">
        <f t="shared" si="2"/>
        <v>1.5</v>
      </c>
      <c r="K31" s="15">
        <v>0.5</v>
      </c>
      <c r="L31" s="15">
        <v>0</v>
      </c>
      <c r="M31" s="15">
        <v>0.5</v>
      </c>
      <c r="N31" s="15">
        <v>1</v>
      </c>
      <c r="O31" s="15">
        <v>1.5</v>
      </c>
      <c r="P31" s="127">
        <f t="shared" si="3"/>
        <v>3.5</v>
      </c>
      <c r="Q31" s="127">
        <f t="shared" si="4"/>
        <v>0.17500000000000002</v>
      </c>
      <c r="R31" s="128">
        <f t="shared" si="5"/>
        <v>0.32500000000000001</v>
      </c>
      <c r="S31" s="128">
        <f t="shared" si="6"/>
        <v>0.15</v>
      </c>
      <c r="T31" s="128">
        <f t="shared" si="7"/>
        <v>0.47499999999999998</v>
      </c>
      <c r="U31" s="128">
        <f t="shared" si="8"/>
        <v>0.42499999999999999</v>
      </c>
      <c r="V31" s="128">
        <f t="shared" si="9"/>
        <v>0.3</v>
      </c>
      <c r="W31" s="33">
        <f t="shared" si="10"/>
        <v>13.5</v>
      </c>
      <c r="X31" s="129">
        <f t="shared" si="11"/>
        <v>2.7</v>
      </c>
      <c r="Y31" s="134">
        <v>16</v>
      </c>
      <c r="Z31" s="131">
        <f t="shared" si="12"/>
        <v>12.8</v>
      </c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2"/>
    </row>
    <row r="32" spans="1:44" s="130" customFormat="1" x14ac:dyDescent="0.3">
      <c r="A32" s="125">
        <v>26</v>
      </c>
      <c r="B32" s="134">
        <v>660838</v>
      </c>
      <c r="C32" s="135" t="s">
        <v>131</v>
      </c>
      <c r="D32" s="138">
        <v>7.5</v>
      </c>
      <c r="E32" s="138">
        <v>8</v>
      </c>
      <c r="F32" s="138">
        <v>9.5</v>
      </c>
      <c r="G32" s="138">
        <v>6</v>
      </c>
      <c r="H32" s="9">
        <v>8</v>
      </c>
      <c r="I32" s="126">
        <f t="shared" si="1"/>
        <v>39</v>
      </c>
      <c r="J32" s="126">
        <f t="shared" si="2"/>
        <v>5.85</v>
      </c>
      <c r="K32" s="15">
        <v>2.5</v>
      </c>
      <c r="L32" s="15">
        <v>3</v>
      </c>
      <c r="M32" s="15">
        <v>2</v>
      </c>
      <c r="N32" s="15">
        <v>3.5</v>
      </c>
      <c r="O32" s="15">
        <v>1.5</v>
      </c>
      <c r="P32" s="127">
        <f t="shared" si="3"/>
        <v>12.5</v>
      </c>
      <c r="Q32" s="127">
        <f t="shared" si="4"/>
        <v>0.625</v>
      </c>
      <c r="R32" s="128">
        <f t="shared" si="5"/>
        <v>1.25</v>
      </c>
      <c r="S32" s="128">
        <f t="shared" si="6"/>
        <v>1.35</v>
      </c>
      <c r="T32" s="128">
        <f t="shared" si="7"/>
        <v>1.5250000000000001</v>
      </c>
      <c r="U32" s="128">
        <f t="shared" si="8"/>
        <v>1.075</v>
      </c>
      <c r="V32" s="128">
        <f t="shared" si="9"/>
        <v>1.2749999999999999</v>
      </c>
      <c r="W32" s="33">
        <f t="shared" si="10"/>
        <v>51.5</v>
      </c>
      <c r="X32" s="129">
        <f t="shared" si="11"/>
        <v>10.3</v>
      </c>
      <c r="Y32" s="134">
        <v>44</v>
      </c>
      <c r="Z32" s="131">
        <f t="shared" si="12"/>
        <v>35.200000000000003</v>
      </c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2"/>
    </row>
    <row r="33" spans="1:44" s="130" customFormat="1" x14ac:dyDescent="0.3">
      <c r="A33" s="125">
        <v>27</v>
      </c>
      <c r="B33" s="134">
        <v>660839</v>
      </c>
      <c r="C33" s="135" t="s">
        <v>132</v>
      </c>
      <c r="D33" s="9">
        <v>8</v>
      </c>
      <c r="E33" s="9">
        <v>6</v>
      </c>
      <c r="F33" s="9">
        <v>10</v>
      </c>
      <c r="G33" s="9">
        <v>9</v>
      </c>
      <c r="H33" s="9">
        <v>8.5</v>
      </c>
      <c r="I33" s="126">
        <f t="shared" si="1"/>
        <v>41.5</v>
      </c>
      <c r="J33" s="126">
        <f t="shared" si="2"/>
        <v>6.2249999999999996</v>
      </c>
      <c r="K33" s="15">
        <v>2</v>
      </c>
      <c r="L33" s="15">
        <v>3.5</v>
      </c>
      <c r="M33" s="15">
        <v>2.5</v>
      </c>
      <c r="N33" s="15">
        <v>1.5</v>
      </c>
      <c r="O33" s="15">
        <v>3</v>
      </c>
      <c r="P33" s="127">
        <f t="shared" si="3"/>
        <v>12.5</v>
      </c>
      <c r="Q33" s="127">
        <f t="shared" si="4"/>
        <v>0.625</v>
      </c>
      <c r="R33" s="128">
        <f t="shared" si="5"/>
        <v>1.3</v>
      </c>
      <c r="S33" s="128">
        <f t="shared" si="6"/>
        <v>1.075</v>
      </c>
      <c r="T33" s="128">
        <f t="shared" si="7"/>
        <v>1.625</v>
      </c>
      <c r="U33" s="128">
        <f t="shared" si="8"/>
        <v>1.4249999999999998</v>
      </c>
      <c r="V33" s="128">
        <f t="shared" si="9"/>
        <v>1.4249999999999998</v>
      </c>
      <c r="W33" s="33">
        <f t="shared" si="10"/>
        <v>54</v>
      </c>
      <c r="X33" s="129">
        <f t="shared" si="11"/>
        <v>10.8</v>
      </c>
      <c r="Y33" s="134">
        <v>45</v>
      </c>
      <c r="Z33" s="131">
        <f t="shared" si="12"/>
        <v>36</v>
      </c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2"/>
    </row>
    <row r="34" spans="1:44" s="130" customFormat="1" x14ac:dyDescent="0.3">
      <c r="A34" s="125">
        <v>28</v>
      </c>
      <c r="B34" s="134">
        <v>660840</v>
      </c>
      <c r="C34" s="135" t="s">
        <v>133</v>
      </c>
      <c r="D34" s="9">
        <v>9.5</v>
      </c>
      <c r="E34" s="9">
        <v>6.5</v>
      </c>
      <c r="F34" s="9">
        <v>4</v>
      </c>
      <c r="G34" s="9">
        <v>5</v>
      </c>
      <c r="H34" s="9">
        <v>7</v>
      </c>
      <c r="I34" s="126">
        <f t="shared" si="1"/>
        <v>32</v>
      </c>
      <c r="J34" s="126">
        <f t="shared" si="2"/>
        <v>4.8</v>
      </c>
      <c r="K34" s="15">
        <v>1</v>
      </c>
      <c r="L34" s="15">
        <v>2</v>
      </c>
      <c r="M34" s="15">
        <v>2</v>
      </c>
      <c r="N34" s="15">
        <v>2.5</v>
      </c>
      <c r="O34" s="15">
        <v>2.5</v>
      </c>
      <c r="P34" s="127">
        <f t="shared" si="3"/>
        <v>10</v>
      </c>
      <c r="Q34" s="127">
        <f t="shared" si="4"/>
        <v>0.5</v>
      </c>
      <c r="R34" s="128">
        <f t="shared" si="5"/>
        <v>1.4750000000000001</v>
      </c>
      <c r="S34" s="128">
        <f t="shared" si="6"/>
        <v>1.075</v>
      </c>
      <c r="T34" s="128">
        <f t="shared" si="7"/>
        <v>0.7</v>
      </c>
      <c r="U34" s="128">
        <f t="shared" si="8"/>
        <v>0.875</v>
      </c>
      <c r="V34" s="128">
        <f t="shared" si="9"/>
        <v>1.175</v>
      </c>
      <c r="W34" s="33">
        <f t="shared" si="10"/>
        <v>42</v>
      </c>
      <c r="X34" s="129">
        <f t="shared" si="11"/>
        <v>8.4</v>
      </c>
      <c r="Y34" s="134">
        <v>37</v>
      </c>
      <c r="Z34" s="131">
        <f t="shared" si="12"/>
        <v>29.6</v>
      </c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2"/>
    </row>
    <row r="35" spans="1:44" s="130" customFormat="1" x14ac:dyDescent="0.3">
      <c r="A35" s="125">
        <v>29</v>
      </c>
      <c r="B35" s="134">
        <v>660841</v>
      </c>
      <c r="C35" s="135" t="s">
        <v>134</v>
      </c>
      <c r="D35" s="9">
        <v>10</v>
      </c>
      <c r="E35" s="9">
        <v>9</v>
      </c>
      <c r="F35" s="9">
        <v>8.5</v>
      </c>
      <c r="G35" s="9">
        <v>7</v>
      </c>
      <c r="H35" s="9">
        <v>5.5</v>
      </c>
      <c r="I35" s="126">
        <f t="shared" si="1"/>
        <v>40</v>
      </c>
      <c r="J35" s="126">
        <f t="shared" si="2"/>
        <v>6</v>
      </c>
      <c r="K35" s="15">
        <v>3.5</v>
      </c>
      <c r="L35" s="15">
        <v>2.5</v>
      </c>
      <c r="M35" s="15">
        <v>1.5</v>
      </c>
      <c r="N35" s="15">
        <v>3</v>
      </c>
      <c r="O35" s="15">
        <v>2</v>
      </c>
      <c r="P35" s="127">
        <f t="shared" si="3"/>
        <v>12.5</v>
      </c>
      <c r="Q35" s="127">
        <f t="shared" si="4"/>
        <v>0.625</v>
      </c>
      <c r="R35" s="128">
        <f t="shared" si="5"/>
        <v>1.675</v>
      </c>
      <c r="S35" s="128">
        <f t="shared" si="6"/>
        <v>1.4749999999999999</v>
      </c>
      <c r="T35" s="128">
        <f t="shared" si="7"/>
        <v>1.3499999999999999</v>
      </c>
      <c r="U35" s="128">
        <f t="shared" si="8"/>
        <v>1.2000000000000002</v>
      </c>
      <c r="V35" s="128">
        <f t="shared" si="9"/>
        <v>0.92499999999999993</v>
      </c>
      <c r="W35" s="33">
        <f t="shared" si="10"/>
        <v>52.5</v>
      </c>
      <c r="X35" s="129">
        <f t="shared" si="11"/>
        <v>10.5</v>
      </c>
      <c r="Y35" s="134">
        <v>45</v>
      </c>
      <c r="Z35" s="131">
        <f t="shared" si="12"/>
        <v>36</v>
      </c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2"/>
    </row>
    <row r="36" spans="1:44" s="130" customFormat="1" x14ac:dyDescent="0.3">
      <c r="A36" s="125">
        <v>30</v>
      </c>
      <c r="B36" s="134">
        <v>660842</v>
      </c>
      <c r="C36" s="135" t="s">
        <v>135</v>
      </c>
      <c r="D36" s="9">
        <v>12</v>
      </c>
      <c r="E36" s="9">
        <v>13</v>
      </c>
      <c r="F36" s="9">
        <v>10</v>
      </c>
      <c r="G36" s="9">
        <v>11</v>
      </c>
      <c r="H36" s="9">
        <v>9</v>
      </c>
      <c r="I36" s="126">
        <f t="shared" si="1"/>
        <v>55</v>
      </c>
      <c r="J36" s="126">
        <f t="shared" si="2"/>
        <v>8.25</v>
      </c>
      <c r="K36" s="15">
        <v>2</v>
      </c>
      <c r="L36" s="15">
        <v>4</v>
      </c>
      <c r="M36" s="15">
        <v>3</v>
      </c>
      <c r="N36" s="15">
        <v>5</v>
      </c>
      <c r="O36" s="15">
        <v>4.5</v>
      </c>
      <c r="P36" s="127">
        <f t="shared" si="3"/>
        <v>18.5</v>
      </c>
      <c r="Q36" s="127">
        <f t="shared" si="4"/>
        <v>0.92500000000000004</v>
      </c>
      <c r="R36" s="128">
        <f t="shared" si="5"/>
        <v>1.9</v>
      </c>
      <c r="S36" s="128">
        <f t="shared" si="6"/>
        <v>2.15</v>
      </c>
      <c r="T36" s="128">
        <f t="shared" si="7"/>
        <v>1.65</v>
      </c>
      <c r="U36" s="128">
        <f t="shared" si="8"/>
        <v>1.9</v>
      </c>
      <c r="V36" s="128">
        <f t="shared" si="9"/>
        <v>1.575</v>
      </c>
      <c r="W36" s="33">
        <f t="shared" si="10"/>
        <v>73.5</v>
      </c>
      <c r="X36" s="129">
        <f t="shared" si="11"/>
        <v>14.700000000000001</v>
      </c>
      <c r="Y36" s="134">
        <v>60</v>
      </c>
      <c r="Z36" s="131">
        <f t="shared" si="12"/>
        <v>48</v>
      </c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2"/>
    </row>
    <row r="37" spans="1:44" s="130" customFormat="1" x14ac:dyDescent="0.3">
      <c r="A37" s="125">
        <v>31</v>
      </c>
      <c r="B37" s="134">
        <v>660843</v>
      </c>
      <c r="C37" s="135" t="s">
        <v>136</v>
      </c>
      <c r="D37" s="138">
        <v>8.5</v>
      </c>
      <c r="E37" s="138">
        <v>9</v>
      </c>
      <c r="F37" s="138">
        <v>7.5</v>
      </c>
      <c r="G37" s="138">
        <v>8</v>
      </c>
      <c r="H37" s="138">
        <v>8</v>
      </c>
      <c r="I37" s="126">
        <f t="shared" si="1"/>
        <v>41</v>
      </c>
      <c r="J37" s="126">
        <f t="shared" si="2"/>
        <v>6.1499999999999995</v>
      </c>
      <c r="K37" s="15">
        <v>2</v>
      </c>
      <c r="L37" s="15">
        <v>3</v>
      </c>
      <c r="M37" s="15">
        <v>3.5</v>
      </c>
      <c r="N37" s="15">
        <v>2</v>
      </c>
      <c r="O37" s="15">
        <v>2</v>
      </c>
      <c r="P37" s="127">
        <f t="shared" si="3"/>
        <v>12.5</v>
      </c>
      <c r="Q37" s="127">
        <f t="shared" si="4"/>
        <v>0.625</v>
      </c>
      <c r="R37" s="128">
        <f t="shared" si="5"/>
        <v>1.375</v>
      </c>
      <c r="S37" s="128">
        <f t="shared" si="6"/>
        <v>1.5</v>
      </c>
      <c r="T37" s="128">
        <f t="shared" si="7"/>
        <v>1.3</v>
      </c>
      <c r="U37" s="128">
        <f t="shared" si="8"/>
        <v>1.3</v>
      </c>
      <c r="V37" s="128">
        <f t="shared" si="9"/>
        <v>1.3</v>
      </c>
      <c r="W37" s="33">
        <f t="shared" si="10"/>
        <v>53.5</v>
      </c>
      <c r="X37" s="129">
        <f t="shared" si="11"/>
        <v>10.700000000000001</v>
      </c>
      <c r="Y37" s="134">
        <v>46</v>
      </c>
      <c r="Z37" s="131">
        <f t="shared" si="12"/>
        <v>36.800000000000004</v>
      </c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2"/>
    </row>
    <row r="38" spans="1:44" s="130" customFormat="1" x14ac:dyDescent="0.3">
      <c r="A38" s="125">
        <v>32</v>
      </c>
      <c r="B38" s="134">
        <v>660844</v>
      </c>
      <c r="C38" s="135" t="s">
        <v>137</v>
      </c>
      <c r="D38" s="138">
        <v>7</v>
      </c>
      <c r="E38" s="138">
        <v>8.5</v>
      </c>
      <c r="F38" s="138">
        <v>10</v>
      </c>
      <c r="G38" s="138">
        <v>5.5</v>
      </c>
      <c r="H38" s="138">
        <v>6</v>
      </c>
      <c r="I38" s="126">
        <f t="shared" si="1"/>
        <v>37</v>
      </c>
      <c r="J38" s="126">
        <f t="shared" si="2"/>
        <v>5.55</v>
      </c>
      <c r="K38" s="15">
        <v>3</v>
      </c>
      <c r="L38" s="15">
        <v>2.5</v>
      </c>
      <c r="M38" s="15">
        <v>2</v>
      </c>
      <c r="N38" s="15">
        <v>1.5</v>
      </c>
      <c r="O38" s="15">
        <v>3</v>
      </c>
      <c r="P38" s="127">
        <f t="shared" si="3"/>
        <v>12</v>
      </c>
      <c r="Q38" s="127">
        <f t="shared" si="4"/>
        <v>0.60000000000000009</v>
      </c>
      <c r="R38" s="128">
        <f t="shared" si="5"/>
        <v>1.2000000000000002</v>
      </c>
      <c r="S38" s="128">
        <f t="shared" si="6"/>
        <v>1.4</v>
      </c>
      <c r="T38" s="128">
        <f t="shared" si="7"/>
        <v>1.6</v>
      </c>
      <c r="U38" s="128">
        <f t="shared" si="8"/>
        <v>0.89999999999999991</v>
      </c>
      <c r="V38" s="128">
        <f t="shared" si="9"/>
        <v>1.0499999999999998</v>
      </c>
      <c r="W38" s="33">
        <f t="shared" si="10"/>
        <v>49</v>
      </c>
      <c r="X38" s="129">
        <f t="shared" si="11"/>
        <v>9.8000000000000007</v>
      </c>
      <c r="Y38" s="134">
        <v>43</v>
      </c>
      <c r="Z38" s="131">
        <f t="shared" si="12"/>
        <v>34.4</v>
      </c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2"/>
    </row>
    <row r="39" spans="1:44" s="130" customFormat="1" x14ac:dyDescent="0.3">
      <c r="A39" s="125">
        <v>33</v>
      </c>
      <c r="B39" s="134">
        <v>660845</v>
      </c>
      <c r="C39" s="135" t="s">
        <v>137</v>
      </c>
      <c r="D39" s="138">
        <v>8</v>
      </c>
      <c r="E39" s="138">
        <v>6.5</v>
      </c>
      <c r="F39" s="138">
        <v>5</v>
      </c>
      <c r="G39" s="138">
        <v>8.5</v>
      </c>
      <c r="H39" s="138">
        <v>7.5</v>
      </c>
      <c r="I39" s="126">
        <f t="shared" si="1"/>
        <v>35.5</v>
      </c>
      <c r="J39" s="126">
        <f t="shared" si="2"/>
        <v>5.3250000000000002</v>
      </c>
      <c r="K39" s="15">
        <v>2.5</v>
      </c>
      <c r="L39" s="15">
        <v>2.5</v>
      </c>
      <c r="M39" s="15">
        <v>1.5</v>
      </c>
      <c r="N39" s="15">
        <v>3</v>
      </c>
      <c r="O39" s="15">
        <v>2</v>
      </c>
      <c r="P39" s="127">
        <f t="shared" si="3"/>
        <v>11.5</v>
      </c>
      <c r="Q39" s="127">
        <f t="shared" si="4"/>
        <v>0.57500000000000007</v>
      </c>
      <c r="R39" s="128">
        <f t="shared" si="5"/>
        <v>1.325</v>
      </c>
      <c r="S39" s="128">
        <f t="shared" si="6"/>
        <v>1.1000000000000001</v>
      </c>
      <c r="T39" s="128">
        <f t="shared" si="7"/>
        <v>0.82499999999999996</v>
      </c>
      <c r="U39" s="128">
        <f t="shared" si="8"/>
        <v>1.4249999999999998</v>
      </c>
      <c r="V39" s="128">
        <f t="shared" si="9"/>
        <v>1.2250000000000001</v>
      </c>
      <c r="W39" s="33">
        <f t="shared" si="10"/>
        <v>47</v>
      </c>
      <c r="X39" s="129">
        <f t="shared" si="11"/>
        <v>9.4</v>
      </c>
      <c r="Y39" s="134">
        <v>41</v>
      </c>
      <c r="Z39" s="131">
        <f t="shared" si="12"/>
        <v>32.800000000000004</v>
      </c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2"/>
    </row>
    <row r="40" spans="1:44" s="130" customFormat="1" x14ac:dyDescent="0.3">
      <c r="A40" s="125">
        <v>34</v>
      </c>
      <c r="B40" s="134">
        <v>660846</v>
      </c>
      <c r="C40" s="135" t="s">
        <v>138</v>
      </c>
      <c r="D40" s="9">
        <v>7.5</v>
      </c>
      <c r="E40" s="9">
        <v>9</v>
      </c>
      <c r="F40" s="9">
        <v>8.5</v>
      </c>
      <c r="G40" s="9">
        <v>10</v>
      </c>
      <c r="H40" s="9">
        <v>7.5</v>
      </c>
      <c r="I40" s="126">
        <f t="shared" si="1"/>
        <v>42.5</v>
      </c>
      <c r="J40" s="126">
        <f t="shared" si="2"/>
        <v>6.375</v>
      </c>
      <c r="K40" s="15">
        <v>2</v>
      </c>
      <c r="L40" s="15">
        <v>3</v>
      </c>
      <c r="M40" s="15">
        <v>2.5</v>
      </c>
      <c r="N40" s="15">
        <v>2</v>
      </c>
      <c r="O40" s="15">
        <v>3.5</v>
      </c>
      <c r="P40" s="127">
        <f t="shared" si="3"/>
        <v>13</v>
      </c>
      <c r="Q40" s="127">
        <f t="shared" si="4"/>
        <v>0.65</v>
      </c>
      <c r="R40" s="128">
        <f t="shared" si="5"/>
        <v>1.2250000000000001</v>
      </c>
      <c r="S40" s="128">
        <f t="shared" si="6"/>
        <v>1.5</v>
      </c>
      <c r="T40" s="128">
        <f t="shared" si="7"/>
        <v>1.4</v>
      </c>
      <c r="U40" s="128">
        <f t="shared" si="8"/>
        <v>1.6</v>
      </c>
      <c r="V40" s="128">
        <f t="shared" si="9"/>
        <v>1.3</v>
      </c>
      <c r="W40" s="33">
        <f t="shared" si="10"/>
        <v>55.5</v>
      </c>
      <c r="X40" s="129">
        <f t="shared" si="11"/>
        <v>11.100000000000001</v>
      </c>
      <c r="Y40" s="134">
        <v>48</v>
      </c>
      <c r="Z40" s="131">
        <f t="shared" si="12"/>
        <v>38.400000000000006</v>
      </c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2"/>
    </row>
    <row r="41" spans="1:44" s="130" customFormat="1" x14ac:dyDescent="0.3">
      <c r="A41" s="125">
        <v>35</v>
      </c>
      <c r="B41" s="134">
        <v>660847</v>
      </c>
      <c r="C41" s="135" t="s">
        <v>139</v>
      </c>
      <c r="D41" s="9">
        <v>6</v>
      </c>
      <c r="E41" s="9">
        <v>5</v>
      </c>
      <c r="F41" s="9">
        <v>3.5</v>
      </c>
      <c r="G41" s="9">
        <v>8</v>
      </c>
      <c r="H41" s="9">
        <v>7.5</v>
      </c>
      <c r="I41" s="126">
        <f t="shared" si="1"/>
        <v>30</v>
      </c>
      <c r="J41" s="126">
        <f t="shared" si="2"/>
        <v>4.5</v>
      </c>
      <c r="K41" s="15">
        <v>1.5</v>
      </c>
      <c r="L41" s="15">
        <v>1</v>
      </c>
      <c r="M41" s="15">
        <v>2</v>
      </c>
      <c r="N41" s="15">
        <v>2.5</v>
      </c>
      <c r="O41" s="15">
        <v>2</v>
      </c>
      <c r="P41" s="127">
        <f t="shared" si="3"/>
        <v>9</v>
      </c>
      <c r="Q41" s="127">
        <f t="shared" si="4"/>
        <v>0.45</v>
      </c>
      <c r="R41" s="128">
        <f t="shared" si="5"/>
        <v>0.97499999999999987</v>
      </c>
      <c r="S41" s="128">
        <f t="shared" si="6"/>
        <v>0.8</v>
      </c>
      <c r="T41" s="128">
        <f t="shared" si="7"/>
        <v>0.625</v>
      </c>
      <c r="U41" s="128">
        <f t="shared" si="8"/>
        <v>1.325</v>
      </c>
      <c r="V41" s="128">
        <f t="shared" si="9"/>
        <v>1.2250000000000001</v>
      </c>
      <c r="W41" s="33">
        <f t="shared" si="10"/>
        <v>39</v>
      </c>
      <c r="X41" s="129">
        <f t="shared" si="11"/>
        <v>7.8000000000000007</v>
      </c>
      <c r="Y41" s="134">
        <v>36</v>
      </c>
      <c r="Z41" s="131">
        <f t="shared" si="12"/>
        <v>28.8</v>
      </c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2"/>
    </row>
    <row r="42" spans="1:44" s="130" customFormat="1" x14ac:dyDescent="0.3">
      <c r="A42" s="125">
        <v>36</v>
      </c>
      <c r="B42" s="134">
        <v>660848</v>
      </c>
      <c r="C42" s="135" t="s">
        <v>140</v>
      </c>
      <c r="D42" s="9">
        <v>12.5</v>
      </c>
      <c r="E42" s="9">
        <v>7</v>
      </c>
      <c r="F42" s="9">
        <v>8</v>
      </c>
      <c r="G42" s="9">
        <v>7.5</v>
      </c>
      <c r="H42" s="9">
        <v>8.5</v>
      </c>
      <c r="I42" s="126">
        <f t="shared" si="1"/>
        <v>43.5</v>
      </c>
      <c r="J42" s="126">
        <f t="shared" si="2"/>
        <v>6.5249999999999995</v>
      </c>
      <c r="K42" s="15">
        <v>3.5</v>
      </c>
      <c r="L42" s="15">
        <v>2.5</v>
      </c>
      <c r="M42" s="15">
        <v>2</v>
      </c>
      <c r="N42" s="15">
        <v>3</v>
      </c>
      <c r="O42" s="15">
        <v>2.5</v>
      </c>
      <c r="P42" s="127">
        <f t="shared" si="3"/>
        <v>13.5</v>
      </c>
      <c r="Q42" s="127">
        <f t="shared" si="4"/>
        <v>0.67500000000000004</v>
      </c>
      <c r="R42" s="128">
        <f t="shared" si="5"/>
        <v>2.0499999999999998</v>
      </c>
      <c r="S42" s="128">
        <f t="shared" si="6"/>
        <v>1.175</v>
      </c>
      <c r="T42" s="128">
        <f t="shared" si="7"/>
        <v>1.3</v>
      </c>
      <c r="U42" s="128">
        <f t="shared" si="8"/>
        <v>1.2749999999999999</v>
      </c>
      <c r="V42" s="128">
        <f t="shared" si="9"/>
        <v>1.4</v>
      </c>
      <c r="W42" s="33">
        <f t="shared" si="10"/>
        <v>57</v>
      </c>
      <c r="X42" s="129">
        <f t="shared" si="11"/>
        <v>11.4</v>
      </c>
      <c r="Y42" s="134">
        <v>48</v>
      </c>
      <c r="Z42" s="131">
        <f t="shared" si="12"/>
        <v>38.400000000000006</v>
      </c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2"/>
    </row>
    <row r="43" spans="1:44" s="130" customFormat="1" x14ac:dyDescent="0.3">
      <c r="A43" s="125">
        <v>37</v>
      </c>
      <c r="B43" s="134">
        <v>660849</v>
      </c>
      <c r="C43" s="135" t="s">
        <v>141</v>
      </c>
      <c r="D43" s="9">
        <v>1</v>
      </c>
      <c r="E43" s="9">
        <v>0.5</v>
      </c>
      <c r="F43" s="9">
        <v>1</v>
      </c>
      <c r="G43" s="9">
        <v>2</v>
      </c>
      <c r="H43" s="9">
        <v>1.5</v>
      </c>
      <c r="I43" s="126">
        <f t="shared" si="1"/>
        <v>6</v>
      </c>
      <c r="J43" s="126">
        <f t="shared" si="2"/>
        <v>0.89999999999999991</v>
      </c>
      <c r="K43" s="15">
        <v>1</v>
      </c>
      <c r="L43" s="15">
        <v>0</v>
      </c>
      <c r="M43" s="15">
        <v>1.5</v>
      </c>
      <c r="N43" s="15">
        <v>0.5</v>
      </c>
      <c r="O43" s="15">
        <v>0</v>
      </c>
      <c r="P43" s="127">
        <f t="shared" si="3"/>
        <v>3</v>
      </c>
      <c r="Q43" s="127">
        <f t="shared" si="4"/>
        <v>0.15000000000000002</v>
      </c>
      <c r="R43" s="128">
        <f t="shared" si="5"/>
        <v>0.2</v>
      </c>
      <c r="S43" s="128">
        <f t="shared" si="6"/>
        <v>7.4999999999999997E-2</v>
      </c>
      <c r="T43" s="128">
        <f t="shared" si="7"/>
        <v>0.22500000000000001</v>
      </c>
      <c r="U43" s="128">
        <f t="shared" si="8"/>
        <v>0.32500000000000001</v>
      </c>
      <c r="V43" s="128">
        <f t="shared" si="9"/>
        <v>0.22499999999999998</v>
      </c>
      <c r="W43" s="33">
        <f t="shared" si="10"/>
        <v>9</v>
      </c>
      <c r="X43" s="129">
        <f t="shared" si="11"/>
        <v>1.8</v>
      </c>
      <c r="Y43" s="134">
        <v>9</v>
      </c>
      <c r="Z43" s="131">
        <f t="shared" si="12"/>
        <v>7.2</v>
      </c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2"/>
    </row>
    <row r="44" spans="1:44" s="130" customFormat="1" x14ac:dyDescent="0.3">
      <c r="A44" s="125">
        <v>38</v>
      </c>
      <c r="B44" s="134">
        <v>660850</v>
      </c>
      <c r="C44" s="135" t="s">
        <v>142</v>
      </c>
      <c r="D44" s="149">
        <v>9.5</v>
      </c>
      <c r="E44" s="149">
        <v>12</v>
      </c>
      <c r="F44" s="149">
        <v>8.5</v>
      </c>
      <c r="G44" s="149">
        <v>11</v>
      </c>
      <c r="H44" s="149">
        <v>10</v>
      </c>
      <c r="I44" s="126">
        <f t="shared" si="1"/>
        <v>51</v>
      </c>
      <c r="J44" s="126">
        <f t="shared" si="2"/>
        <v>7.6499999999999995</v>
      </c>
      <c r="K44" s="15">
        <v>4</v>
      </c>
      <c r="L44" s="15">
        <v>3.5</v>
      </c>
      <c r="M44" s="15">
        <v>2</v>
      </c>
      <c r="N44" s="15">
        <v>2.5</v>
      </c>
      <c r="O44" s="15">
        <v>4</v>
      </c>
      <c r="P44" s="127">
        <f t="shared" si="3"/>
        <v>16</v>
      </c>
      <c r="Q44" s="127">
        <f t="shared" si="4"/>
        <v>0.8</v>
      </c>
      <c r="R44" s="128">
        <f t="shared" si="5"/>
        <v>1.625</v>
      </c>
      <c r="S44" s="128">
        <f t="shared" si="6"/>
        <v>1.9749999999999999</v>
      </c>
      <c r="T44" s="128">
        <f t="shared" si="7"/>
        <v>1.375</v>
      </c>
      <c r="U44" s="128">
        <f t="shared" si="8"/>
        <v>1.7749999999999999</v>
      </c>
      <c r="V44" s="128">
        <f t="shared" si="9"/>
        <v>1.7</v>
      </c>
      <c r="W44" s="33">
        <f t="shared" si="10"/>
        <v>67</v>
      </c>
      <c r="X44" s="129">
        <f t="shared" si="11"/>
        <v>13.4</v>
      </c>
      <c r="Y44" s="134">
        <v>56</v>
      </c>
      <c r="Z44" s="131">
        <f t="shared" si="12"/>
        <v>44.800000000000004</v>
      </c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2"/>
    </row>
    <row r="45" spans="1:44" s="130" customFormat="1" x14ac:dyDescent="0.3">
      <c r="A45" s="125">
        <v>39</v>
      </c>
      <c r="B45" s="134">
        <v>660851</v>
      </c>
      <c r="C45" s="135" t="s">
        <v>143</v>
      </c>
      <c r="D45" s="9"/>
      <c r="E45" s="9"/>
      <c r="F45" s="9"/>
      <c r="G45" s="9"/>
      <c r="H45" s="9"/>
      <c r="I45" s="126">
        <f t="shared" si="1"/>
        <v>0</v>
      </c>
      <c r="J45" s="126">
        <f t="shared" si="2"/>
        <v>0</v>
      </c>
      <c r="K45" s="15"/>
      <c r="L45" s="15"/>
      <c r="M45" s="15"/>
      <c r="N45" s="15"/>
      <c r="O45" s="15"/>
      <c r="P45" s="127">
        <f t="shared" si="3"/>
        <v>0</v>
      </c>
      <c r="Q45" s="127">
        <f t="shared" si="4"/>
        <v>0</v>
      </c>
      <c r="R45" s="128">
        <f t="shared" si="5"/>
        <v>0</v>
      </c>
      <c r="S45" s="128">
        <f t="shared" si="6"/>
        <v>0</v>
      </c>
      <c r="T45" s="128">
        <f t="shared" si="7"/>
        <v>0</v>
      </c>
      <c r="U45" s="128">
        <f t="shared" si="8"/>
        <v>0</v>
      </c>
      <c r="V45" s="128">
        <f t="shared" si="9"/>
        <v>0</v>
      </c>
      <c r="W45" s="33">
        <f t="shared" si="10"/>
        <v>0</v>
      </c>
      <c r="X45" s="129">
        <f t="shared" si="11"/>
        <v>0</v>
      </c>
      <c r="Y45" s="142"/>
      <c r="Z45" s="131">
        <f t="shared" si="12"/>
        <v>0</v>
      </c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2"/>
    </row>
    <row r="46" spans="1:44" s="130" customFormat="1" x14ac:dyDescent="0.3">
      <c r="A46" s="125">
        <v>40</v>
      </c>
      <c r="B46" s="134">
        <v>660852</v>
      </c>
      <c r="C46" s="135" t="s">
        <v>144</v>
      </c>
      <c r="D46" s="9">
        <v>7</v>
      </c>
      <c r="E46" s="9">
        <v>7.5</v>
      </c>
      <c r="F46" s="9">
        <v>8</v>
      </c>
      <c r="G46" s="9">
        <v>4</v>
      </c>
      <c r="H46" s="9">
        <v>5.5</v>
      </c>
      <c r="I46" s="126">
        <f t="shared" si="1"/>
        <v>32</v>
      </c>
      <c r="J46" s="126">
        <f t="shared" si="2"/>
        <v>4.8</v>
      </c>
      <c r="K46" s="15">
        <v>2.5</v>
      </c>
      <c r="L46" s="15">
        <v>2</v>
      </c>
      <c r="M46" s="15">
        <v>1</v>
      </c>
      <c r="N46" s="15">
        <v>2.5</v>
      </c>
      <c r="O46" s="15">
        <v>2</v>
      </c>
      <c r="P46" s="127">
        <f t="shared" si="3"/>
        <v>10</v>
      </c>
      <c r="Q46" s="127">
        <f t="shared" si="4"/>
        <v>0.5</v>
      </c>
      <c r="R46" s="128">
        <f t="shared" si="5"/>
        <v>1.175</v>
      </c>
      <c r="S46" s="128">
        <f t="shared" si="6"/>
        <v>1.2250000000000001</v>
      </c>
      <c r="T46" s="128">
        <f t="shared" si="7"/>
        <v>1.25</v>
      </c>
      <c r="U46" s="128">
        <f t="shared" si="8"/>
        <v>0.72499999999999998</v>
      </c>
      <c r="V46" s="128">
        <f t="shared" si="9"/>
        <v>0.92499999999999993</v>
      </c>
      <c r="W46" s="33">
        <f t="shared" si="10"/>
        <v>42</v>
      </c>
      <c r="X46" s="129">
        <f t="shared" si="11"/>
        <v>8.4</v>
      </c>
      <c r="Y46" s="134">
        <v>37</v>
      </c>
      <c r="Z46" s="131">
        <f t="shared" si="12"/>
        <v>29.6</v>
      </c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2"/>
    </row>
    <row r="47" spans="1:44" s="130" customFormat="1" x14ac:dyDescent="0.3">
      <c r="A47" s="125">
        <v>41</v>
      </c>
      <c r="B47" s="134">
        <v>660853</v>
      </c>
      <c r="C47" s="135" t="s">
        <v>145</v>
      </c>
      <c r="D47" s="9">
        <v>0.5</v>
      </c>
      <c r="E47" s="9">
        <v>2</v>
      </c>
      <c r="F47" s="9">
        <v>2</v>
      </c>
      <c r="G47" s="9">
        <v>3.5</v>
      </c>
      <c r="H47" s="9">
        <v>1</v>
      </c>
      <c r="I47" s="126">
        <f t="shared" si="1"/>
        <v>9</v>
      </c>
      <c r="J47" s="126">
        <f t="shared" si="2"/>
        <v>1.3499999999999999</v>
      </c>
      <c r="K47" s="15">
        <v>2</v>
      </c>
      <c r="L47" s="15">
        <v>0</v>
      </c>
      <c r="M47" s="15">
        <v>2</v>
      </c>
      <c r="N47" s="15">
        <v>1</v>
      </c>
      <c r="O47" s="15">
        <v>0.5</v>
      </c>
      <c r="P47" s="127">
        <f t="shared" si="3"/>
        <v>5.5</v>
      </c>
      <c r="Q47" s="127">
        <f t="shared" si="4"/>
        <v>0.27500000000000002</v>
      </c>
      <c r="R47" s="128">
        <f t="shared" si="5"/>
        <v>0.17499999999999999</v>
      </c>
      <c r="S47" s="128">
        <f t="shared" si="6"/>
        <v>0.3</v>
      </c>
      <c r="T47" s="128">
        <f t="shared" si="7"/>
        <v>0.4</v>
      </c>
      <c r="U47" s="128">
        <f t="shared" si="8"/>
        <v>0.57500000000000007</v>
      </c>
      <c r="V47" s="128">
        <f t="shared" si="9"/>
        <v>0.17499999999999999</v>
      </c>
      <c r="W47" s="33">
        <f t="shared" si="10"/>
        <v>14.5</v>
      </c>
      <c r="X47" s="129">
        <f t="shared" si="11"/>
        <v>2.9000000000000004</v>
      </c>
      <c r="Y47" s="134">
        <v>13</v>
      </c>
      <c r="Z47" s="131">
        <f t="shared" si="12"/>
        <v>10.4</v>
      </c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2"/>
    </row>
    <row r="48" spans="1:44" s="130" customFormat="1" x14ac:dyDescent="0.3">
      <c r="A48" s="125">
        <v>42</v>
      </c>
      <c r="B48" s="134">
        <v>660854</v>
      </c>
      <c r="C48" s="135" t="s">
        <v>146</v>
      </c>
      <c r="D48" s="138">
        <v>9.5</v>
      </c>
      <c r="E48" s="138">
        <v>6</v>
      </c>
      <c r="F48" s="138">
        <v>7.5</v>
      </c>
      <c r="G48" s="138">
        <v>7</v>
      </c>
      <c r="H48" s="138">
        <v>8</v>
      </c>
      <c r="I48" s="126">
        <f t="shared" si="1"/>
        <v>38</v>
      </c>
      <c r="J48" s="126">
        <f t="shared" si="2"/>
        <v>5.7</v>
      </c>
      <c r="K48" s="15">
        <v>3</v>
      </c>
      <c r="L48" s="15">
        <v>2.5</v>
      </c>
      <c r="M48" s="15">
        <v>3</v>
      </c>
      <c r="N48" s="15">
        <v>2</v>
      </c>
      <c r="O48" s="15">
        <v>2</v>
      </c>
      <c r="P48" s="127">
        <f t="shared" si="3"/>
        <v>12.5</v>
      </c>
      <c r="Q48" s="127">
        <f t="shared" si="4"/>
        <v>0.625</v>
      </c>
      <c r="R48" s="128">
        <f t="shared" si="5"/>
        <v>1.5750000000000002</v>
      </c>
      <c r="S48" s="128">
        <f t="shared" si="6"/>
        <v>1.0249999999999999</v>
      </c>
      <c r="T48" s="128">
        <f t="shared" si="7"/>
        <v>1.2749999999999999</v>
      </c>
      <c r="U48" s="128">
        <f t="shared" si="8"/>
        <v>1.1500000000000001</v>
      </c>
      <c r="V48" s="128">
        <f t="shared" si="9"/>
        <v>1.3</v>
      </c>
      <c r="W48" s="33">
        <f t="shared" si="10"/>
        <v>50.5</v>
      </c>
      <c r="X48" s="129">
        <f t="shared" si="11"/>
        <v>10.100000000000001</v>
      </c>
      <c r="Y48" s="134">
        <v>41</v>
      </c>
      <c r="Z48" s="131">
        <f t="shared" si="12"/>
        <v>32.800000000000004</v>
      </c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2"/>
    </row>
    <row r="49" spans="1:44" s="130" customFormat="1" x14ac:dyDescent="0.3">
      <c r="A49" s="125">
        <v>43</v>
      </c>
      <c r="B49" s="134">
        <v>660855</v>
      </c>
      <c r="C49" s="135" t="s">
        <v>147</v>
      </c>
      <c r="D49" s="9">
        <v>7</v>
      </c>
      <c r="E49" s="9">
        <v>4.5</v>
      </c>
      <c r="F49" s="9">
        <v>5</v>
      </c>
      <c r="G49" s="9">
        <v>3</v>
      </c>
      <c r="H49" s="9">
        <v>7.5</v>
      </c>
      <c r="I49" s="126">
        <f t="shared" si="1"/>
        <v>27</v>
      </c>
      <c r="J49" s="126">
        <f t="shared" si="2"/>
        <v>4.05</v>
      </c>
      <c r="K49" s="15">
        <v>2</v>
      </c>
      <c r="L49" s="15">
        <v>2</v>
      </c>
      <c r="M49" s="15">
        <v>1.5</v>
      </c>
      <c r="N49" s="15">
        <v>1</v>
      </c>
      <c r="O49" s="15">
        <v>2.5</v>
      </c>
      <c r="P49" s="127">
        <f t="shared" si="3"/>
        <v>9</v>
      </c>
      <c r="Q49" s="127">
        <f t="shared" si="4"/>
        <v>0.45</v>
      </c>
      <c r="R49" s="128">
        <f t="shared" si="5"/>
        <v>1.1500000000000001</v>
      </c>
      <c r="S49" s="128">
        <f t="shared" si="6"/>
        <v>0.77499999999999991</v>
      </c>
      <c r="T49" s="128">
        <f t="shared" si="7"/>
        <v>0.82499999999999996</v>
      </c>
      <c r="U49" s="128">
        <f t="shared" si="8"/>
        <v>0.49999999999999994</v>
      </c>
      <c r="V49" s="128">
        <f t="shared" si="9"/>
        <v>1.25</v>
      </c>
      <c r="W49" s="33">
        <f t="shared" si="10"/>
        <v>36</v>
      </c>
      <c r="X49" s="129">
        <f t="shared" si="11"/>
        <v>7.2</v>
      </c>
      <c r="Y49" s="134">
        <v>31</v>
      </c>
      <c r="Z49" s="131">
        <f t="shared" si="12"/>
        <v>24.8</v>
      </c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2"/>
    </row>
    <row r="50" spans="1:44" s="130" customFormat="1" x14ac:dyDescent="0.3">
      <c r="A50" s="125">
        <v>44</v>
      </c>
      <c r="B50" s="134">
        <v>660989</v>
      </c>
      <c r="C50" s="135" t="s">
        <v>148</v>
      </c>
      <c r="D50" s="9">
        <v>6</v>
      </c>
      <c r="E50" s="9">
        <v>4</v>
      </c>
      <c r="F50" s="9">
        <v>3</v>
      </c>
      <c r="G50" s="9">
        <v>5.5</v>
      </c>
      <c r="H50" s="9">
        <v>5</v>
      </c>
      <c r="I50" s="126">
        <f t="shared" si="1"/>
        <v>23.5</v>
      </c>
      <c r="J50" s="126">
        <f t="shared" si="2"/>
        <v>3.5249999999999999</v>
      </c>
      <c r="K50" s="15">
        <v>1.5</v>
      </c>
      <c r="L50" s="15">
        <v>2</v>
      </c>
      <c r="M50" s="15">
        <v>0.5</v>
      </c>
      <c r="N50" s="15">
        <v>1</v>
      </c>
      <c r="O50" s="15">
        <v>1.5</v>
      </c>
      <c r="P50" s="127">
        <f t="shared" si="3"/>
        <v>6.5</v>
      </c>
      <c r="Q50" s="127">
        <f t="shared" si="4"/>
        <v>0.32500000000000001</v>
      </c>
      <c r="R50" s="128">
        <f t="shared" si="5"/>
        <v>0.97499999999999987</v>
      </c>
      <c r="S50" s="128">
        <f t="shared" si="6"/>
        <v>0.7</v>
      </c>
      <c r="T50" s="128">
        <f t="shared" si="7"/>
        <v>0.47499999999999998</v>
      </c>
      <c r="U50" s="128">
        <f t="shared" si="8"/>
        <v>0.875</v>
      </c>
      <c r="V50" s="128">
        <f t="shared" si="9"/>
        <v>0.82499999999999996</v>
      </c>
      <c r="W50" s="33">
        <f t="shared" si="10"/>
        <v>30</v>
      </c>
      <c r="X50" s="129">
        <f t="shared" si="11"/>
        <v>6</v>
      </c>
      <c r="Y50" s="134">
        <v>27</v>
      </c>
      <c r="Z50" s="131">
        <f t="shared" si="12"/>
        <v>21.6</v>
      </c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2"/>
    </row>
    <row r="51" spans="1:44" s="130" customFormat="1" x14ac:dyDescent="0.3">
      <c r="A51" s="125">
        <v>45</v>
      </c>
      <c r="B51" s="134">
        <v>660856</v>
      </c>
      <c r="C51" s="135" t="s">
        <v>149</v>
      </c>
      <c r="D51" s="9">
        <v>1.5</v>
      </c>
      <c r="E51" s="9">
        <v>2</v>
      </c>
      <c r="F51" s="9">
        <v>0.5</v>
      </c>
      <c r="G51" s="9">
        <v>1</v>
      </c>
      <c r="H51" s="9">
        <v>0.5</v>
      </c>
      <c r="I51" s="126">
        <f t="shared" si="1"/>
        <v>5.5</v>
      </c>
      <c r="J51" s="126">
        <f t="shared" si="2"/>
        <v>0.82499999999999996</v>
      </c>
      <c r="K51" s="15">
        <v>0.5</v>
      </c>
      <c r="L51" s="15">
        <v>1.5</v>
      </c>
      <c r="M51" s="15">
        <v>0</v>
      </c>
      <c r="N51" s="15">
        <v>0</v>
      </c>
      <c r="O51" s="15">
        <v>1</v>
      </c>
      <c r="P51" s="127">
        <f t="shared" si="3"/>
        <v>3</v>
      </c>
      <c r="Q51" s="127">
        <f t="shared" si="4"/>
        <v>0.15000000000000002</v>
      </c>
      <c r="R51" s="128">
        <f t="shared" si="5"/>
        <v>0.24999999999999997</v>
      </c>
      <c r="S51" s="128">
        <f t="shared" si="6"/>
        <v>0.375</v>
      </c>
      <c r="T51" s="128">
        <f t="shared" si="7"/>
        <v>7.4999999999999997E-2</v>
      </c>
      <c r="U51" s="128">
        <f t="shared" si="8"/>
        <v>0.15</v>
      </c>
      <c r="V51" s="128">
        <f t="shared" si="9"/>
        <v>0.125</v>
      </c>
      <c r="W51" s="33">
        <f t="shared" si="10"/>
        <v>8.5</v>
      </c>
      <c r="X51" s="129">
        <f t="shared" si="11"/>
        <v>1.7000000000000002</v>
      </c>
      <c r="Y51" s="134">
        <v>11</v>
      </c>
      <c r="Z51" s="131">
        <f t="shared" si="12"/>
        <v>8.8000000000000007</v>
      </c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2"/>
    </row>
    <row r="52" spans="1:44" s="130" customFormat="1" x14ac:dyDescent="0.3">
      <c r="A52" s="125">
        <v>46</v>
      </c>
      <c r="B52" s="134">
        <v>660857</v>
      </c>
      <c r="C52" s="135" t="s">
        <v>150</v>
      </c>
      <c r="D52" s="9">
        <v>7</v>
      </c>
      <c r="E52" s="9">
        <v>10</v>
      </c>
      <c r="F52" s="9">
        <v>5</v>
      </c>
      <c r="G52" s="9">
        <v>8</v>
      </c>
      <c r="H52" s="9">
        <v>9</v>
      </c>
      <c r="I52" s="126">
        <f t="shared" si="1"/>
        <v>39</v>
      </c>
      <c r="J52" s="126">
        <f t="shared" si="2"/>
        <v>5.85</v>
      </c>
      <c r="K52" s="15">
        <v>3</v>
      </c>
      <c r="L52" s="15">
        <v>2</v>
      </c>
      <c r="M52" s="15">
        <v>1.5</v>
      </c>
      <c r="N52" s="15">
        <v>3.5</v>
      </c>
      <c r="O52" s="15">
        <v>2.5</v>
      </c>
      <c r="P52" s="127">
        <f t="shared" si="3"/>
        <v>12.5</v>
      </c>
      <c r="Q52" s="127">
        <f t="shared" si="4"/>
        <v>0.625</v>
      </c>
      <c r="R52" s="128">
        <f t="shared" si="5"/>
        <v>1.2000000000000002</v>
      </c>
      <c r="S52" s="128">
        <f t="shared" si="6"/>
        <v>1.6</v>
      </c>
      <c r="T52" s="128">
        <f t="shared" si="7"/>
        <v>0.82499999999999996</v>
      </c>
      <c r="U52" s="128">
        <f t="shared" si="8"/>
        <v>1.375</v>
      </c>
      <c r="V52" s="128">
        <f t="shared" si="9"/>
        <v>1.4749999999999999</v>
      </c>
      <c r="W52" s="33">
        <f t="shared" si="10"/>
        <v>51.5</v>
      </c>
      <c r="X52" s="129">
        <f t="shared" si="11"/>
        <v>10.3</v>
      </c>
      <c r="Y52" s="134">
        <v>42</v>
      </c>
      <c r="Z52" s="131">
        <f t="shared" si="12"/>
        <v>33.6</v>
      </c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2"/>
    </row>
    <row r="53" spans="1:44" s="130" customFormat="1" x14ac:dyDescent="0.3">
      <c r="A53" s="125">
        <v>47</v>
      </c>
      <c r="B53" s="134">
        <v>660858</v>
      </c>
      <c r="C53" s="135" t="s">
        <v>151</v>
      </c>
      <c r="D53" s="9">
        <v>1</v>
      </c>
      <c r="E53" s="9">
        <v>3.5</v>
      </c>
      <c r="F53" s="9">
        <v>2</v>
      </c>
      <c r="G53" s="9">
        <v>2.5</v>
      </c>
      <c r="H53" s="9">
        <v>0.5</v>
      </c>
      <c r="I53" s="126">
        <f t="shared" si="1"/>
        <v>9.5</v>
      </c>
      <c r="J53" s="126">
        <f t="shared" si="2"/>
        <v>1.425</v>
      </c>
      <c r="K53" s="15">
        <v>0.5</v>
      </c>
      <c r="L53" s="15">
        <v>1.5</v>
      </c>
      <c r="M53" s="15">
        <v>1</v>
      </c>
      <c r="N53" s="15">
        <v>0</v>
      </c>
      <c r="O53" s="15">
        <v>0.5</v>
      </c>
      <c r="P53" s="127">
        <f t="shared" si="3"/>
        <v>3.5</v>
      </c>
      <c r="Q53" s="127">
        <f t="shared" si="4"/>
        <v>0.17500000000000002</v>
      </c>
      <c r="R53" s="128">
        <f t="shared" si="5"/>
        <v>0.17499999999999999</v>
      </c>
      <c r="S53" s="128">
        <f t="shared" si="6"/>
        <v>0.60000000000000009</v>
      </c>
      <c r="T53" s="128">
        <f t="shared" si="7"/>
        <v>0.35</v>
      </c>
      <c r="U53" s="128">
        <f t="shared" si="8"/>
        <v>0.375</v>
      </c>
      <c r="V53" s="128">
        <f t="shared" si="9"/>
        <v>0.1</v>
      </c>
      <c r="W53" s="33">
        <f t="shared" si="10"/>
        <v>13</v>
      </c>
      <c r="X53" s="129">
        <f t="shared" si="11"/>
        <v>2.6</v>
      </c>
      <c r="Y53" s="134">
        <v>13</v>
      </c>
      <c r="Z53" s="131">
        <f t="shared" si="12"/>
        <v>10.4</v>
      </c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2"/>
    </row>
    <row r="54" spans="1:44" s="130" customFormat="1" x14ac:dyDescent="0.3">
      <c r="A54" s="125">
        <v>48</v>
      </c>
      <c r="B54" s="134">
        <v>660859</v>
      </c>
      <c r="C54" s="135" t="s">
        <v>152</v>
      </c>
      <c r="D54" s="9">
        <v>0</v>
      </c>
      <c r="E54" s="9">
        <v>1</v>
      </c>
      <c r="F54" s="9">
        <v>0.5</v>
      </c>
      <c r="G54" s="9">
        <v>1</v>
      </c>
      <c r="H54" s="9">
        <v>0</v>
      </c>
      <c r="I54" s="126">
        <f t="shared" si="1"/>
        <v>2.5</v>
      </c>
      <c r="J54" s="126">
        <f t="shared" si="2"/>
        <v>0.375</v>
      </c>
      <c r="K54" s="15">
        <v>0</v>
      </c>
      <c r="L54" s="15">
        <v>0</v>
      </c>
      <c r="M54" s="15">
        <v>0</v>
      </c>
      <c r="N54" s="15">
        <v>0.5</v>
      </c>
      <c r="O54" s="15">
        <v>0</v>
      </c>
      <c r="P54" s="127">
        <f t="shared" si="3"/>
        <v>0.5</v>
      </c>
      <c r="Q54" s="127">
        <f t="shared" si="4"/>
        <v>2.5000000000000001E-2</v>
      </c>
      <c r="R54" s="128">
        <f t="shared" si="5"/>
        <v>0</v>
      </c>
      <c r="S54" s="128">
        <f t="shared" si="6"/>
        <v>0.15</v>
      </c>
      <c r="T54" s="128">
        <f t="shared" si="7"/>
        <v>7.4999999999999997E-2</v>
      </c>
      <c r="U54" s="128">
        <f t="shared" si="8"/>
        <v>0.17499999999999999</v>
      </c>
      <c r="V54" s="128">
        <f t="shared" si="9"/>
        <v>0</v>
      </c>
      <c r="W54" s="33">
        <f t="shared" si="10"/>
        <v>3</v>
      </c>
      <c r="X54" s="129">
        <f t="shared" si="11"/>
        <v>0.60000000000000009</v>
      </c>
      <c r="Y54" s="134">
        <v>4</v>
      </c>
      <c r="Z54" s="131">
        <f t="shared" si="12"/>
        <v>3.2</v>
      </c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2"/>
    </row>
    <row r="55" spans="1:44" s="130" customFormat="1" x14ac:dyDescent="0.3">
      <c r="A55" s="125">
        <v>49</v>
      </c>
      <c r="B55" s="134">
        <v>660860</v>
      </c>
      <c r="C55" s="135" t="s">
        <v>153</v>
      </c>
      <c r="D55" s="9">
        <v>1.5</v>
      </c>
      <c r="E55" s="9">
        <v>1</v>
      </c>
      <c r="F55" s="9">
        <v>0</v>
      </c>
      <c r="G55" s="9">
        <v>2</v>
      </c>
      <c r="H55" s="9">
        <v>1</v>
      </c>
      <c r="I55" s="126">
        <f t="shared" si="1"/>
        <v>5.5</v>
      </c>
      <c r="J55" s="126">
        <f t="shared" si="2"/>
        <v>0.82499999999999996</v>
      </c>
      <c r="K55" s="15">
        <v>0</v>
      </c>
      <c r="L55" s="15">
        <v>0.5</v>
      </c>
      <c r="M55" s="15">
        <v>0.5</v>
      </c>
      <c r="N55" s="15">
        <v>0</v>
      </c>
      <c r="O55" s="15">
        <v>0</v>
      </c>
      <c r="P55" s="127">
        <f t="shared" si="3"/>
        <v>1</v>
      </c>
      <c r="Q55" s="127">
        <f t="shared" si="4"/>
        <v>0.05</v>
      </c>
      <c r="R55" s="128">
        <f t="shared" si="5"/>
        <v>0.22499999999999998</v>
      </c>
      <c r="S55" s="128">
        <f t="shared" si="6"/>
        <v>0.17499999999999999</v>
      </c>
      <c r="T55" s="128">
        <f t="shared" si="7"/>
        <v>2.5000000000000001E-2</v>
      </c>
      <c r="U55" s="128">
        <f t="shared" si="8"/>
        <v>0.3</v>
      </c>
      <c r="V55" s="128">
        <f t="shared" si="9"/>
        <v>0.15</v>
      </c>
      <c r="W55" s="33">
        <f t="shared" si="10"/>
        <v>6.5</v>
      </c>
      <c r="X55" s="129">
        <f t="shared" si="11"/>
        <v>1.3</v>
      </c>
      <c r="Y55" s="134">
        <v>7</v>
      </c>
      <c r="Z55" s="131">
        <f t="shared" si="12"/>
        <v>5.6000000000000005</v>
      </c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2"/>
    </row>
    <row r="56" spans="1:44" s="130" customFormat="1" x14ac:dyDescent="0.3">
      <c r="A56" s="125">
        <v>50</v>
      </c>
      <c r="B56" s="134">
        <v>660861</v>
      </c>
      <c r="C56" s="135" t="s">
        <v>154</v>
      </c>
      <c r="D56" s="138">
        <v>5.5</v>
      </c>
      <c r="E56" s="138">
        <v>6</v>
      </c>
      <c r="F56" s="138">
        <v>5</v>
      </c>
      <c r="G56" s="138">
        <v>6.5</v>
      </c>
      <c r="H56" s="138">
        <v>7.5</v>
      </c>
      <c r="I56" s="126">
        <f t="shared" si="1"/>
        <v>30.5</v>
      </c>
      <c r="J56" s="126">
        <f t="shared" si="2"/>
        <v>4.5750000000000002</v>
      </c>
      <c r="K56" s="15">
        <v>2.5</v>
      </c>
      <c r="L56" s="15">
        <v>1</v>
      </c>
      <c r="M56" s="15">
        <v>2</v>
      </c>
      <c r="N56" s="15">
        <v>1.5</v>
      </c>
      <c r="O56" s="15">
        <v>2.5</v>
      </c>
      <c r="P56" s="127">
        <f t="shared" si="3"/>
        <v>9.5</v>
      </c>
      <c r="Q56" s="127">
        <f t="shared" si="4"/>
        <v>0.47500000000000003</v>
      </c>
      <c r="R56" s="128">
        <f t="shared" si="5"/>
        <v>0.95</v>
      </c>
      <c r="S56" s="128">
        <f t="shared" si="6"/>
        <v>0.95</v>
      </c>
      <c r="T56" s="128">
        <f t="shared" si="7"/>
        <v>0.85</v>
      </c>
      <c r="U56" s="128">
        <f t="shared" si="8"/>
        <v>1.05</v>
      </c>
      <c r="V56" s="128">
        <f t="shared" si="9"/>
        <v>1.25</v>
      </c>
      <c r="W56" s="33">
        <f t="shared" si="10"/>
        <v>40</v>
      </c>
      <c r="X56" s="129">
        <f t="shared" si="11"/>
        <v>8</v>
      </c>
      <c r="Y56" s="134">
        <v>35</v>
      </c>
      <c r="Z56" s="131">
        <f t="shared" si="12"/>
        <v>28</v>
      </c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2"/>
    </row>
    <row r="57" spans="1:44" s="130" customFormat="1" x14ac:dyDescent="0.3">
      <c r="A57" s="125">
        <v>51</v>
      </c>
      <c r="B57" s="134">
        <v>660862</v>
      </c>
      <c r="C57" s="135" t="s">
        <v>155</v>
      </c>
      <c r="D57" s="149">
        <v>7</v>
      </c>
      <c r="E57" s="149">
        <v>9.5</v>
      </c>
      <c r="F57" s="149">
        <v>12</v>
      </c>
      <c r="G57" s="149">
        <v>8</v>
      </c>
      <c r="H57" s="149">
        <v>10</v>
      </c>
      <c r="I57" s="126">
        <f t="shared" si="1"/>
        <v>46.5</v>
      </c>
      <c r="J57" s="126">
        <f t="shared" si="2"/>
        <v>6.9749999999999996</v>
      </c>
      <c r="K57" s="15">
        <v>2</v>
      </c>
      <c r="L57" s="15">
        <v>3</v>
      </c>
      <c r="M57" s="15">
        <v>3.5</v>
      </c>
      <c r="N57" s="15">
        <v>2</v>
      </c>
      <c r="O57" s="15">
        <v>4</v>
      </c>
      <c r="P57" s="127">
        <f t="shared" si="3"/>
        <v>14.5</v>
      </c>
      <c r="Q57" s="127">
        <f t="shared" si="4"/>
        <v>0.72500000000000009</v>
      </c>
      <c r="R57" s="128">
        <f t="shared" si="5"/>
        <v>1.1500000000000001</v>
      </c>
      <c r="S57" s="128">
        <f t="shared" si="6"/>
        <v>1.5750000000000002</v>
      </c>
      <c r="T57" s="128">
        <f t="shared" si="7"/>
        <v>1.9749999999999999</v>
      </c>
      <c r="U57" s="128">
        <f t="shared" si="8"/>
        <v>1.3</v>
      </c>
      <c r="V57" s="128">
        <f t="shared" si="9"/>
        <v>1.7</v>
      </c>
      <c r="W57" s="33">
        <f t="shared" si="10"/>
        <v>61</v>
      </c>
      <c r="X57" s="129">
        <f t="shared" si="11"/>
        <v>12.200000000000001</v>
      </c>
      <c r="Y57" s="134">
        <v>50</v>
      </c>
      <c r="Z57" s="131">
        <f t="shared" si="12"/>
        <v>40</v>
      </c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2"/>
    </row>
    <row r="58" spans="1:44" s="130" customFormat="1" x14ac:dyDescent="0.3">
      <c r="A58" s="125">
        <v>52</v>
      </c>
      <c r="B58" s="134">
        <v>660990</v>
      </c>
      <c r="C58" s="135" t="s">
        <v>156</v>
      </c>
      <c r="D58" s="138">
        <v>8</v>
      </c>
      <c r="E58" s="138">
        <v>11</v>
      </c>
      <c r="F58" s="138">
        <v>10.5</v>
      </c>
      <c r="G58" s="138">
        <v>10</v>
      </c>
      <c r="H58" s="138">
        <v>9</v>
      </c>
      <c r="I58" s="126">
        <f t="shared" si="1"/>
        <v>48.5</v>
      </c>
      <c r="J58" s="126">
        <f t="shared" si="2"/>
        <v>7.2749999999999995</v>
      </c>
      <c r="K58" s="15">
        <v>3.5</v>
      </c>
      <c r="L58" s="15">
        <v>2.5</v>
      </c>
      <c r="M58" s="15">
        <v>4</v>
      </c>
      <c r="N58" s="15">
        <v>3.5</v>
      </c>
      <c r="O58" s="15">
        <v>2</v>
      </c>
      <c r="P58" s="127">
        <f t="shared" si="3"/>
        <v>15.5</v>
      </c>
      <c r="Q58" s="127">
        <f t="shared" si="4"/>
        <v>0.77500000000000002</v>
      </c>
      <c r="R58" s="128">
        <f t="shared" si="5"/>
        <v>1.375</v>
      </c>
      <c r="S58" s="128">
        <f t="shared" si="6"/>
        <v>1.7749999999999999</v>
      </c>
      <c r="T58" s="128">
        <f t="shared" si="7"/>
        <v>1.7749999999999999</v>
      </c>
      <c r="U58" s="128">
        <f t="shared" si="8"/>
        <v>1.675</v>
      </c>
      <c r="V58" s="128">
        <f t="shared" si="9"/>
        <v>1.45</v>
      </c>
      <c r="W58" s="33">
        <f t="shared" si="10"/>
        <v>64</v>
      </c>
      <c r="X58" s="129">
        <f t="shared" si="11"/>
        <v>12.8</v>
      </c>
      <c r="Y58" s="134">
        <v>54</v>
      </c>
      <c r="Z58" s="131">
        <f t="shared" si="12"/>
        <v>43.2</v>
      </c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2"/>
    </row>
    <row r="59" spans="1:44" s="130" customFormat="1" x14ac:dyDescent="0.3">
      <c r="A59" s="125">
        <v>53</v>
      </c>
      <c r="B59" s="134">
        <v>660863</v>
      </c>
      <c r="C59" s="135" t="s">
        <v>157</v>
      </c>
      <c r="D59" s="9">
        <v>4</v>
      </c>
      <c r="E59" s="9">
        <v>2</v>
      </c>
      <c r="F59" s="9">
        <v>3</v>
      </c>
      <c r="G59" s="9">
        <v>3.5</v>
      </c>
      <c r="H59" s="9">
        <v>1.5</v>
      </c>
      <c r="I59" s="126">
        <f t="shared" si="1"/>
        <v>14</v>
      </c>
      <c r="J59" s="126">
        <f t="shared" si="2"/>
        <v>2.1</v>
      </c>
      <c r="K59" s="15">
        <v>0.5</v>
      </c>
      <c r="L59" s="15">
        <v>1</v>
      </c>
      <c r="M59" s="15">
        <v>1</v>
      </c>
      <c r="N59" s="15">
        <v>1</v>
      </c>
      <c r="O59" s="15">
        <v>0</v>
      </c>
      <c r="P59" s="127">
        <f t="shared" si="3"/>
        <v>3.5</v>
      </c>
      <c r="Q59" s="127">
        <f t="shared" si="4"/>
        <v>0.17500000000000002</v>
      </c>
      <c r="R59" s="128">
        <f t="shared" si="5"/>
        <v>0.625</v>
      </c>
      <c r="S59" s="128">
        <f t="shared" si="6"/>
        <v>0.35</v>
      </c>
      <c r="T59" s="128">
        <f t="shared" si="7"/>
        <v>0.49999999999999994</v>
      </c>
      <c r="U59" s="128">
        <f t="shared" si="8"/>
        <v>0.57500000000000007</v>
      </c>
      <c r="V59" s="128">
        <f t="shared" si="9"/>
        <v>0.22499999999999998</v>
      </c>
      <c r="W59" s="33">
        <f t="shared" si="10"/>
        <v>17.5</v>
      </c>
      <c r="X59" s="129">
        <f t="shared" si="11"/>
        <v>3.5</v>
      </c>
      <c r="Y59" s="134">
        <v>19</v>
      </c>
      <c r="Z59" s="131">
        <f t="shared" si="12"/>
        <v>15.200000000000001</v>
      </c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2"/>
    </row>
    <row r="60" spans="1:44" s="130" customFormat="1" x14ac:dyDescent="0.3">
      <c r="A60" s="125">
        <v>54</v>
      </c>
      <c r="B60" s="134">
        <v>660864</v>
      </c>
      <c r="C60" s="135" t="s">
        <v>158</v>
      </c>
      <c r="D60" s="9">
        <v>7</v>
      </c>
      <c r="E60" s="9">
        <v>3</v>
      </c>
      <c r="F60" s="9">
        <v>4.5</v>
      </c>
      <c r="G60" s="9">
        <v>6</v>
      </c>
      <c r="H60" s="9">
        <v>2</v>
      </c>
      <c r="I60" s="126">
        <f t="shared" si="1"/>
        <v>22.5</v>
      </c>
      <c r="J60" s="126">
        <f t="shared" si="2"/>
        <v>3.375</v>
      </c>
      <c r="K60" s="15">
        <v>1.5</v>
      </c>
      <c r="L60" s="15">
        <v>2</v>
      </c>
      <c r="M60" s="15">
        <v>1.5</v>
      </c>
      <c r="N60" s="15">
        <v>2</v>
      </c>
      <c r="O60" s="15">
        <v>0.5</v>
      </c>
      <c r="P60" s="127">
        <f t="shared" si="3"/>
        <v>7.5</v>
      </c>
      <c r="Q60" s="127">
        <f t="shared" si="4"/>
        <v>0.375</v>
      </c>
      <c r="R60" s="128">
        <f t="shared" si="5"/>
        <v>1.125</v>
      </c>
      <c r="S60" s="128">
        <f t="shared" si="6"/>
        <v>0.54999999999999993</v>
      </c>
      <c r="T60" s="128">
        <f t="shared" si="7"/>
        <v>0.75</v>
      </c>
      <c r="U60" s="128">
        <f t="shared" si="8"/>
        <v>0.99999999999999989</v>
      </c>
      <c r="V60" s="128">
        <f t="shared" si="9"/>
        <v>0.32500000000000001</v>
      </c>
      <c r="W60" s="33">
        <f t="shared" si="10"/>
        <v>30</v>
      </c>
      <c r="X60" s="129">
        <f t="shared" si="11"/>
        <v>6</v>
      </c>
      <c r="Y60" s="134">
        <v>28</v>
      </c>
      <c r="Z60" s="131">
        <f t="shared" si="12"/>
        <v>22.400000000000002</v>
      </c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2"/>
    </row>
    <row r="61" spans="1:44" s="130" customFormat="1" x14ac:dyDescent="0.3">
      <c r="A61" s="125">
        <v>55</v>
      </c>
      <c r="B61" s="134">
        <v>660865</v>
      </c>
      <c r="C61" s="135" t="s">
        <v>159</v>
      </c>
      <c r="D61" s="9">
        <v>6</v>
      </c>
      <c r="E61" s="9">
        <v>8</v>
      </c>
      <c r="F61" s="9">
        <v>7.5</v>
      </c>
      <c r="G61" s="9">
        <v>9</v>
      </c>
      <c r="H61" s="9">
        <v>8.5</v>
      </c>
      <c r="I61" s="126">
        <f t="shared" si="1"/>
        <v>39</v>
      </c>
      <c r="J61" s="126">
        <f t="shared" si="2"/>
        <v>5.85</v>
      </c>
      <c r="K61" s="15">
        <v>2</v>
      </c>
      <c r="L61" s="15">
        <v>2.5</v>
      </c>
      <c r="M61" s="15">
        <v>3</v>
      </c>
      <c r="N61" s="15">
        <v>1.5</v>
      </c>
      <c r="O61" s="15">
        <v>3</v>
      </c>
      <c r="P61" s="127">
        <f t="shared" si="3"/>
        <v>12</v>
      </c>
      <c r="Q61" s="127">
        <f t="shared" si="4"/>
        <v>0.60000000000000009</v>
      </c>
      <c r="R61" s="128">
        <f t="shared" si="5"/>
        <v>0.99999999999999989</v>
      </c>
      <c r="S61" s="128">
        <f t="shared" si="6"/>
        <v>1.325</v>
      </c>
      <c r="T61" s="128">
        <f t="shared" si="7"/>
        <v>1.2749999999999999</v>
      </c>
      <c r="U61" s="128">
        <f t="shared" si="8"/>
        <v>1.4249999999999998</v>
      </c>
      <c r="V61" s="128">
        <f t="shared" si="9"/>
        <v>1.4249999999999998</v>
      </c>
      <c r="W61" s="33">
        <f t="shared" si="10"/>
        <v>51</v>
      </c>
      <c r="X61" s="129">
        <f t="shared" si="11"/>
        <v>10.200000000000001</v>
      </c>
      <c r="Y61" s="134">
        <v>42</v>
      </c>
      <c r="Z61" s="131">
        <f t="shared" si="12"/>
        <v>33.6</v>
      </c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2"/>
    </row>
    <row r="62" spans="1:44" s="130" customFormat="1" x14ac:dyDescent="0.3">
      <c r="A62" s="125">
        <v>56</v>
      </c>
      <c r="B62" s="134">
        <v>660866</v>
      </c>
      <c r="C62" s="135" t="s">
        <v>160</v>
      </c>
      <c r="D62" s="9">
        <v>7.5</v>
      </c>
      <c r="E62" s="9">
        <v>3.5</v>
      </c>
      <c r="F62" s="9">
        <v>5</v>
      </c>
      <c r="G62" s="9">
        <v>10</v>
      </c>
      <c r="H62" s="9">
        <v>6</v>
      </c>
      <c r="I62" s="126">
        <f t="shared" si="1"/>
        <v>32</v>
      </c>
      <c r="J62" s="126">
        <f t="shared" si="2"/>
        <v>4.8</v>
      </c>
      <c r="K62" s="15">
        <v>1</v>
      </c>
      <c r="L62" s="15">
        <v>2</v>
      </c>
      <c r="M62" s="15">
        <v>2.5</v>
      </c>
      <c r="N62" s="15">
        <v>3</v>
      </c>
      <c r="O62" s="15">
        <v>1.5</v>
      </c>
      <c r="P62" s="127">
        <f t="shared" si="3"/>
        <v>10</v>
      </c>
      <c r="Q62" s="127">
        <f t="shared" si="4"/>
        <v>0.5</v>
      </c>
      <c r="R62" s="128">
        <f t="shared" si="5"/>
        <v>1.175</v>
      </c>
      <c r="S62" s="128">
        <f t="shared" si="6"/>
        <v>0.625</v>
      </c>
      <c r="T62" s="128">
        <f t="shared" si="7"/>
        <v>0.875</v>
      </c>
      <c r="U62" s="128">
        <f t="shared" si="8"/>
        <v>1.65</v>
      </c>
      <c r="V62" s="128">
        <f t="shared" si="9"/>
        <v>0.97499999999999987</v>
      </c>
      <c r="W62" s="33">
        <f t="shared" si="10"/>
        <v>42</v>
      </c>
      <c r="X62" s="129">
        <f t="shared" si="11"/>
        <v>8.4</v>
      </c>
      <c r="Y62" s="134">
        <v>37</v>
      </c>
      <c r="Z62" s="131">
        <f t="shared" si="12"/>
        <v>29.6</v>
      </c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2"/>
    </row>
    <row r="63" spans="1:44" s="130" customFormat="1" x14ac:dyDescent="0.3">
      <c r="A63" s="125">
        <v>57</v>
      </c>
      <c r="B63" s="134">
        <v>660867</v>
      </c>
      <c r="C63" s="135" t="s">
        <v>161</v>
      </c>
      <c r="D63" s="9">
        <v>8</v>
      </c>
      <c r="E63" s="9">
        <v>5</v>
      </c>
      <c r="F63" s="9">
        <v>5</v>
      </c>
      <c r="G63" s="9">
        <v>2</v>
      </c>
      <c r="H63" s="9">
        <v>2.5</v>
      </c>
      <c r="I63" s="126">
        <f t="shared" si="1"/>
        <v>22.5</v>
      </c>
      <c r="J63" s="126">
        <f t="shared" si="2"/>
        <v>3.375</v>
      </c>
      <c r="K63" s="15">
        <v>1.5</v>
      </c>
      <c r="L63" s="15">
        <v>1</v>
      </c>
      <c r="M63" s="15">
        <v>2</v>
      </c>
      <c r="N63" s="15">
        <v>2</v>
      </c>
      <c r="O63" s="15">
        <v>1</v>
      </c>
      <c r="P63" s="127">
        <f t="shared" si="3"/>
        <v>7.5</v>
      </c>
      <c r="Q63" s="127">
        <f t="shared" si="4"/>
        <v>0.375</v>
      </c>
      <c r="R63" s="128">
        <f t="shared" si="5"/>
        <v>1.2749999999999999</v>
      </c>
      <c r="S63" s="128">
        <f t="shared" si="6"/>
        <v>0.8</v>
      </c>
      <c r="T63" s="128">
        <f t="shared" si="7"/>
        <v>0.85</v>
      </c>
      <c r="U63" s="128">
        <f t="shared" si="8"/>
        <v>0.4</v>
      </c>
      <c r="V63" s="128">
        <f t="shared" si="9"/>
        <v>0.42499999999999999</v>
      </c>
      <c r="W63" s="33">
        <f t="shared" si="10"/>
        <v>30</v>
      </c>
      <c r="X63" s="129">
        <f t="shared" si="11"/>
        <v>6</v>
      </c>
      <c r="Y63" s="134">
        <v>29</v>
      </c>
      <c r="Z63" s="131">
        <f t="shared" si="12"/>
        <v>23.200000000000003</v>
      </c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2"/>
    </row>
    <row r="64" spans="1:44" s="130" customFormat="1" x14ac:dyDescent="0.3">
      <c r="A64" s="125">
        <v>58</v>
      </c>
      <c r="B64" s="134">
        <v>660868</v>
      </c>
      <c r="C64" s="135" t="s">
        <v>162</v>
      </c>
      <c r="D64" s="9">
        <v>0</v>
      </c>
      <c r="E64" s="9">
        <v>0.5</v>
      </c>
      <c r="F64" s="9">
        <v>1</v>
      </c>
      <c r="G64" s="9">
        <v>0</v>
      </c>
      <c r="H64" s="9">
        <v>0</v>
      </c>
      <c r="I64" s="126">
        <f t="shared" si="1"/>
        <v>1.5</v>
      </c>
      <c r="J64" s="126">
        <f t="shared" si="2"/>
        <v>0.22499999999999998</v>
      </c>
      <c r="K64" s="15">
        <v>0</v>
      </c>
      <c r="L64" s="15">
        <v>0.5</v>
      </c>
      <c r="M64" s="15">
        <v>0</v>
      </c>
      <c r="N64" s="15">
        <v>0</v>
      </c>
      <c r="O64" s="15">
        <v>0.5</v>
      </c>
      <c r="P64" s="127">
        <f t="shared" si="3"/>
        <v>1</v>
      </c>
      <c r="Q64" s="127">
        <f t="shared" si="4"/>
        <v>0.05</v>
      </c>
      <c r="R64" s="128">
        <f t="shared" si="5"/>
        <v>0</v>
      </c>
      <c r="S64" s="128">
        <f t="shared" si="6"/>
        <v>0.1</v>
      </c>
      <c r="T64" s="128">
        <f t="shared" si="7"/>
        <v>0.15</v>
      </c>
      <c r="U64" s="128">
        <f t="shared" si="8"/>
        <v>0</v>
      </c>
      <c r="V64" s="128">
        <f t="shared" si="9"/>
        <v>2.5000000000000001E-2</v>
      </c>
      <c r="W64" s="33">
        <f t="shared" si="10"/>
        <v>2.5</v>
      </c>
      <c r="X64" s="129">
        <f t="shared" si="11"/>
        <v>0.5</v>
      </c>
      <c r="Y64" s="134">
        <v>2</v>
      </c>
      <c r="Z64" s="131">
        <f t="shared" si="12"/>
        <v>1.6</v>
      </c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2"/>
    </row>
    <row r="65" spans="1:44" s="130" customFormat="1" x14ac:dyDescent="0.3">
      <c r="A65" s="125">
        <v>59</v>
      </c>
      <c r="B65" s="134">
        <v>660869</v>
      </c>
      <c r="C65" s="135" t="s">
        <v>163</v>
      </c>
      <c r="D65" s="9">
        <v>5</v>
      </c>
      <c r="E65" s="9">
        <v>6</v>
      </c>
      <c r="F65" s="9">
        <v>8.5</v>
      </c>
      <c r="G65" s="9">
        <v>8</v>
      </c>
      <c r="H65" s="9">
        <v>7</v>
      </c>
      <c r="I65" s="126">
        <f t="shared" si="1"/>
        <v>34.5</v>
      </c>
      <c r="J65" s="126">
        <f t="shared" si="2"/>
        <v>5.1749999999999998</v>
      </c>
      <c r="K65" s="15">
        <v>2</v>
      </c>
      <c r="L65" s="15">
        <v>3</v>
      </c>
      <c r="M65" s="15">
        <v>1</v>
      </c>
      <c r="N65" s="15">
        <v>2.5</v>
      </c>
      <c r="O65" s="15">
        <v>2</v>
      </c>
      <c r="P65" s="127">
        <f t="shared" si="3"/>
        <v>10.5</v>
      </c>
      <c r="Q65" s="127">
        <f t="shared" si="4"/>
        <v>0.52500000000000002</v>
      </c>
      <c r="R65" s="128">
        <f t="shared" si="5"/>
        <v>0.85</v>
      </c>
      <c r="S65" s="128">
        <f t="shared" si="6"/>
        <v>1.0499999999999998</v>
      </c>
      <c r="T65" s="128">
        <f t="shared" si="7"/>
        <v>1.325</v>
      </c>
      <c r="U65" s="128">
        <f t="shared" si="8"/>
        <v>1.325</v>
      </c>
      <c r="V65" s="128">
        <f t="shared" si="9"/>
        <v>1.1500000000000001</v>
      </c>
      <c r="W65" s="33">
        <f t="shared" si="10"/>
        <v>45</v>
      </c>
      <c r="X65" s="129">
        <f t="shared" si="11"/>
        <v>9</v>
      </c>
      <c r="Y65" s="134">
        <v>39</v>
      </c>
      <c r="Z65" s="131">
        <f t="shared" si="12"/>
        <v>31.200000000000003</v>
      </c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2"/>
    </row>
    <row r="66" spans="1:44" s="130" customFormat="1" x14ac:dyDescent="0.3">
      <c r="A66" s="125">
        <v>60</v>
      </c>
      <c r="B66" s="134">
        <v>660870</v>
      </c>
      <c r="C66" s="135" t="s">
        <v>164</v>
      </c>
      <c r="D66" s="9">
        <v>7</v>
      </c>
      <c r="E66" s="9">
        <v>8</v>
      </c>
      <c r="F66" s="9">
        <v>10</v>
      </c>
      <c r="G66" s="9">
        <v>7.5</v>
      </c>
      <c r="H66" s="9">
        <v>5</v>
      </c>
      <c r="I66" s="126">
        <f t="shared" si="1"/>
        <v>37.5</v>
      </c>
      <c r="J66" s="126">
        <f t="shared" si="2"/>
        <v>5.625</v>
      </c>
      <c r="K66" s="15">
        <v>2.5</v>
      </c>
      <c r="L66" s="15">
        <v>2</v>
      </c>
      <c r="M66" s="15">
        <v>3</v>
      </c>
      <c r="N66" s="15">
        <v>2</v>
      </c>
      <c r="O66" s="15">
        <v>2.5</v>
      </c>
      <c r="P66" s="127">
        <f t="shared" si="3"/>
        <v>12</v>
      </c>
      <c r="Q66" s="127">
        <f t="shared" si="4"/>
        <v>0.60000000000000009</v>
      </c>
      <c r="R66" s="128">
        <f t="shared" si="5"/>
        <v>1.175</v>
      </c>
      <c r="S66" s="128">
        <f t="shared" si="6"/>
        <v>1.3</v>
      </c>
      <c r="T66" s="128">
        <f t="shared" si="7"/>
        <v>1.65</v>
      </c>
      <c r="U66" s="128">
        <f t="shared" si="8"/>
        <v>1.2250000000000001</v>
      </c>
      <c r="V66" s="128">
        <f t="shared" si="9"/>
        <v>0.875</v>
      </c>
      <c r="W66" s="33">
        <f t="shared" si="10"/>
        <v>49.5</v>
      </c>
      <c r="X66" s="129">
        <f t="shared" si="11"/>
        <v>9.9</v>
      </c>
      <c r="Y66" s="134">
        <v>41</v>
      </c>
      <c r="Z66" s="131">
        <f t="shared" si="12"/>
        <v>32.800000000000004</v>
      </c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2"/>
    </row>
    <row r="67" spans="1:44" s="130" customFormat="1" x14ac:dyDescent="0.3">
      <c r="A67" s="125">
        <v>61</v>
      </c>
      <c r="B67" s="134">
        <v>660871</v>
      </c>
      <c r="C67" s="135" t="s">
        <v>165</v>
      </c>
      <c r="D67" s="9">
        <v>3.5</v>
      </c>
      <c r="E67" s="9">
        <v>4</v>
      </c>
      <c r="F67" s="9">
        <v>3</v>
      </c>
      <c r="G67" s="9">
        <v>5</v>
      </c>
      <c r="H67" s="9">
        <v>2</v>
      </c>
      <c r="I67" s="126">
        <f t="shared" si="1"/>
        <v>17.5</v>
      </c>
      <c r="J67" s="126">
        <f t="shared" si="2"/>
        <v>2.625</v>
      </c>
      <c r="K67" s="15">
        <v>1</v>
      </c>
      <c r="L67" s="15">
        <v>1.5</v>
      </c>
      <c r="M67" s="15">
        <v>1.5</v>
      </c>
      <c r="N67" s="15">
        <v>0</v>
      </c>
      <c r="O67" s="15">
        <v>2</v>
      </c>
      <c r="P67" s="127">
        <f t="shared" si="3"/>
        <v>6</v>
      </c>
      <c r="Q67" s="127">
        <f t="shared" si="4"/>
        <v>0.30000000000000004</v>
      </c>
      <c r="R67" s="128">
        <f t="shared" si="5"/>
        <v>0.57500000000000007</v>
      </c>
      <c r="S67" s="128">
        <f t="shared" si="6"/>
        <v>0.67500000000000004</v>
      </c>
      <c r="T67" s="128">
        <f t="shared" si="7"/>
        <v>0.52499999999999991</v>
      </c>
      <c r="U67" s="128">
        <f t="shared" si="8"/>
        <v>0.75</v>
      </c>
      <c r="V67" s="128">
        <f t="shared" si="9"/>
        <v>0.4</v>
      </c>
      <c r="W67" s="33">
        <f t="shared" si="10"/>
        <v>23.5</v>
      </c>
      <c r="X67" s="129">
        <f t="shared" si="11"/>
        <v>4.7</v>
      </c>
      <c r="Y67" s="134">
        <v>22</v>
      </c>
      <c r="Z67" s="131">
        <f t="shared" si="12"/>
        <v>17.600000000000001</v>
      </c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2"/>
    </row>
    <row r="68" spans="1:44" s="130" customFormat="1" x14ac:dyDescent="0.3">
      <c r="A68" s="125">
        <v>62</v>
      </c>
      <c r="B68" s="134">
        <v>660872</v>
      </c>
      <c r="C68" s="135" t="s">
        <v>166</v>
      </c>
      <c r="D68" s="9">
        <v>6</v>
      </c>
      <c r="E68" s="9">
        <v>5</v>
      </c>
      <c r="F68" s="9">
        <v>2</v>
      </c>
      <c r="G68" s="9">
        <v>3</v>
      </c>
      <c r="H68" s="9">
        <v>4</v>
      </c>
      <c r="I68" s="126">
        <f t="shared" si="1"/>
        <v>20</v>
      </c>
      <c r="J68" s="126">
        <f t="shared" si="2"/>
        <v>3</v>
      </c>
      <c r="K68" s="15">
        <v>2.5</v>
      </c>
      <c r="L68" s="15">
        <v>1</v>
      </c>
      <c r="M68" s="15">
        <v>2.5</v>
      </c>
      <c r="N68" s="15">
        <v>1</v>
      </c>
      <c r="O68" s="15">
        <v>0.5</v>
      </c>
      <c r="P68" s="127">
        <f t="shared" si="3"/>
        <v>7.5</v>
      </c>
      <c r="Q68" s="127">
        <f t="shared" si="4"/>
        <v>0.375</v>
      </c>
      <c r="R68" s="128">
        <f t="shared" si="5"/>
        <v>1.0249999999999999</v>
      </c>
      <c r="S68" s="128">
        <f t="shared" si="6"/>
        <v>0.8</v>
      </c>
      <c r="T68" s="128">
        <f t="shared" si="7"/>
        <v>0.42499999999999999</v>
      </c>
      <c r="U68" s="128">
        <f t="shared" si="8"/>
        <v>0.49999999999999994</v>
      </c>
      <c r="V68" s="128">
        <f t="shared" si="9"/>
        <v>0.625</v>
      </c>
      <c r="W68" s="33">
        <f t="shared" si="10"/>
        <v>27.5</v>
      </c>
      <c r="X68" s="129">
        <f t="shared" si="11"/>
        <v>5.5</v>
      </c>
      <c r="Y68" s="134">
        <v>25</v>
      </c>
      <c r="Z68" s="131">
        <f t="shared" si="12"/>
        <v>20</v>
      </c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2"/>
    </row>
    <row r="69" spans="1:44" s="130" customFormat="1" x14ac:dyDescent="0.3">
      <c r="A69" s="125">
        <v>63</v>
      </c>
      <c r="B69" s="134">
        <v>660873</v>
      </c>
      <c r="C69" s="135" t="s">
        <v>167</v>
      </c>
      <c r="D69" s="9">
        <v>9</v>
      </c>
      <c r="E69" s="9">
        <v>8.5</v>
      </c>
      <c r="F69" s="9">
        <v>7</v>
      </c>
      <c r="G69" s="9">
        <v>6</v>
      </c>
      <c r="H69" s="9">
        <v>9</v>
      </c>
      <c r="I69" s="126">
        <f t="shared" si="1"/>
        <v>39.5</v>
      </c>
      <c r="J69" s="126">
        <f t="shared" si="2"/>
        <v>5.9249999999999998</v>
      </c>
      <c r="K69" s="15">
        <v>3</v>
      </c>
      <c r="L69" s="15">
        <v>1.5</v>
      </c>
      <c r="M69" s="15">
        <v>2</v>
      </c>
      <c r="N69" s="15">
        <v>2.5</v>
      </c>
      <c r="O69" s="15">
        <v>4</v>
      </c>
      <c r="P69" s="127">
        <f t="shared" si="3"/>
        <v>13</v>
      </c>
      <c r="Q69" s="127">
        <f t="shared" si="4"/>
        <v>0.65</v>
      </c>
      <c r="R69" s="128">
        <f t="shared" si="5"/>
        <v>1.5</v>
      </c>
      <c r="S69" s="128">
        <f t="shared" si="6"/>
        <v>1.3499999999999999</v>
      </c>
      <c r="T69" s="128">
        <f t="shared" si="7"/>
        <v>1.1500000000000001</v>
      </c>
      <c r="U69" s="128">
        <f t="shared" si="8"/>
        <v>1.0249999999999999</v>
      </c>
      <c r="V69" s="128">
        <f t="shared" si="9"/>
        <v>1.5499999999999998</v>
      </c>
      <c r="W69" s="33">
        <f t="shared" si="10"/>
        <v>52.5</v>
      </c>
      <c r="X69" s="129">
        <f t="shared" si="11"/>
        <v>10.5</v>
      </c>
      <c r="Y69" s="134">
        <v>43</v>
      </c>
      <c r="Z69" s="131">
        <f t="shared" si="12"/>
        <v>34.4</v>
      </c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2"/>
    </row>
    <row r="70" spans="1:44" s="130" customFormat="1" x14ac:dyDescent="0.3">
      <c r="A70" s="125">
        <v>64</v>
      </c>
      <c r="B70" s="134">
        <v>660874</v>
      </c>
      <c r="C70" s="135" t="s">
        <v>168</v>
      </c>
      <c r="D70" s="9">
        <v>2.5</v>
      </c>
      <c r="E70" s="9">
        <v>2</v>
      </c>
      <c r="F70" s="9">
        <v>4</v>
      </c>
      <c r="G70" s="9">
        <v>5</v>
      </c>
      <c r="H70" s="9">
        <v>1.5</v>
      </c>
      <c r="I70" s="126">
        <f t="shared" si="1"/>
        <v>15</v>
      </c>
      <c r="J70" s="126">
        <f t="shared" si="2"/>
        <v>2.25</v>
      </c>
      <c r="K70" s="15">
        <v>1.5</v>
      </c>
      <c r="L70" s="15">
        <v>1</v>
      </c>
      <c r="M70" s="15">
        <v>0.5</v>
      </c>
      <c r="N70" s="15">
        <v>0</v>
      </c>
      <c r="O70" s="15">
        <v>1.5</v>
      </c>
      <c r="P70" s="127">
        <f t="shared" si="3"/>
        <v>4.5</v>
      </c>
      <c r="Q70" s="127">
        <f t="shared" si="4"/>
        <v>0.22500000000000001</v>
      </c>
      <c r="R70" s="128">
        <f t="shared" si="5"/>
        <v>0.45</v>
      </c>
      <c r="S70" s="128">
        <f t="shared" si="6"/>
        <v>0.35</v>
      </c>
      <c r="T70" s="128">
        <f t="shared" si="7"/>
        <v>0.625</v>
      </c>
      <c r="U70" s="128">
        <f t="shared" si="8"/>
        <v>0.75</v>
      </c>
      <c r="V70" s="128">
        <f t="shared" si="9"/>
        <v>0.3</v>
      </c>
      <c r="W70" s="33">
        <f t="shared" si="10"/>
        <v>19.5</v>
      </c>
      <c r="X70" s="129">
        <f t="shared" si="11"/>
        <v>3.9000000000000004</v>
      </c>
      <c r="Y70" s="134">
        <v>18</v>
      </c>
      <c r="Z70" s="131">
        <f t="shared" si="12"/>
        <v>14.4</v>
      </c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2"/>
    </row>
    <row r="71" spans="1:44" s="130" customFormat="1" x14ac:dyDescent="0.3">
      <c r="A71" s="125">
        <v>65</v>
      </c>
      <c r="B71" s="134">
        <v>660875</v>
      </c>
      <c r="C71" s="135" t="s">
        <v>169</v>
      </c>
      <c r="D71" s="149">
        <v>8.5</v>
      </c>
      <c r="E71" s="149">
        <v>12</v>
      </c>
      <c r="F71" s="149">
        <v>11</v>
      </c>
      <c r="G71" s="149">
        <v>13</v>
      </c>
      <c r="H71" s="149">
        <v>9</v>
      </c>
      <c r="I71" s="126">
        <f t="shared" si="1"/>
        <v>53.5</v>
      </c>
      <c r="J71" s="126">
        <f t="shared" si="2"/>
        <v>8.0250000000000004</v>
      </c>
      <c r="K71" s="15">
        <v>5</v>
      </c>
      <c r="L71" s="15">
        <v>2</v>
      </c>
      <c r="M71" s="15">
        <v>3</v>
      </c>
      <c r="N71" s="15">
        <v>2.5</v>
      </c>
      <c r="O71" s="15">
        <v>4</v>
      </c>
      <c r="P71" s="127">
        <f t="shared" si="3"/>
        <v>16.5</v>
      </c>
      <c r="Q71" s="127">
        <f t="shared" si="4"/>
        <v>0.82500000000000007</v>
      </c>
      <c r="R71" s="128">
        <f t="shared" si="5"/>
        <v>1.5249999999999999</v>
      </c>
      <c r="S71" s="128">
        <f t="shared" si="6"/>
        <v>1.9</v>
      </c>
      <c r="T71" s="128">
        <f t="shared" si="7"/>
        <v>1.7999999999999998</v>
      </c>
      <c r="U71" s="128">
        <f t="shared" si="8"/>
        <v>2.0750000000000002</v>
      </c>
      <c r="V71" s="128">
        <f t="shared" si="9"/>
        <v>1.5499999999999998</v>
      </c>
      <c r="W71" s="33">
        <f t="shared" si="10"/>
        <v>70</v>
      </c>
      <c r="X71" s="129">
        <f t="shared" si="11"/>
        <v>14</v>
      </c>
      <c r="Y71" s="134">
        <v>57</v>
      </c>
      <c r="Z71" s="131">
        <f t="shared" si="12"/>
        <v>45.6</v>
      </c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2"/>
    </row>
    <row r="72" spans="1:44" s="130" customFormat="1" x14ac:dyDescent="0.3">
      <c r="A72" s="125">
        <v>66</v>
      </c>
      <c r="B72" s="134">
        <v>660876</v>
      </c>
      <c r="C72" s="135" t="s">
        <v>170</v>
      </c>
      <c r="D72" s="138">
        <v>7</v>
      </c>
      <c r="E72" s="138">
        <v>10.5</v>
      </c>
      <c r="F72" s="138">
        <v>8.5</v>
      </c>
      <c r="G72" s="138">
        <v>9</v>
      </c>
      <c r="H72" s="138">
        <v>10</v>
      </c>
      <c r="I72" s="126">
        <f t="shared" ref="I72:I135" si="13">SUM(D72:H72)</f>
        <v>45</v>
      </c>
      <c r="J72" s="126">
        <f t="shared" ref="J72:J135" si="14">I72*0.15</f>
        <v>6.75</v>
      </c>
      <c r="K72" s="15">
        <v>2</v>
      </c>
      <c r="L72" s="15">
        <v>3.5</v>
      </c>
      <c r="M72" s="15">
        <v>3</v>
      </c>
      <c r="N72" s="15">
        <v>4</v>
      </c>
      <c r="O72" s="15">
        <v>2</v>
      </c>
      <c r="P72" s="127">
        <f t="shared" ref="P72:P135" si="15">SUM(K72:O72)</f>
        <v>14.5</v>
      </c>
      <c r="Q72" s="127">
        <f t="shared" ref="Q72:Q135" si="16">P72*0.05</f>
        <v>0.72500000000000009</v>
      </c>
      <c r="R72" s="128">
        <f t="shared" ref="R72:R135" si="17">D72*0.15+K72*0.05</f>
        <v>1.1500000000000001</v>
      </c>
      <c r="S72" s="128">
        <f t="shared" ref="S72:S135" si="18">E72*0.15+L72*0.05</f>
        <v>1.75</v>
      </c>
      <c r="T72" s="128">
        <f t="shared" ref="T72:T135" si="19">F72*0.15+M72*0.05</f>
        <v>1.4249999999999998</v>
      </c>
      <c r="U72" s="128">
        <f t="shared" ref="U72:U135" si="20">G72*0.15+N72*0.05</f>
        <v>1.5499999999999998</v>
      </c>
      <c r="V72" s="128">
        <f t="shared" ref="V72:V135" si="21">H72*0.15+O72*0.05</f>
        <v>1.6</v>
      </c>
      <c r="W72" s="33">
        <f t="shared" ref="W72:W135" si="22">I72+P72</f>
        <v>59.5</v>
      </c>
      <c r="X72" s="129">
        <f t="shared" ref="X72:X135" si="23">W72*0.2</f>
        <v>11.9</v>
      </c>
      <c r="Y72" s="134">
        <v>50</v>
      </c>
      <c r="Z72" s="131">
        <f t="shared" ref="Z72:Z135" si="24">Y72*0.8</f>
        <v>40</v>
      </c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2"/>
    </row>
    <row r="73" spans="1:44" s="130" customFormat="1" x14ac:dyDescent="0.3">
      <c r="A73" s="125">
        <v>67</v>
      </c>
      <c r="B73" s="134">
        <v>660877</v>
      </c>
      <c r="C73" s="135" t="s">
        <v>171</v>
      </c>
      <c r="D73" s="138">
        <v>12</v>
      </c>
      <c r="E73" s="138">
        <v>10</v>
      </c>
      <c r="F73" s="138">
        <v>13</v>
      </c>
      <c r="G73" s="138">
        <v>12</v>
      </c>
      <c r="H73" s="138">
        <v>15</v>
      </c>
      <c r="I73" s="126">
        <f t="shared" si="13"/>
        <v>62</v>
      </c>
      <c r="J73" s="126">
        <f t="shared" si="14"/>
        <v>9.2999999999999989</v>
      </c>
      <c r="K73" s="15">
        <v>4</v>
      </c>
      <c r="L73" s="15">
        <v>2</v>
      </c>
      <c r="M73" s="15">
        <v>4.5</v>
      </c>
      <c r="N73" s="15">
        <v>5</v>
      </c>
      <c r="O73" s="15">
        <v>3</v>
      </c>
      <c r="P73" s="127">
        <f t="shared" si="15"/>
        <v>18.5</v>
      </c>
      <c r="Q73" s="127">
        <f t="shared" si="16"/>
        <v>0.92500000000000004</v>
      </c>
      <c r="R73" s="128">
        <f t="shared" si="17"/>
        <v>1.9999999999999998</v>
      </c>
      <c r="S73" s="128">
        <f t="shared" si="18"/>
        <v>1.6</v>
      </c>
      <c r="T73" s="128">
        <f t="shared" si="19"/>
        <v>2.1749999999999998</v>
      </c>
      <c r="U73" s="128">
        <f t="shared" si="20"/>
        <v>2.0499999999999998</v>
      </c>
      <c r="V73" s="128">
        <f t="shared" si="21"/>
        <v>2.4</v>
      </c>
      <c r="W73" s="33">
        <f t="shared" si="22"/>
        <v>80.5</v>
      </c>
      <c r="X73" s="129">
        <f t="shared" si="23"/>
        <v>16.100000000000001</v>
      </c>
      <c r="Y73" s="134">
        <v>65</v>
      </c>
      <c r="Z73" s="131">
        <f t="shared" si="24"/>
        <v>52</v>
      </c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2"/>
    </row>
    <row r="74" spans="1:44" s="130" customFormat="1" x14ac:dyDescent="0.3">
      <c r="A74" s="125">
        <v>68</v>
      </c>
      <c r="B74" s="134">
        <v>660991</v>
      </c>
      <c r="C74" s="135" t="s">
        <v>172</v>
      </c>
      <c r="D74" s="9">
        <v>3</v>
      </c>
      <c r="E74" s="9">
        <v>2</v>
      </c>
      <c r="F74" s="9">
        <v>4</v>
      </c>
      <c r="G74" s="9">
        <v>3.5</v>
      </c>
      <c r="H74" s="9">
        <v>2</v>
      </c>
      <c r="I74" s="126">
        <f t="shared" si="13"/>
        <v>14.5</v>
      </c>
      <c r="J74" s="126">
        <f t="shared" si="14"/>
        <v>2.1749999999999998</v>
      </c>
      <c r="K74" s="15">
        <v>1.5</v>
      </c>
      <c r="L74" s="15">
        <v>0</v>
      </c>
      <c r="M74" s="15">
        <v>1</v>
      </c>
      <c r="N74" s="15">
        <v>2</v>
      </c>
      <c r="O74" s="15">
        <v>1.5</v>
      </c>
      <c r="P74" s="127">
        <f t="shared" si="15"/>
        <v>6</v>
      </c>
      <c r="Q74" s="127">
        <f t="shared" si="16"/>
        <v>0.30000000000000004</v>
      </c>
      <c r="R74" s="128">
        <f t="shared" si="17"/>
        <v>0.52499999999999991</v>
      </c>
      <c r="S74" s="128">
        <f t="shared" si="18"/>
        <v>0.3</v>
      </c>
      <c r="T74" s="128">
        <f t="shared" si="19"/>
        <v>0.65</v>
      </c>
      <c r="U74" s="128">
        <f t="shared" si="20"/>
        <v>0.625</v>
      </c>
      <c r="V74" s="128">
        <f t="shared" si="21"/>
        <v>0.375</v>
      </c>
      <c r="W74" s="33">
        <f t="shared" si="22"/>
        <v>20.5</v>
      </c>
      <c r="X74" s="129">
        <f t="shared" si="23"/>
        <v>4.1000000000000005</v>
      </c>
      <c r="Y74" s="134">
        <v>19</v>
      </c>
      <c r="Z74" s="131">
        <f t="shared" si="24"/>
        <v>15.200000000000001</v>
      </c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2"/>
    </row>
    <row r="75" spans="1:44" s="130" customFormat="1" x14ac:dyDescent="0.3">
      <c r="A75" s="125">
        <v>69</v>
      </c>
      <c r="B75" s="134">
        <v>660878</v>
      </c>
      <c r="C75" s="135" t="s">
        <v>173</v>
      </c>
      <c r="D75" s="9"/>
      <c r="E75" s="9"/>
      <c r="F75" s="9"/>
      <c r="G75" s="9"/>
      <c r="H75" s="9"/>
      <c r="I75" s="126">
        <f t="shared" si="13"/>
        <v>0</v>
      </c>
      <c r="J75" s="126">
        <f t="shared" si="14"/>
        <v>0</v>
      </c>
      <c r="K75" s="15"/>
      <c r="L75" s="15"/>
      <c r="M75" s="15"/>
      <c r="N75" s="15"/>
      <c r="O75" s="15"/>
      <c r="P75" s="127">
        <f t="shared" si="15"/>
        <v>0</v>
      </c>
      <c r="Q75" s="127">
        <f t="shared" si="16"/>
        <v>0</v>
      </c>
      <c r="R75" s="128">
        <f t="shared" si="17"/>
        <v>0</v>
      </c>
      <c r="S75" s="128">
        <f t="shared" si="18"/>
        <v>0</v>
      </c>
      <c r="T75" s="128">
        <f t="shared" si="19"/>
        <v>0</v>
      </c>
      <c r="U75" s="128">
        <f t="shared" si="20"/>
        <v>0</v>
      </c>
      <c r="V75" s="128">
        <f t="shared" si="21"/>
        <v>0</v>
      </c>
      <c r="W75" s="33">
        <f t="shared" si="22"/>
        <v>0</v>
      </c>
      <c r="X75" s="129">
        <f t="shared" si="23"/>
        <v>0</v>
      </c>
      <c r="Y75" s="134" t="s">
        <v>290</v>
      </c>
      <c r="Z75" s="131" t="e">
        <f t="shared" si="24"/>
        <v>#VALUE!</v>
      </c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2"/>
    </row>
    <row r="76" spans="1:44" s="130" customFormat="1" x14ac:dyDescent="0.3">
      <c r="A76" s="125">
        <v>70</v>
      </c>
      <c r="B76" s="134">
        <v>660879</v>
      </c>
      <c r="C76" s="135" t="s">
        <v>174</v>
      </c>
      <c r="D76" s="149">
        <v>11</v>
      </c>
      <c r="E76" s="149">
        <v>7.5</v>
      </c>
      <c r="F76" s="149">
        <v>12</v>
      </c>
      <c r="G76" s="149">
        <v>10</v>
      </c>
      <c r="H76" s="149">
        <v>9.5</v>
      </c>
      <c r="I76" s="126">
        <f t="shared" si="13"/>
        <v>50</v>
      </c>
      <c r="J76" s="126">
        <f t="shared" si="14"/>
        <v>7.5</v>
      </c>
      <c r="K76" s="15">
        <v>4</v>
      </c>
      <c r="L76" s="15">
        <v>2</v>
      </c>
      <c r="M76" s="15">
        <v>3</v>
      </c>
      <c r="N76" s="15">
        <v>3.5</v>
      </c>
      <c r="O76" s="15">
        <v>3</v>
      </c>
      <c r="P76" s="127">
        <f t="shared" si="15"/>
        <v>15.5</v>
      </c>
      <c r="Q76" s="127">
        <f t="shared" si="16"/>
        <v>0.77500000000000002</v>
      </c>
      <c r="R76" s="128">
        <f t="shared" si="17"/>
        <v>1.8499999999999999</v>
      </c>
      <c r="S76" s="128">
        <f t="shared" si="18"/>
        <v>1.2250000000000001</v>
      </c>
      <c r="T76" s="128">
        <f t="shared" si="19"/>
        <v>1.9499999999999997</v>
      </c>
      <c r="U76" s="128">
        <f t="shared" si="20"/>
        <v>1.675</v>
      </c>
      <c r="V76" s="128">
        <f t="shared" si="21"/>
        <v>1.5750000000000002</v>
      </c>
      <c r="W76" s="33">
        <f t="shared" si="22"/>
        <v>65.5</v>
      </c>
      <c r="X76" s="129">
        <f t="shared" si="23"/>
        <v>13.100000000000001</v>
      </c>
      <c r="Y76" s="134">
        <v>54</v>
      </c>
      <c r="Z76" s="131">
        <f t="shared" si="24"/>
        <v>43.2</v>
      </c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2"/>
    </row>
    <row r="77" spans="1:44" s="130" customFormat="1" x14ac:dyDescent="0.3">
      <c r="A77" s="125">
        <v>71</v>
      </c>
      <c r="B77" s="134">
        <v>660880</v>
      </c>
      <c r="C77" s="135" t="s">
        <v>175</v>
      </c>
      <c r="D77" s="138">
        <v>13</v>
      </c>
      <c r="E77" s="138">
        <v>9</v>
      </c>
      <c r="F77" s="138">
        <v>11.5</v>
      </c>
      <c r="G77" s="138">
        <v>8</v>
      </c>
      <c r="H77" s="138">
        <v>11</v>
      </c>
      <c r="I77" s="126">
        <f t="shared" si="13"/>
        <v>52.5</v>
      </c>
      <c r="J77" s="126">
        <f t="shared" si="14"/>
        <v>7.875</v>
      </c>
      <c r="K77" s="15">
        <v>3.5</v>
      </c>
      <c r="L77" s="15">
        <v>3</v>
      </c>
      <c r="M77" s="15">
        <v>2.5</v>
      </c>
      <c r="N77" s="15">
        <v>4</v>
      </c>
      <c r="O77" s="15">
        <v>3.5</v>
      </c>
      <c r="P77" s="127">
        <f t="shared" si="15"/>
        <v>16.5</v>
      </c>
      <c r="Q77" s="127">
        <f t="shared" si="16"/>
        <v>0.82500000000000007</v>
      </c>
      <c r="R77" s="128">
        <f t="shared" si="17"/>
        <v>2.125</v>
      </c>
      <c r="S77" s="128">
        <f t="shared" si="18"/>
        <v>1.5</v>
      </c>
      <c r="T77" s="128">
        <f t="shared" si="19"/>
        <v>1.8499999999999999</v>
      </c>
      <c r="U77" s="128">
        <f t="shared" si="20"/>
        <v>1.4</v>
      </c>
      <c r="V77" s="128">
        <f t="shared" si="21"/>
        <v>1.825</v>
      </c>
      <c r="W77" s="33">
        <f t="shared" si="22"/>
        <v>69</v>
      </c>
      <c r="X77" s="129">
        <f t="shared" si="23"/>
        <v>13.8</v>
      </c>
      <c r="Y77" s="134">
        <v>58</v>
      </c>
      <c r="Z77" s="131">
        <f t="shared" si="24"/>
        <v>46.400000000000006</v>
      </c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2"/>
    </row>
    <row r="78" spans="1:44" s="130" customFormat="1" x14ac:dyDescent="0.3">
      <c r="A78" s="125">
        <v>72</v>
      </c>
      <c r="B78" s="134">
        <v>660881</v>
      </c>
      <c r="C78" s="135" t="s">
        <v>176</v>
      </c>
      <c r="D78" s="138">
        <v>9</v>
      </c>
      <c r="E78" s="138">
        <v>7.5</v>
      </c>
      <c r="F78" s="138">
        <v>10</v>
      </c>
      <c r="G78" s="138">
        <v>9.5</v>
      </c>
      <c r="H78" s="138">
        <v>8</v>
      </c>
      <c r="I78" s="126">
        <f t="shared" si="13"/>
        <v>44</v>
      </c>
      <c r="J78" s="126">
        <f t="shared" si="14"/>
        <v>6.6</v>
      </c>
      <c r="K78" s="15">
        <v>4</v>
      </c>
      <c r="L78" s="15">
        <v>3.5</v>
      </c>
      <c r="M78" s="15">
        <v>2.5</v>
      </c>
      <c r="N78" s="15">
        <v>2</v>
      </c>
      <c r="O78" s="15">
        <v>1.5</v>
      </c>
      <c r="P78" s="127">
        <f t="shared" si="15"/>
        <v>13.5</v>
      </c>
      <c r="Q78" s="127">
        <f t="shared" si="16"/>
        <v>0.67500000000000004</v>
      </c>
      <c r="R78" s="128">
        <f t="shared" si="17"/>
        <v>1.5499999999999998</v>
      </c>
      <c r="S78" s="128">
        <f t="shared" si="18"/>
        <v>1.3</v>
      </c>
      <c r="T78" s="128">
        <f t="shared" si="19"/>
        <v>1.625</v>
      </c>
      <c r="U78" s="128">
        <f t="shared" si="20"/>
        <v>1.5250000000000001</v>
      </c>
      <c r="V78" s="128">
        <f t="shared" si="21"/>
        <v>1.2749999999999999</v>
      </c>
      <c r="W78" s="33">
        <f t="shared" si="22"/>
        <v>57.5</v>
      </c>
      <c r="X78" s="129">
        <f t="shared" si="23"/>
        <v>11.5</v>
      </c>
      <c r="Y78" s="134">
        <v>48</v>
      </c>
      <c r="Z78" s="131">
        <f t="shared" si="24"/>
        <v>38.400000000000006</v>
      </c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2"/>
    </row>
    <row r="79" spans="1:44" s="130" customFormat="1" x14ac:dyDescent="0.3">
      <c r="A79" s="125">
        <v>73</v>
      </c>
      <c r="B79" s="134">
        <v>660882</v>
      </c>
      <c r="C79" s="135" t="s">
        <v>177</v>
      </c>
      <c r="D79" s="9">
        <v>10</v>
      </c>
      <c r="E79" s="9">
        <v>6</v>
      </c>
      <c r="F79" s="9">
        <v>8.5</v>
      </c>
      <c r="G79" s="9">
        <v>7</v>
      </c>
      <c r="H79" s="9">
        <v>7.5</v>
      </c>
      <c r="I79" s="126">
        <f t="shared" si="13"/>
        <v>39</v>
      </c>
      <c r="J79" s="126">
        <f t="shared" si="14"/>
        <v>5.85</v>
      </c>
      <c r="K79" s="15">
        <v>2.5</v>
      </c>
      <c r="L79" s="15">
        <v>2</v>
      </c>
      <c r="M79" s="15">
        <v>3</v>
      </c>
      <c r="N79" s="15">
        <v>1.5</v>
      </c>
      <c r="O79" s="15">
        <v>3</v>
      </c>
      <c r="P79" s="127">
        <f t="shared" si="15"/>
        <v>12</v>
      </c>
      <c r="Q79" s="127">
        <f t="shared" si="16"/>
        <v>0.60000000000000009</v>
      </c>
      <c r="R79" s="128">
        <f t="shared" si="17"/>
        <v>1.625</v>
      </c>
      <c r="S79" s="128">
        <f t="shared" si="18"/>
        <v>0.99999999999999989</v>
      </c>
      <c r="T79" s="128">
        <f t="shared" si="19"/>
        <v>1.4249999999999998</v>
      </c>
      <c r="U79" s="128">
        <f t="shared" si="20"/>
        <v>1.125</v>
      </c>
      <c r="V79" s="128">
        <f t="shared" si="21"/>
        <v>1.2749999999999999</v>
      </c>
      <c r="W79" s="33">
        <f t="shared" si="22"/>
        <v>51</v>
      </c>
      <c r="X79" s="129">
        <f t="shared" si="23"/>
        <v>10.200000000000001</v>
      </c>
      <c r="Y79" s="134">
        <v>42</v>
      </c>
      <c r="Z79" s="131">
        <f t="shared" si="24"/>
        <v>33.6</v>
      </c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2"/>
    </row>
    <row r="80" spans="1:44" s="130" customFormat="1" x14ac:dyDescent="0.3">
      <c r="A80" s="125">
        <v>74</v>
      </c>
      <c r="B80" s="134">
        <v>660883</v>
      </c>
      <c r="C80" s="135" t="s">
        <v>178</v>
      </c>
      <c r="D80" s="138">
        <v>6.5</v>
      </c>
      <c r="E80" s="138">
        <v>7</v>
      </c>
      <c r="F80" s="138">
        <v>6</v>
      </c>
      <c r="G80" s="138">
        <v>8</v>
      </c>
      <c r="H80" s="138">
        <v>5</v>
      </c>
      <c r="I80" s="126">
        <f t="shared" si="13"/>
        <v>32.5</v>
      </c>
      <c r="J80" s="126">
        <f t="shared" si="14"/>
        <v>4.875</v>
      </c>
      <c r="K80" s="15">
        <v>1.5</v>
      </c>
      <c r="L80" s="15">
        <v>3</v>
      </c>
      <c r="M80" s="15">
        <v>2.5</v>
      </c>
      <c r="N80" s="15">
        <v>2</v>
      </c>
      <c r="O80" s="15">
        <v>1.5</v>
      </c>
      <c r="P80" s="127">
        <f t="shared" si="15"/>
        <v>10.5</v>
      </c>
      <c r="Q80" s="127">
        <f t="shared" si="16"/>
        <v>0.52500000000000002</v>
      </c>
      <c r="R80" s="128">
        <f t="shared" si="17"/>
        <v>1.05</v>
      </c>
      <c r="S80" s="128">
        <f t="shared" si="18"/>
        <v>1.2000000000000002</v>
      </c>
      <c r="T80" s="128">
        <f t="shared" si="19"/>
        <v>1.0249999999999999</v>
      </c>
      <c r="U80" s="128">
        <f t="shared" si="20"/>
        <v>1.3</v>
      </c>
      <c r="V80" s="128">
        <f t="shared" si="21"/>
        <v>0.82499999999999996</v>
      </c>
      <c r="W80" s="33">
        <f t="shared" si="22"/>
        <v>43</v>
      </c>
      <c r="X80" s="129">
        <f t="shared" si="23"/>
        <v>8.6</v>
      </c>
      <c r="Y80" s="134">
        <v>38</v>
      </c>
      <c r="Z80" s="131">
        <f t="shared" si="24"/>
        <v>30.400000000000002</v>
      </c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2"/>
    </row>
    <row r="81" spans="1:44" s="130" customFormat="1" x14ac:dyDescent="0.3">
      <c r="A81" s="125">
        <v>75</v>
      </c>
      <c r="B81" s="134">
        <v>660884</v>
      </c>
      <c r="C81" s="135" t="s">
        <v>179</v>
      </c>
      <c r="D81" s="149">
        <v>13</v>
      </c>
      <c r="E81" s="149">
        <v>9.5</v>
      </c>
      <c r="F81" s="149">
        <v>9</v>
      </c>
      <c r="G81" s="149">
        <v>8</v>
      </c>
      <c r="H81" s="149">
        <v>10</v>
      </c>
      <c r="I81" s="126">
        <f t="shared" si="13"/>
        <v>49.5</v>
      </c>
      <c r="J81" s="126">
        <f t="shared" si="14"/>
        <v>7.4249999999999998</v>
      </c>
      <c r="K81" s="15">
        <v>3</v>
      </c>
      <c r="L81" s="15">
        <v>4.5</v>
      </c>
      <c r="M81" s="15">
        <v>2</v>
      </c>
      <c r="N81" s="15">
        <v>3.5</v>
      </c>
      <c r="O81" s="15">
        <v>2.5</v>
      </c>
      <c r="P81" s="127">
        <f t="shared" si="15"/>
        <v>15.5</v>
      </c>
      <c r="Q81" s="127">
        <f t="shared" si="16"/>
        <v>0.77500000000000002</v>
      </c>
      <c r="R81" s="128">
        <f t="shared" si="17"/>
        <v>2.1</v>
      </c>
      <c r="S81" s="128">
        <f t="shared" si="18"/>
        <v>1.6500000000000001</v>
      </c>
      <c r="T81" s="128">
        <f t="shared" si="19"/>
        <v>1.45</v>
      </c>
      <c r="U81" s="128">
        <f t="shared" si="20"/>
        <v>1.375</v>
      </c>
      <c r="V81" s="128">
        <f t="shared" si="21"/>
        <v>1.625</v>
      </c>
      <c r="W81" s="33">
        <f t="shared" si="22"/>
        <v>65</v>
      </c>
      <c r="X81" s="129">
        <f t="shared" si="23"/>
        <v>13</v>
      </c>
      <c r="Y81" s="134">
        <v>55</v>
      </c>
      <c r="Z81" s="131">
        <f t="shared" si="24"/>
        <v>44</v>
      </c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2"/>
    </row>
    <row r="82" spans="1:44" s="130" customFormat="1" x14ac:dyDescent="0.3">
      <c r="A82" s="125">
        <v>76</v>
      </c>
      <c r="B82" s="134">
        <v>660885</v>
      </c>
      <c r="C82" s="135" t="s">
        <v>180</v>
      </c>
      <c r="D82" s="138">
        <v>9.5</v>
      </c>
      <c r="E82" s="138">
        <v>15</v>
      </c>
      <c r="F82" s="138">
        <v>12</v>
      </c>
      <c r="G82" s="138">
        <v>13.5</v>
      </c>
      <c r="H82" s="138">
        <v>10</v>
      </c>
      <c r="I82" s="126">
        <f t="shared" si="13"/>
        <v>60</v>
      </c>
      <c r="J82" s="126">
        <f t="shared" si="14"/>
        <v>9</v>
      </c>
      <c r="K82" s="15">
        <v>4</v>
      </c>
      <c r="L82" s="15">
        <v>3</v>
      </c>
      <c r="M82" s="15">
        <v>4.5</v>
      </c>
      <c r="N82" s="15">
        <v>5</v>
      </c>
      <c r="O82" s="15">
        <v>2</v>
      </c>
      <c r="P82" s="127">
        <f t="shared" si="15"/>
        <v>18.5</v>
      </c>
      <c r="Q82" s="127">
        <f t="shared" si="16"/>
        <v>0.92500000000000004</v>
      </c>
      <c r="R82" s="128">
        <f t="shared" si="17"/>
        <v>1.625</v>
      </c>
      <c r="S82" s="128">
        <f t="shared" si="18"/>
        <v>2.4</v>
      </c>
      <c r="T82" s="128">
        <f t="shared" si="19"/>
        <v>2.0249999999999999</v>
      </c>
      <c r="U82" s="128">
        <f t="shared" si="20"/>
        <v>2.2749999999999999</v>
      </c>
      <c r="V82" s="128">
        <f t="shared" si="21"/>
        <v>1.6</v>
      </c>
      <c r="W82" s="33">
        <f t="shared" si="22"/>
        <v>78.5</v>
      </c>
      <c r="X82" s="129">
        <f t="shared" si="23"/>
        <v>15.700000000000001</v>
      </c>
      <c r="Y82" s="134">
        <v>64</v>
      </c>
      <c r="Z82" s="131">
        <f t="shared" si="24"/>
        <v>51.2</v>
      </c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2"/>
    </row>
    <row r="83" spans="1:44" s="130" customFormat="1" x14ac:dyDescent="0.3">
      <c r="A83" s="125">
        <v>77</v>
      </c>
      <c r="B83" s="134">
        <v>660886</v>
      </c>
      <c r="C83" s="135" t="s">
        <v>181</v>
      </c>
      <c r="D83" s="138">
        <v>8</v>
      </c>
      <c r="E83" s="138">
        <v>13</v>
      </c>
      <c r="F83" s="138">
        <v>9.5</v>
      </c>
      <c r="G83" s="138">
        <v>11</v>
      </c>
      <c r="H83" s="138">
        <v>14</v>
      </c>
      <c r="I83" s="126">
        <f t="shared" si="13"/>
        <v>55.5</v>
      </c>
      <c r="J83" s="126">
        <f t="shared" si="14"/>
        <v>8.3249999999999993</v>
      </c>
      <c r="K83" s="15">
        <v>2.5</v>
      </c>
      <c r="L83" s="15">
        <v>5</v>
      </c>
      <c r="M83" s="15">
        <v>3.5</v>
      </c>
      <c r="N83" s="15">
        <v>4</v>
      </c>
      <c r="O83" s="15">
        <v>3</v>
      </c>
      <c r="P83" s="127">
        <f t="shared" si="15"/>
        <v>18</v>
      </c>
      <c r="Q83" s="127">
        <f t="shared" si="16"/>
        <v>0.9</v>
      </c>
      <c r="R83" s="128">
        <f t="shared" si="17"/>
        <v>1.325</v>
      </c>
      <c r="S83" s="128">
        <f t="shared" si="18"/>
        <v>2.2000000000000002</v>
      </c>
      <c r="T83" s="128">
        <f t="shared" si="19"/>
        <v>1.6</v>
      </c>
      <c r="U83" s="128">
        <f t="shared" si="20"/>
        <v>1.8499999999999999</v>
      </c>
      <c r="V83" s="128">
        <f t="shared" si="21"/>
        <v>2.25</v>
      </c>
      <c r="W83" s="33">
        <f t="shared" si="22"/>
        <v>73.5</v>
      </c>
      <c r="X83" s="129">
        <f t="shared" si="23"/>
        <v>14.700000000000001</v>
      </c>
      <c r="Y83" s="134">
        <v>61</v>
      </c>
      <c r="Z83" s="131">
        <f t="shared" si="24"/>
        <v>48.800000000000004</v>
      </c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2"/>
    </row>
    <row r="84" spans="1:44" s="130" customFormat="1" x14ac:dyDescent="0.3">
      <c r="A84" s="125">
        <v>78</v>
      </c>
      <c r="B84" s="134">
        <v>660887</v>
      </c>
      <c r="C84" s="135" t="s">
        <v>182</v>
      </c>
      <c r="D84" s="9"/>
      <c r="E84" s="9"/>
      <c r="F84" s="9"/>
      <c r="G84" s="9"/>
      <c r="H84" s="9"/>
      <c r="I84" s="126">
        <f t="shared" si="13"/>
        <v>0</v>
      </c>
      <c r="J84" s="126">
        <f t="shared" si="14"/>
        <v>0</v>
      </c>
      <c r="K84" s="15"/>
      <c r="L84" s="15"/>
      <c r="M84" s="15"/>
      <c r="N84" s="15"/>
      <c r="O84" s="15"/>
      <c r="P84" s="127">
        <f t="shared" si="15"/>
        <v>0</v>
      </c>
      <c r="Q84" s="127">
        <f t="shared" si="16"/>
        <v>0</v>
      </c>
      <c r="R84" s="128">
        <f t="shared" si="17"/>
        <v>0</v>
      </c>
      <c r="S84" s="128">
        <f t="shared" si="18"/>
        <v>0</v>
      </c>
      <c r="T84" s="128">
        <f t="shared" si="19"/>
        <v>0</v>
      </c>
      <c r="U84" s="128">
        <f t="shared" si="20"/>
        <v>0</v>
      </c>
      <c r="V84" s="128">
        <f t="shared" si="21"/>
        <v>0</v>
      </c>
      <c r="W84" s="33">
        <f t="shared" si="22"/>
        <v>0</v>
      </c>
      <c r="X84" s="129">
        <f t="shared" si="23"/>
        <v>0</v>
      </c>
      <c r="Y84" s="142"/>
      <c r="Z84" s="131">
        <f t="shared" si="24"/>
        <v>0</v>
      </c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2"/>
    </row>
    <row r="85" spans="1:44" s="130" customFormat="1" x14ac:dyDescent="0.3">
      <c r="A85" s="125">
        <v>79</v>
      </c>
      <c r="B85" s="134">
        <v>660888</v>
      </c>
      <c r="C85" s="135" t="s">
        <v>183</v>
      </c>
      <c r="D85" s="138">
        <v>15</v>
      </c>
      <c r="E85" s="138">
        <v>12.5</v>
      </c>
      <c r="F85" s="138">
        <v>13</v>
      </c>
      <c r="G85" s="138">
        <v>9</v>
      </c>
      <c r="H85" s="138">
        <v>10</v>
      </c>
      <c r="I85" s="126">
        <f t="shared" si="13"/>
        <v>59.5</v>
      </c>
      <c r="J85" s="126">
        <f t="shared" si="14"/>
        <v>8.9249999999999989</v>
      </c>
      <c r="K85" s="15">
        <v>4.5</v>
      </c>
      <c r="L85" s="15">
        <v>5</v>
      </c>
      <c r="M85" s="15">
        <v>4</v>
      </c>
      <c r="N85" s="15">
        <v>3</v>
      </c>
      <c r="O85" s="15">
        <v>2.5</v>
      </c>
      <c r="P85" s="127">
        <f t="shared" si="15"/>
        <v>19</v>
      </c>
      <c r="Q85" s="127">
        <f t="shared" si="16"/>
        <v>0.95000000000000007</v>
      </c>
      <c r="R85" s="128">
        <f t="shared" si="17"/>
        <v>2.4750000000000001</v>
      </c>
      <c r="S85" s="128">
        <f t="shared" si="18"/>
        <v>2.125</v>
      </c>
      <c r="T85" s="128">
        <f t="shared" si="19"/>
        <v>2.15</v>
      </c>
      <c r="U85" s="128">
        <f t="shared" si="20"/>
        <v>1.5</v>
      </c>
      <c r="V85" s="128">
        <f t="shared" si="21"/>
        <v>1.625</v>
      </c>
      <c r="W85" s="33">
        <f t="shared" si="22"/>
        <v>78.5</v>
      </c>
      <c r="X85" s="129">
        <f t="shared" si="23"/>
        <v>15.700000000000001</v>
      </c>
      <c r="Y85" s="134">
        <v>66</v>
      </c>
      <c r="Z85" s="131">
        <f t="shared" si="24"/>
        <v>52.800000000000004</v>
      </c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2"/>
    </row>
    <row r="86" spans="1:44" s="130" customFormat="1" x14ac:dyDescent="0.3">
      <c r="A86" s="125">
        <v>80</v>
      </c>
      <c r="B86" s="134">
        <v>660889</v>
      </c>
      <c r="C86" s="135" t="s">
        <v>184</v>
      </c>
      <c r="D86" s="138">
        <v>7.5</v>
      </c>
      <c r="E86" s="138">
        <v>8</v>
      </c>
      <c r="F86" s="138">
        <v>9</v>
      </c>
      <c r="G86" s="138">
        <v>10</v>
      </c>
      <c r="H86" s="138">
        <v>9.5</v>
      </c>
      <c r="I86" s="126">
        <f t="shared" si="13"/>
        <v>44</v>
      </c>
      <c r="J86" s="126">
        <f t="shared" si="14"/>
        <v>6.6</v>
      </c>
      <c r="K86" s="15">
        <v>2</v>
      </c>
      <c r="L86" s="15">
        <v>2.5</v>
      </c>
      <c r="M86" s="15">
        <v>3</v>
      </c>
      <c r="N86" s="15">
        <v>2.5</v>
      </c>
      <c r="O86" s="15">
        <v>4</v>
      </c>
      <c r="P86" s="127">
        <f t="shared" si="15"/>
        <v>14</v>
      </c>
      <c r="Q86" s="127">
        <f t="shared" si="16"/>
        <v>0.70000000000000007</v>
      </c>
      <c r="R86" s="128">
        <f t="shared" si="17"/>
        <v>1.2250000000000001</v>
      </c>
      <c r="S86" s="128">
        <f t="shared" si="18"/>
        <v>1.325</v>
      </c>
      <c r="T86" s="128">
        <f t="shared" si="19"/>
        <v>1.5</v>
      </c>
      <c r="U86" s="128">
        <f t="shared" si="20"/>
        <v>1.625</v>
      </c>
      <c r="V86" s="128">
        <f t="shared" si="21"/>
        <v>1.625</v>
      </c>
      <c r="W86" s="33">
        <f t="shared" si="22"/>
        <v>58</v>
      </c>
      <c r="X86" s="129">
        <f t="shared" si="23"/>
        <v>11.600000000000001</v>
      </c>
      <c r="Y86" s="134">
        <v>49</v>
      </c>
      <c r="Z86" s="131">
        <f t="shared" si="24"/>
        <v>39.200000000000003</v>
      </c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2"/>
    </row>
    <row r="87" spans="1:44" s="130" customFormat="1" x14ac:dyDescent="0.3">
      <c r="A87" s="125">
        <v>81</v>
      </c>
      <c r="B87" s="134">
        <v>660890</v>
      </c>
      <c r="C87" s="135" t="s">
        <v>185</v>
      </c>
      <c r="D87" s="9"/>
      <c r="E87" s="9"/>
      <c r="F87" s="9"/>
      <c r="G87" s="9"/>
      <c r="H87" s="9"/>
      <c r="I87" s="126">
        <f t="shared" si="13"/>
        <v>0</v>
      </c>
      <c r="J87" s="126">
        <f t="shared" si="14"/>
        <v>0</v>
      </c>
      <c r="K87" s="15"/>
      <c r="L87" s="15"/>
      <c r="M87" s="15"/>
      <c r="N87" s="15"/>
      <c r="O87" s="15"/>
      <c r="P87" s="127">
        <f t="shared" si="15"/>
        <v>0</v>
      </c>
      <c r="Q87" s="127">
        <f t="shared" si="16"/>
        <v>0</v>
      </c>
      <c r="R87" s="128">
        <f t="shared" si="17"/>
        <v>0</v>
      </c>
      <c r="S87" s="128">
        <f t="shared" si="18"/>
        <v>0</v>
      </c>
      <c r="T87" s="128">
        <f t="shared" si="19"/>
        <v>0</v>
      </c>
      <c r="U87" s="128">
        <f t="shared" si="20"/>
        <v>0</v>
      </c>
      <c r="V87" s="128">
        <f t="shared" si="21"/>
        <v>0</v>
      </c>
      <c r="W87" s="33">
        <f t="shared" si="22"/>
        <v>0</v>
      </c>
      <c r="X87" s="129">
        <f t="shared" si="23"/>
        <v>0</v>
      </c>
      <c r="Y87" s="142"/>
      <c r="Z87" s="131">
        <f t="shared" si="24"/>
        <v>0</v>
      </c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2"/>
    </row>
    <row r="88" spans="1:44" s="130" customFormat="1" x14ac:dyDescent="0.3">
      <c r="A88" s="125">
        <v>82</v>
      </c>
      <c r="B88" s="134">
        <v>660891</v>
      </c>
      <c r="C88" s="135" t="s">
        <v>186</v>
      </c>
      <c r="D88" s="138">
        <v>12</v>
      </c>
      <c r="E88" s="138">
        <v>8.5</v>
      </c>
      <c r="F88" s="138">
        <v>13</v>
      </c>
      <c r="G88" s="138">
        <v>9.5</v>
      </c>
      <c r="H88" s="138">
        <v>11</v>
      </c>
      <c r="I88" s="126">
        <f t="shared" si="13"/>
        <v>54</v>
      </c>
      <c r="J88" s="126">
        <f t="shared" si="14"/>
        <v>8.1</v>
      </c>
      <c r="K88" s="15">
        <v>3</v>
      </c>
      <c r="L88" s="15">
        <v>3.5</v>
      </c>
      <c r="M88" s="15">
        <v>4</v>
      </c>
      <c r="N88" s="15">
        <v>3</v>
      </c>
      <c r="O88" s="15">
        <v>3.5</v>
      </c>
      <c r="P88" s="127">
        <f t="shared" si="15"/>
        <v>17</v>
      </c>
      <c r="Q88" s="127">
        <f t="shared" si="16"/>
        <v>0.85000000000000009</v>
      </c>
      <c r="R88" s="128">
        <f t="shared" si="17"/>
        <v>1.9499999999999997</v>
      </c>
      <c r="S88" s="128">
        <f t="shared" si="18"/>
        <v>1.45</v>
      </c>
      <c r="T88" s="128">
        <f t="shared" si="19"/>
        <v>2.15</v>
      </c>
      <c r="U88" s="128">
        <f t="shared" si="20"/>
        <v>1.5750000000000002</v>
      </c>
      <c r="V88" s="128">
        <f t="shared" si="21"/>
        <v>1.825</v>
      </c>
      <c r="W88" s="33">
        <f t="shared" si="22"/>
        <v>71</v>
      </c>
      <c r="X88" s="129">
        <f t="shared" si="23"/>
        <v>14.200000000000001</v>
      </c>
      <c r="Y88" s="134">
        <v>59</v>
      </c>
      <c r="Z88" s="131">
        <f t="shared" si="24"/>
        <v>47.2</v>
      </c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2"/>
    </row>
    <row r="89" spans="1:44" s="130" customFormat="1" x14ac:dyDescent="0.3">
      <c r="A89" s="125">
        <v>83</v>
      </c>
      <c r="B89" s="134">
        <v>660892</v>
      </c>
      <c r="C89" s="135" t="s">
        <v>187</v>
      </c>
      <c r="D89" s="9"/>
      <c r="E89" s="9"/>
      <c r="F89" s="9"/>
      <c r="G89" s="9"/>
      <c r="H89" s="9"/>
      <c r="I89" s="126">
        <f t="shared" si="13"/>
        <v>0</v>
      </c>
      <c r="J89" s="126">
        <f t="shared" si="14"/>
        <v>0</v>
      </c>
      <c r="K89" s="15"/>
      <c r="L89" s="15"/>
      <c r="M89" s="15"/>
      <c r="N89" s="15"/>
      <c r="O89" s="15"/>
      <c r="P89" s="127">
        <f t="shared" si="15"/>
        <v>0</v>
      </c>
      <c r="Q89" s="127">
        <f t="shared" si="16"/>
        <v>0</v>
      </c>
      <c r="R89" s="128">
        <f t="shared" si="17"/>
        <v>0</v>
      </c>
      <c r="S89" s="128">
        <f t="shared" si="18"/>
        <v>0</v>
      </c>
      <c r="T89" s="128">
        <f t="shared" si="19"/>
        <v>0</v>
      </c>
      <c r="U89" s="128">
        <f t="shared" si="20"/>
        <v>0</v>
      </c>
      <c r="V89" s="128">
        <f t="shared" si="21"/>
        <v>0</v>
      </c>
      <c r="W89" s="33">
        <f t="shared" si="22"/>
        <v>0</v>
      </c>
      <c r="X89" s="129">
        <f t="shared" si="23"/>
        <v>0</v>
      </c>
      <c r="Y89" s="134" t="s">
        <v>290</v>
      </c>
      <c r="Z89" s="131" t="e">
        <f t="shared" si="24"/>
        <v>#VALUE!</v>
      </c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2"/>
    </row>
    <row r="90" spans="1:44" s="130" customFormat="1" x14ac:dyDescent="0.3">
      <c r="A90" s="125">
        <v>84</v>
      </c>
      <c r="B90" s="134">
        <v>660893</v>
      </c>
      <c r="C90" s="135" t="s">
        <v>188</v>
      </c>
      <c r="D90" s="9">
        <v>6</v>
      </c>
      <c r="E90" s="9">
        <v>5</v>
      </c>
      <c r="F90" s="9">
        <v>4</v>
      </c>
      <c r="G90" s="9">
        <v>4.5</v>
      </c>
      <c r="H90" s="9">
        <v>3</v>
      </c>
      <c r="I90" s="126">
        <f t="shared" si="13"/>
        <v>22.5</v>
      </c>
      <c r="J90" s="126">
        <f t="shared" si="14"/>
        <v>3.375</v>
      </c>
      <c r="K90" s="15">
        <v>1.5</v>
      </c>
      <c r="L90" s="15">
        <v>0.5</v>
      </c>
      <c r="M90" s="15">
        <v>2</v>
      </c>
      <c r="N90" s="15">
        <v>1</v>
      </c>
      <c r="O90" s="15">
        <v>1</v>
      </c>
      <c r="P90" s="127">
        <f t="shared" si="15"/>
        <v>6</v>
      </c>
      <c r="Q90" s="127">
        <f t="shared" si="16"/>
        <v>0.30000000000000004</v>
      </c>
      <c r="R90" s="128">
        <f t="shared" si="17"/>
        <v>0.97499999999999987</v>
      </c>
      <c r="S90" s="128">
        <f t="shared" si="18"/>
        <v>0.77500000000000002</v>
      </c>
      <c r="T90" s="128">
        <f t="shared" si="19"/>
        <v>0.7</v>
      </c>
      <c r="U90" s="128">
        <f t="shared" si="20"/>
        <v>0.72499999999999998</v>
      </c>
      <c r="V90" s="128">
        <f t="shared" si="21"/>
        <v>0.49999999999999994</v>
      </c>
      <c r="W90" s="33">
        <f t="shared" si="22"/>
        <v>28.5</v>
      </c>
      <c r="X90" s="129">
        <f t="shared" si="23"/>
        <v>5.7</v>
      </c>
      <c r="Y90" s="134">
        <v>27</v>
      </c>
      <c r="Z90" s="131">
        <f t="shared" si="24"/>
        <v>21.6</v>
      </c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2"/>
    </row>
    <row r="91" spans="1:44" s="130" customFormat="1" x14ac:dyDescent="0.3">
      <c r="A91" s="125">
        <v>85</v>
      </c>
      <c r="B91" s="134">
        <v>660894</v>
      </c>
      <c r="C91" s="135" t="s">
        <v>189</v>
      </c>
      <c r="D91" s="138">
        <v>10</v>
      </c>
      <c r="E91" s="138">
        <v>7</v>
      </c>
      <c r="F91" s="138">
        <v>11</v>
      </c>
      <c r="G91" s="138">
        <v>9</v>
      </c>
      <c r="H91" s="138">
        <v>6</v>
      </c>
      <c r="I91" s="126">
        <f t="shared" si="13"/>
        <v>43</v>
      </c>
      <c r="J91" s="126">
        <f t="shared" si="14"/>
        <v>6.45</v>
      </c>
      <c r="K91" s="15">
        <v>2.5</v>
      </c>
      <c r="L91" s="15">
        <v>3</v>
      </c>
      <c r="M91" s="15">
        <v>2.5</v>
      </c>
      <c r="N91" s="15">
        <v>2</v>
      </c>
      <c r="O91" s="15">
        <v>4</v>
      </c>
      <c r="P91" s="127">
        <f t="shared" si="15"/>
        <v>14</v>
      </c>
      <c r="Q91" s="127">
        <f t="shared" si="16"/>
        <v>0.70000000000000007</v>
      </c>
      <c r="R91" s="128">
        <f t="shared" si="17"/>
        <v>1.625</v>
      </c>
      <c r="S91" s="128">
        <f t="shared" si="18"/>
        <v>1.2000000000000002</v>
      </c>
      <c r="T91" s="128">
        <f t="shared" si="19"/>
        <v>1.7749999999999999</v>
      </c>
      <c r="U91" s="128">
        <f t="shared" si="20"/>
        <v>1.45</v>
      </c>
      <c r="V91" s="128">
        <f t="shared" si="21"/>
        <v>1.0999999999999999</v>
      </c>
      <c r="W91" s="33">
        <f t="shared" si="22"/>
        <v>57</v>
      </c>
      <c r="X91" s="129">
        <f t="shared" si="23"/>
        <v>11.4</v>
      </c>
      <c r="Y91" s="134">
        <v>49</v>
      </c>
      <c r="Z91" s="131">
        <f t="shared" si="24"/>
        <v>39.200000000000003</v>
      </c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2"/>
    </row>
    <row r="92" spans="1:44" s="130" customFormat="1" x14ac:dyDescent="0.3">
      <c r="A92" s="125">
        <v>86</v>
      </c>
      <c r="B92" s="134">
        <v>660895</v>
      </c>
      <c r="C92" s="135" t="s">
        <v>190</v>
      </c>
      <c r="D92" s="9">
        <v>1</v>
      </c>
      <c r="E92" s="9">
        <v>3.5</v>
      </c>
      <c r="F92" s="9">
        <v>2</v>
      </c>
      <c r="G92" s="9">
        <v>2.5</v>
      </c>
      <c r="H92" s="9">
        <v>0.5</v>
      </c>
      <c r="I92" s="126">
        <f t="shared" si="13"/>
        <v>9.5</v>
      </c>
      <c r="J92" s="126">
        <f t="shared" si="14"/>
        <v>1.425</v>
      </c>
      <c r="K92" s="15">
        <v>0.5</v>
      </c>
      <c r="L92" s="15">
        <v>1</v>
      </c>
      <c r="M92" s="15">
        <v>0.5</v>
      </c>
      <c r="N92" s="15">
        <v>1</v>
      </c>
      <c r="O92" s="15">
        <v>0.5</v>
      </c>
      <c r="P92" s="127">
        <f t="shared" si="15"/>
        <v>3.5</v>
      </c>
      <c r="Q92" s="127">
        <f t="shared" si="16"/>
        <v>0.17500000000000002</v>
      </c>
      <c r="R92" s="128">
        <f t="shared" si="17"/>
        <v>0.17499999999999999</v>
      </c>
      <c r="S92" s="128">
        <f t="shared" si="18"/>
        <v>0.57500000000000007</v>
      </c>
      <c r="T92" s="128">
        <f t="shared" si="19"/>
        <v>0.32500000000000001</v>
      </c>
      <c r="U92" s="128">
        <f t="shared" si="20"/>
        <v>0.42499999999999999</v>
      </c>
      <c r="V92" s="128">
        <f t="shared" si="21"/>
        <v>0.1</v>
      </c>
      <c r="W92" s="33">
        <f t="shared" si="22"/>
        <v>13</v>
      </c>
      <c r="X92" s="129">
        <f t="shared" si="23"/>
        <v>2.6</v>
      </c>
      <c r="Y92" s="134">
        <v>13</v>
      </c>
      <c r="Z92" s="131">
        <f t="shared" si="24"/>
        <v>10.4</v>
      </c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2"/>
    </row>
    <row r="93" spans="1:44" s="130" customFormat="1" x14ac:dyDescent="0.3">
      <c r="A93" s="125">
        <v>87</v>
      </c>
      <c r="B93" s="134">
        <v>660896</v>
      </c>
      <c r="C93" s="135" t="s">
        <v>191</v>
      </c>
      <c r="D93" s="138">
        <v>4.5</v>
      </c>
      <c r="E93" s="138">
        <v>5</v>
      </c>
      <c r="F93" s="138">
        <v>2.5</v>
      </c>
      <c r="G93" s="138">
        <v>3</v>
      </c>
      <c r="H93" s="138">
        <v>4</v>
      </c>
      <c r="I93" s="126">
        <f t="shared" si="13"/>
        <v>19</v>
      </c>
      <c r="J93" s="126">
        <f t="shared" si="14"/>
        <v>2.85</v>
      </c>
      <c r="K93" s="15">
        <v>1.5</v>
      </c>
      <c r="L93" s="15">
        <v>2</v>
      </c>
      <c r="M93" s="15">
        <v>1</v>
      </c>
      <c r="N93" s="15">
        <v>0.5</v>
      </c>
      <c r="O93" s="15">
        <v>2</v>
      </c>
      <c r="P93" s="127">
        <f t="shared" si="15"/>
        <v>7</v>
      </c>
      <c r="Q93" s="127">
        <f t="shared" si="16"/>
        <v>0.35000000000000003</v>
      </c>
      <c r="R93" s="128">
        <f t="shared" si="17"/>
        <v>0.75</v>
      </c>
      <c r="S93" s="128">
        <f t="shared" si="18"/>
        <v>0.85</v>
      </c>
      <c r="T93" s="128">
        <f t="shared" si="19"/>
        <v>0.42499999999999999</v>
      </c>
      <c r="U93" s="128">
        <f t="shared" si="20"/>
        <v>0.47499999999999998</v>
      </c>
      <c r="V93" s="128">
        <f t="shared" si="21"/>
        <v>0.7</v>
      </c>
      <c r="W93" s="33">
        <f t="shared" si="22"/>
        <v>26</v>
      </c>
      <c r="X93" s="129">
        <f t="shared" si="23"/>
        <v>5.2</v>
      </c>
      <c r="Y93" s="134">
        <v>24</v>
      </c>
      <c r="Z93" s="131">
        <f t="shared" si="24"/>
        <v>19.200000000000003</v>
      </c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2"/>
    </row>
    <row r="94" spans="1:44" s="130" customFormat="1" x14ac:dyDescent="0.3">
      <c r="A94" s="125">
        <v>88</v>
      </c>
      <c r="B94" s="134">
        <v>660897</v>
      </c>
      <c r="C94" s="135" t="s">
        <v>192</v>
      </c>
      <c r="D94" s="138">
        <v>7.5</v>
      </c>
      <c r="E94" s="138">
        <v>9.5</v>
      </c>
      <c r="F94" s="138">
        <v>9</v>
      </c>
      <c r="G94" s="138">
        <v>8</v>
      </c>
      <c r="H94" s="138">
        <v>8.5</v>
      </c>
      <c r="I94" s="126">
        <f t="shared" si="13"/>
        <v>42.5</v>
      </c>
      <c r="J94" s="126">
        <f t="shared" si="14"/>
        <v>6.375</v>
      </c>
      <c r="K94" s="15">
        <v>3.5</v>
      </c>
      <c r="L94" s="15">
        <v>3</v>
      </c>
      <c r="M94" s="15">
        <v>2</v>
      </c>
      <c r="N94" s="15">
        <v>3.5</v>
      </c>
      <c r="O94" s="15">
        <v>2.5</v>
      </c>
      <c r="P94" s="127">
        <f t="shared" si="15"/>
        <v>14.5</v>
      </c>
      <c r="Q94" s="127">
        <f t="shared" si="16"/>
        <v>0.72500000000000009</v>
      </c>
      <c r="R94" s="128">
        <f t="shared" si="17"/>
        <v>1.3</v>
      </c>
      <c r="S94" s="128">
        <f t="shared" si="18"/>
        <v>1.5750000000000002</v>
      </c>
      <c r="T94" s="128">
        <f t="shared" si="19"/>
        <v>1.45</v>
      </c>
      <c r="U94" s="128">
        <f t="shared" si="20"/>
        <v>1.375</v>
      </c>
      <c r="V94" s="128">
        <f t="shared" si="21"/>
        <v>1.4</v>
      </c>
      <c r="W94" s="33">
        <f t="shared" si="22"/>
        <v>57</v>
      </c>
      <c r="X94" s="129">
        <f t="shared" si="23"/>
        <v>11.4</v>
      </c>
      <c r="Y94" s="134">
        <v>49</v>
      </c>
      <c r="Z94" s="131">
        <f t="shared" si="24"/>
        <v>39.200000000000003</v>
      </c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2"/>
    </row>
    <row r="95" spans="1:44" s="130" customFormat="1" x14ac:dyDescent="0.3">
      <c r="A95" s="125">
        <v>89</v>
      </c>
      <c r="B95" s="134">
        <v>660898</v>
      </c>
      <c r="C95" s="135" t="s">
        <v>193</v>
      </c>
      <c r="D95" s="138">
        <v>11</v>
      </c>
      <c r="E95" s="138">
        <v>10</v>
      </c>
      <c r="F95" s="138">
        <v>15</v>
      </c>
      <c r="G95" s="138">
        <v>12.5</v>
      </c>
      <c r="H95" s="138">
        <v>12</v>
      </c>
      <c r="I95" s="126">
        <f t="shared" si="13"/>
        <v>60.5</v>
      </c>
      <c r="J95" s="126">
        <f t="shared" si="14"/>
        <v>9.0749999999999993</v>
      </c>
      <c r="K95" s="15">
        <v>5</v>
      </c>
      <c r="L95" s="15">
        <v>4.5</v>
      </c>
      <c r="M95" s="15">
        <v>3.5</v>
      </c>
      <c r="N95" s="15">
        <v>4</v>
      </c>
      <c r="O95" s="15">
        <v>2.5</v>
      </c>
      <c r="P95" s="127">
        <f t="shared" si="15"/>
        <v>19.5</v>
      </c>
      <c r="Q95" s="127">
        <f t="shared" si="16"/>
        <v>0.97500000000000009</v>
      </c>
      <c r="R95" s="128">
        <f t="shared" si="17"/>
        <v>1.9</v>
      </c>
      <c r="S95" s="128">
        <f t="shared" si="18"/>
        <v>1.7250000000000001</v>
      </c>
      <c r="T95" s="128">
        <f t="shared" si="19"/>
        <v>2.4249999999999998</v>
      </c>
      <c r="U95" s="128">
        <f t="shared" si="20"/>
        <v>2.0750000000000002</v>
      </c>
      <c r="V95" s="128">
        <f t="shared" si="21"/>
        <v>1.9249999999999998</v>
      </c>
      <c r="W95" s="33">
        <f t="shared" si="22"/>
        <v>80</v>
      </c>
      <c r="X95" s="129">
        <f t="shared" si="23"/>
        <v>16</v>
      </c>
      <c r="Y95" s="134">
        <v>66</v>
      </c>
      <c r="Z95" s="131">
        <f t="shared" si="24"/>
        <v>52.800000000000004</v>
      </c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2"/>
    </row>
    <row r="96" spans="1:44" s="130" customFormat="1" x14ac:dyDescent="0.3">
      <c r="A96" s="125">
        <v>90</v>
      </c>
      <c r="B96" s="134">
        <v>660899</v>
      </c>
      <c r="C96" s="135" t="s">
        <v>194</v>
      </c>
      <c r="D96" s="138">
        <v>9</v>
      </c>
      <c r="E96" s="138">
        <v>8</v>
      </c>
      <c r="F96" s="138">
        <v>12</v>
      </c>
      <c r="G96" s="138">
        <v>10</v>
      </c>
      <c r="H96" s="138">
        <v>14</v>
      </c>
      <c r="I96" s="126">
        <f t="shared" si="13"/>
        <v>53</v>
      </c>
      <c r="J96" s="126">
        <f t="shared" si="14"/>
        <v>7.9499999999999993</v>
      </c>
      <c r="K96" s="15">
        <v>2.5</v>
      </c>
      <c r="L96" s="15">
        <v>2</v>
      </c>
      <c r="M96" s="15">
        <v>4.5</v>
      </c>
      <c r="N96" s="15">
        <v>5</v>
      </c>
      <c r="O96" s="15">
        <v>2</v>
      </c>
      <c r="P96" s="127">
        <f t="shared" si="15"/>
        <v>16</v>
      </c>
      <c r="Q96" s="127">
        <f t="shared" si="16"/>
        <v>0.8</v>
      </c>
      <c r="R96" s="128">
        <f t="shared" si="17"/>
        <v>1.4749999999999999</v>
      </c>
      <c r="S96" s="128">
        <f t="shared" si="18"/>
        <v>1.3</v>
      </c>
      <c r="T96" s="128">
        <f t="shared" si="19"/>
        <v>2.0249999999999999</v>
      </c>
      <c r="U96" s="128">
        <f t="shared" si="20"/>
        <v>1.75</v>
      </c>
      <c r="V96" s="128">
        <f t="shared" si="21"/>
        <v>2.2000000000000002</v>
      </c>
      <c r="W96" s="33">
        <f t="shared" si="22"/>
        <v>69</v>
      </c>
      <c r="X96" s="129">
        <f t="shared" si="23"/>
        <v>13.8</v>
      </c>
      <c r="Y96" s="134">
        <v>58</v>
      </c>
      <c r="Z96" s="131">
        <f t="shared" si="24"/>
        <v>46.400000000000006</v>
      </c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2"/>
    </row>
    <row r="97" spans="1:44" s="130" customFormat="1" x14ac:dyDescent="0.3">
      <c r="A97" s="125">
        <v>91</v>
      </c>
      <c r="B97" s="134">
        <v>660992</v>
      </c>
      <c r="C97" s="135" t="s">
        <v>195</v>
      </c>
      <c r="D97" s="9">
        <v>6</v>
      </c>
      <c r="E97" s="9">
        <v>5.5</v>
      </c>
      <c r="F97" s="9">
        <v>7</v>
      </c>
      <c r="G97" s="9">
        <v>7.5</v>
      </c>
      <c r="H97" s="9">
        <v>8</v>
      </c>
      <c r="I97" s="126">
        <f t="shared" si="13"/>
        <v>34</v>
      </c>
      <c r="J97" s="126">
        <f t="shared" si="14"/>
        <v>5.0999999999999996</v>
      </c>
      <c r="K97" s="15">
        <v>2</v>
      </c>
      <c r="L97" s="15">
        <v>2.5</v>
      </c>
      <c r="M97" s="15">
        <v>3</v>
      </c>
      <c r="N97" s="15">
        <v>3.5</v>
      </c>
      <c r="O97" s="15">
        <v>1</v>
      </c>
      <c r="P97" s="127">
        <f t="shared" si="15"/>
        <v>12</v>
      </c>
      <c r="Q97" s="127">
        <f t="shared" si="16"/>
        <v>0.60000000000000009</v>
      </c>
      <c r="R97" s="128">
        <f t="shared" si="17"/>
        <v>0.99999999999999989</v>
      </c>
      <c r="S97" s="128">
        <f t="shared" si="18"/>
        <v>0.95</v>
      </c>
      <c r="T97" s="128">
        <f t="shared" si="19"/>
        <v>1.2000000000000002</v>
      </c>
      <c r="U97" s="128">
        <f t="shared" si="20"/>
        <v>1.3</v>
      </c>
      <c r="V97" s="128">
        <f t="shared" si="21"/>
        <v>1.25</v>
      </c>
      <c r="W97" s="33">
        <f t="shared" si="22"/>
        <v>46</v>
      </c>
      <c r="X97" s="129">
        <f t="shared" si="23"/>
        <v>9.2000000000000011</v>
      </c>
      <c r="Y97" s="134">
        <v>40</v>
      </c>
      <c r="Z97" s="131">
        <f t="shared" si="24"/>
        <v>32</v>
      </c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2"/>
    </row>
    <row r="98" spans="1:44" s="130" customFormat="1" x14ac:dyDescent="0.3">
      <c r="A98" s="125">
        <v>92</v>
      </c>
      <c r="B98" s="134">
        <v>660900</v>
      </c>
      <c r="C98" s="135" t="s">
        <v>196</v>
      </c>
      <c r="D98" s="138">
        <v>4.5</v>
      </c>
      <c r="E98" s="138">
        <v>4</v>
      </c>
      <c r="F98" s="138">
        <v>3.5</v>
      </c>
      <c r="G98" s="138">
        <v>2.5</v>
      </c>
      <c r="H98" s="138">
        <v>5</v>
      </c>
      <c r="I98" s="126">
        <f t="shared" si="13"/>
        <v>19.5</v>
      </c>
      <c r="J98" s="126">
        <f t="shared" si="14"/>
        <v>2.9249999999999998</v>
      </c>
      <c r="K98" s="15">
        <v>1</v>
      </c>
      <c r="L98" s="15">
        <v>0</v>
      </c>
      <c r="M98" s="15">
        <v>1.5</v>
      </c>
      <c r="N98" s="15">
        <v>2</v>
      </c>
      <c r="O98" s="15">
        <v>1.5</v>
      </c>
      <c r="P98" s="127">
        <f t="shared" si="15"/>
        <v>6</v>
      </c>
      <c r="Q98" s="127">
        <f t="shared" si="16"/>
        <v>0.30000000000000004</v>
      </c>
      <c r="R98" s="128">
        <f t="shared" si="17"/>
        <v>0.72499999999999998</v>
      </c>
      <c r="S98" s="128">
        <f t="shared" si="18"/>
        <v>0.6</v>
      </c>
      <c r="T98" s="128">
        <f t="shared" si="19"/>
        <v>0.60000000000000009</v>
      </c>
      <c r="U98" s="128">
        <f t="shared" si="20"/>
        <v>0.47499999999999998</v>
      </c>
      <c r="V98" s="128">
        <f t="shared" si="21"/>
        <v>0.82499999999999996</v>
      </c>
      <c r="W98" s="33">
        <f t="shared" si="22"/>
        <v>25.5</v>
      </c>
      <c r="X98" s="129">
        <f t="shared" si="23"/>
        <v>5.1000000000000005</v>
      </c>
      <c r="Y98" s="134">
        <v>23</v>
      </c>
      <c r="Z98" s="131">
        <f t="shared" si="24"/>
        <v>18.400000000000002</v>
      </c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2"/>
    </row>
    <row r="99" spans="1:44" s="130" customFormat="1" x14ac:dyDescent="0.3">
      <c r="A99" s="125">
        <v>93</v>
      </c>
      <c r="B99" s="134">
        <v>660993</v>
      </c>
      <c r="C99" s="135" t="s">
        <v>197</v>
      </c>
      <c r="D99" s="9">
        <v>6</v>
      </c>
      <c r="E99" s="9">
        <v>7.5</v>
      </c>
      <c r="F99" s="9">
        <v>5.5</v>
      </c>
      <c r="G99" s="9">
        <v>8</v>
      </c>
      <c r="H99" s="9">
        <v>9.5</v>
      </c>
      <c r="I99" s="126">
        <f t="shared" si="13"/>
        <v>36.5</v>
      </c>
      <c r="J99" s="126">
        <f t="shared" si="14"/>
        <v>5.4749999999999996</v>
      </c>
      <c r="K99" s="15">
        <v>2.5</v>
      </c>
      <c r="L99" s="15">
        <v>1.5</v>
      </c>
      <c r="M99" s="15">
        <v>2</v>
      </c>
      <c r="N99" s="15">
        <v>3</v>
      </c>
      <c r="O99" s="15">
        <v>3</v>
      </c>
      <c r="P99" s="127">
        <f t="shared" si="15"/>
        <v>12</v>
      </c>
      <c r="Q99" s="127">
        <f t="shared" si="16"/>
        <v>0.60000000000000009</v>
      </c>
      <c r="R99" s="128">
        <f t="shared" si="17"/>
        <v>1.0249999999999999</v>
      </c>
      <c r="S99" s="128">
        <f t="shared" si="18"/>
        <v>1.2</v>
      </c>
      <c r="T99" s="128">
        <f t="shared" si="19"/>
        <v>0.92499999999999993</v>
      </c>
      <c r="U99" s="128">
        <f t="shared" si="20"/>
        <v>1.35</v>
      </c>
      <c r="V99" s="128">
        <f t="shared" si="21"/>
        <v>1.5750000000000002</v>
      </c>
      <c r="W99" s="33">
        <f t="shared" si="22"/>
        <v>48.5</v>
      </c>
      <c r="X99" s="129">
        <f t="shared" si="23"/>
        <v>9.7000000000000011</v>
      </c>
      <c r="Y99" s="134">
        <v>40</v>
      </c>
      <c r="Z99" s="131">
        <f t="shared" si="24"/>
        <v>32</v>
      </c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2"/>
    </row>
    <row r="100" spans="1:44" s="130" customFormat="1" x14ac:dyDescent="0.3">
      <c r="A100" s="125">
        <v>94</v>
      </c>
      <c r="B100" s="134">
        <v>660901</v>
      </c>
      <c r="C100" s="135" t="s">
        <v>198</v>
      </c>
      <c r="D100" s="9">
        <v>6.5</v>
      </c>
      <c r="E100" s="9">
        <v>9</v>
      </c>
      <c r="F100" s="9">
        <v>8</v>
      </c>
      <c r="G100" s="9">
        <v>7.5</v>
      </c>
      <c r="H100" s="9">
        <v>7</v>
      </c>
      <c r="I100" s="126">
        <f t="shared" si="13"/>
        <v>38</v>
      </c>
      <c r="J100" s="126">
        <f t="shared" si="14"/>
        <v>5.7</v>
      </c>
      <c r="K100" s="15">
        <v>3</v>
      </c>
      <c r="L100" s="15">
        <v>2</v>
      </c>
      <c r="M100" s="15">
        <v>1.5</v>
      </c>
      <c r="N100" s="15">
        <v>3.5</v>
      </c>
      <c r="O100" s="15">
        <v>2.5</v>
      </c>
      <c r="P100" s="127">
        <f t="shared" si="15"/>
        <v>12.5</v>
      </c>
      <c r="Q100" s="127">
        <f t="shared" si="16"/>
        <v>0.625</v>
      </c>
      <c r="R100" s="128">
        <f t="shared" si="17"/>
        <v>1.125</v>
      </c>
      <c r="S100" s="128">
        <f t="shared" si="18"/>
        <v>1.45</v>
      </c>
      <c r="T100" s="128">
        <f t="shared" si="19"/>
        <v>1.2749999999999999</v>
      </c>
      <c r="U100" s="128">
        <f t="shared" si="20"/>
        <v>1.3</v>
      </c>
      <c r="V100" s="128">
        <f t="shared" si="21"/>
        <v>1.175</v>
      </c>
      <c r="W100" s="33">
        <f t="shared" si="22"/>
        <v>50.5</v>
      </c>
      <c r="X100" s="129">
        <f t="shared" si="23"/>
        <v>10.100000000000001</v>
      </c>
      <c r="Y100" s="134">
        <v>42</v>
      </c>
      <c r="Z100" s="131">
        <f t="shared" si="24"/>
        <v>33.6</v>
      </c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2"/>
    </row>
    <row r="101" spans="1:44" s="130" customFormat="1" x14ac:dyDescent="0.3">
      <c r="A101" s="125">
        <v>95</v>
      </c>
      <c r="B101" s="134">
        <v>660994</v>
      </c>
      <c r="C101" s="135" t="s">
        <v>199</v>
      </c>
      <c r="D101" s="138">
        <v>4.5</v>
      </c>
      <c r="E101" s="138">
        <v>3.5</v>
      </c>
      <c r="F101" s="138">
        <v>4</v>
      </c>
      <c r="G101" s="138">
        <v>2.5</v>
      </c>
      <c r="H101" s="138">
        <v>5</v>
      </c>
      <c r="I101" s="126">
        <f t="shared" si="13"/>
        <v>19.5</v>
      </c>
      <c r="J101" s="126">
        <f t="shared" si="14"/>
        <v>2.9249999999999998</v>
      </c>
      <c r="K101" s="15">
        <v>1.5</v>
      </c>
      <c r="L101" s="15">
        <v>1.5</v>
      </c>
      <c r="M101" s="15">
        <v>0</v>
      </c>
      <c r="N101" s="15">
        <v>1</v>
      </c>
      <c r="O101" s="15">
        <v>2</v>
      </c>
      <c r="P101" s="127">
        <f t="shared" si="15"/>
        <v>6</v>
      </c>
      <c r="Q101" s="127">
        <f t="shared" si="16"/>
        <v>0.30000000000000004</v>
      </c>
      <c r="R101" s="128">
        <f t="shared" si="17"/>
        <v>0.75</v>
      </c>
      <c r="S101" s="128">
        <f t="shared" si="18"/>
        <v>0.60000000000000009</v>
      </c>
      <c r="T101" s="128">
        <f t="shared" si="19"/>
        <v>0.6</v>
      </c>
      <c r="U101" s="128">
        <f t="shared" si="20"/>
        <v>0.42499999999999999</v>
      </c>
      <c r="V101" s="128">
        <f t="shared" si="21"/>
        <v>0.85</v>
      </c>
      <c r="W101" s="33">
        <f t="shared" si="22"/>
        <v>25.5</v>
      </c>
      <c r="X101" s="129">
        <f t="shared" si="23"/>
        <v>5.1000000000000005</v>
      </c>
      <c r="Y101" s="134">
        <v>23</v>
      </c>
      <c r="Z101" s="131">
        <f t="shared" si="24"/>
        <v>18.400000000000002</v>
      </c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2"/>
    </row>
    <row r="102" spans="1:44" s="130" customFormat="1" x14ac:dyDescent="0.3">
      <c r="A102" s="125">
        <v>96</v>
      </c>
      <c r="B102" s="134">
        <v>660902</v>
      </c>
      <c r="C102" s="135" t="s">
        <v>200</v>
      </c>
      <c r="D102" s="9">
        <v>9</v>
      </c>
      <c r="E102" s="9">
        <v>7</v>
      </c>
      <c r="F102" s="9">
        <v>8</v>
      </c>
      <c r="G102" s="9">
        <v>8.5</v>
      </c>
      <c r="H102" s="9">
        <v>10</v>
      </c>
      <c r="I102" s="126">
        <f t="shared" si="13"/>
        <v>42.5</v>
      </c>
      <c r="J102" s="126">
        <f t="shared" si="14"/>
        <v>6.375</v>
      </c>
      <c r="K102" s="15">
        <v>2</v>
      </c>
      <c r="L102" s="15">
        <v>3</v>
      </c>
      <c r="M102" s="15">
        <v>2</v>
      </c>
      <c r="N102" s="15">
        <v>2.5</v>
      </c>
      <c r="O102" s="15">
        <v>3.5</v>
      </c>
      <c r="P102" s="127">
        <f t="shared" si="15"/>
        <v>13</v>
      </c>
      <c r="Q102" s="127">
        <f t="shared" si="16"/>
        <v>0.65</v>
      </c>
      <c r="R102" s="128">
        <f t="shared" si="17"/>
        <v>1.45</v>
      </c>
      <c r="S102" s="128">
        <f t="shared" si="18"/>
        <v>1.2000000000000002</v>
      </c>
      <c r="T102" s="128">
        <f t="shared" si="19"/>
        <v>1.3</v>
      </c>
      <c r="U102" s="128">
        <f t="shared" si="20"/>
        <v>1.4</v>
      </c>
      <c r="V102" s="128">
        <f t="shared" si="21"/>
        <v>1.675</v>
      </c>
      <c r="W102" s="33">
        <f t="shared" si="22"/>
        <v>55.5</v>
      </c>
      <c r="X102" s="129">
        <f t="shared" si="23"/>
        <v>11.100000000000001</v>
      </c>
      <c r="Y102" s="134">
        <v>46</v>
      </c>
      <c r="Z102" s="131">
        <f t="shared" si="24"/>
        <v>36.800000000000004</v>
      </c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2"/>
    </row>
    <row r="103" spans="1:44" s="130" customFormat="1" x14ac:dyDescent="0.3">
      <c r="A103" s="125">
        <v>97</v>
      </c>
      <c r="B103" s="134">
        <v>660903</v>
      </c>
      <c r="C103" s="135" t="s">
        <v>201</v>
      </c>
      <c r="D103" s="138">
        <v>12</v>
      </c>
      <c r="E103" s="138">
        <v>10.5</v>
      </c>
      <c r="F103" s="138">
        <v>8</v>
      </c>
      <c r="G103" s="138">
        <v>10</v>
      </c>
      <c r="H103" s="138">
        <v>9.5</v>
      </c>
      <c r="I103" s="126">
        <f t="shared" si="13"/>
        <v>50</v>
      </c>
      <c r="J103" s="126">
        <f t="shared" si="14"/>
        <v>7.5</v>
      </c>
      <c r="K103" s="15">
        <v>3</v>
      </c>
      <c r="L103" s="15">
        <v>3.5</v>
      </c>
      <c r="M103" s="15">
        <v>2.5</v>
      </c>
      <c r="N103" s="15">
        <v>4</v>
      </c>
      <c r="O103" s="15">
        <v>4</v>
      </c>
      <c r="P103" s="127">
        <f t="shared" si="15"/>
        <v>17</v>
      </c>
      <c r="Q103" s="127">
        <f t="shared" si="16"/>
        <v>0.85000000000000009</v>
      </c>
      <c r="R103" s="128">
        <f t="shared" si="17"/>
        <v>1.9499999999999997</v>
      </c>
      <c r="S103" s="128">
        <f t="shared" si="18"/>
        <v>1.75</v>
      </c>
      <c r="T103" s="128">
        <f t="shared" si="19"/>
        <v>1.325</v>
      </c>
      <c r="U103" s="128">
        <f t="shared" si="20"/>
        <v>1.7</v>
      </c>
      <c r="V103" s="128">
        <f t="shared" si="21"/>
        <v>1.625</v>
      </c>
      <c r="W103" s="33">
        <f t="shared" si="22"/>
        <v>67</v>
      </c>
      <c r="X103" s="129">
        <f t="shared" si="23"/>
        <v>13.4</v>
      </c>
      <c r="Y103" s="134">
        <v>57</v>
      </c>
      <c r="Z103" s="131">
        <f t="shared" si="24"/>
        <v>45.6</v>
      </c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2"/>
    </row>
    <row r="104" spans="1:44" s="130" customFormat="1" x14ac:dyDescent="0.3">
      <c r="A104" s="125">
        <v>98</v>
      </c>
      <c r="B104" s="134">
        <v>660904</v>
      </c>
      <c r="C104" s="135" t="s">
        <v>202</v>
      </c>
      <c r="D104" s="138">
        <v>11.5</v>
      </c>
      <c r="E104" s="138">
        <v>8</v>
      </c>
      <c r="F104" s="138">
        <v>10</v>
      </c>
      <c r="G104" s="138">
        <v>12</v>
      </c>
      <c r="H104" s="138">
        <v>13</v>
      </c>
      <c r="I104" s="126">
        <f t="shared" si="13"/>
        <v>54.5</v>
      </c>
      <c r="J104" s="126">
        <f t="shared" si="14"/>
        <v>8.1749999999999989</v>
      </c>
      <c r="K104" s="15">
        <v>2.5</v>
      </c>
      <c r="L104" s="15">
        <v>4</v>
      </c>
      <c r="M104" s="15">
        <v>3</v>
      </c>
      <c r="N104" s="15">
        <v>3.5</v>
      </c>
      <c r="O104" s="15">
        <v>3</v>
      </c>
      <c r="P104" s="127">
        <f t="shared" si="15"/>
        <v>16</v>
      </c>
      <c r="Q104" s="127">
        <f t="shared" si="16"/>
        <v>0.8</v>
      </c>
      <c r="R104" s="128">
        <f t="shared" si="17"/>
        <v>1.8499999999999999</v>
      </c>
      <c r="S104" s="128">
        <f t="shared" si="18"/>
        <v>1.4</v>
      </c>
      <c r="T104" s="128">
        <f t="shared" si="19"/>
        <v>1.65</v>
      </c>
      <c r="U104" s="128">
        <f t="shared" si="20"/>
        <v>1.9749999999999999</v>
      </c>
      <c r="V104" s="128">
        <f t="shared" si="21"/>
        <v>2.1</v>
      </c>
      <c r="W104" s="33">
        <f t="shared" si="22"/>
        <v>70.5</v>
      </c>
      <c r="X104" s="129">
        <f t="shared" si="23"/>
        <v>14.100000000000001</v>
      </c>
      <c r="Y104" s="134">
        <v>57</v>
      </c>
      <c r="Z104" s="131">
        <f t="shared" si="24"/>
        <v>45.6</v>
      </c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2"/>
    </row>
    <row r="105" spans="1:44" s="130" customFormat="1" x14ac:dyDescent="0.3">
      <c r="A105" s="125">
        <v>99</v>
      </c>
      <c r="B105" s="134">
        <v>660905</v>
      </c>
      <c r="C105" s="135" t="s">
        <v>203</v>
      </c>
      <c r="D105" s="138">
        <v>15</v>
      </c>
      <c r="E105" s="138">
        <v>9</v>
      </c>
      <c r="F105" s="138">
        <v>10</v>
      </c>
      <c r="G105" s="138">
        <v>9.5</v>
      </c>
      <c r="H105" s="138">
        <v>12</v>
      </c>
      <c r="I105" s="126">
        <f t="shared" si="13"/>
        <v>55.5</v>
      </c>
      <c r="J105" s="126">
        <f t="shared" si="14"/>
        <v>8.3249999999999993</v>
      </c>
      <c r="K105" s="15">
        <v>2.5</v>
      </c>
      <c r="L105" s="15">
        <v>5</v>
      </c>
      <c r="M105" s="15">
        <v>2.5</v>
      </c>
      <c r="N105" s="15">
        <v>3</v>
      </c>
      <c r="O105" s="15">
        <v>4</v>
      </c>
      <c r="P105" s="127">
        <f t="shared" si="15"/>
        <v>17</v>
      </c>
      <c r="Q105" s="127">
        <f t="shared" si="16"/>
        <v>0.85000000000000009</v>
      </c>
      <c r="R105" s="128">
        <f t="shared" si="17"/>
        <v>2.375</v>
      </c>
      <c r="S105" s="128">
        <f t="shared" si="18"/>
        <v>1.5999999999999999</v>
      </c>
      <c r="T105" s="128">
        <f t="shared" si="19"/>
        <v>1.625</v>
      </c>
      <c r="U105" s="128">
        <f t="shared" si="20"/>
        <v>1.5750000000000002</v>
      </c>
      <c r="V105" s="128">
        <f t="shared" si="21"/>
        <v>1.9999999999999998</v>
      </c>
      <c r="W105" s="33">
        <f t="shared" si="22"/>
        <v>72.5</v>
      </c>
      <c r="X105" s="129">
        <f t="shared" si="23"/>
        <v>14.5</v>
      </c>
      <c r="Y105" s="134">
        <v>59</v>
      </c>
      <c r="Z105" s="131">
        <f t="shared" si="24"/>
        <v>47.2</v>
      </c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2"/>
    </row>
    <row r="106" spans="1:44" s="130" customFormat="1" x14ac:dyDescent="0.3">
      <c r="A106" s="125">
        <v>100</v>
      </c>
      <c r="B106" s="134">
        <v>660906</v>
      </c>
      <c r="C106" s="135" t="s">
        <v>204</v>
      </c>
      <c r="D106" s="138">
        <v>9</v>
      </c>
      <c r="E106" s="138">
        <v>13</v>
      </c>
      <c r="F106" s="138">
        <v>12</v>
      </c>
      <c r="G106" s="138">
        <v>10</v>
      </c>
      <c r="H106" s="138">
        <v>14.5</v>
      </c>
      <c r="I106" s="126">
        <f t="shared" si="13"/>
        <v>58.5</v>
      </c>
      <c r="J106" s="126">
        <f t="shared" si="14"/>
        <v>8.7750000000000004</v>
      </c>
      <c r="K106" s="15">
        <v>5</v>
      </c>
      <c r="L106" s="15">
        <v>3</v>
      </c>
      <c r="M106" s="15">
        <v>4</v>
      </c>
      <c r="N106" s="15">
        <v>2.5</v>
      </c>
      <c r="O106" s="15">
        <v>3.5</v>
      </c>
      <c r="P106" s="127">
        <f t="shared" si="15"/>
        <v>18</v>
      </c>
      <c r="Q106" s="127">
        <f t="shared" si="16"/>
        <v>0.9</v>
      </c>
      <c r="R106" s="128">
        <f t="shared" si="17"/>
        <v>1.5999999999999999</v>
      </c>
      <c r="S106" s="128">
        <f t="shared" si="18"/>
        <v>2.1</v>
      </c>
      <c r="T106" s="128">
        <f t="shared" si="19"/>
        <v>1.9999999999999998</v>
      </c>
      <c r="U106" s="128">
        <f t="shared" si="20"/>
        <v>1.625</v>
      </c>
      <c r="V106" s="128">
        <f t="shared" si="21"/>
        <v>2.3499999999999996</v>
      </c>
      <c r="W106" s="33">
        <f t="shared" si="22"/>
        <v>76.5</v>
      </c>
      <c r="X106" s="129">
        <f t="shared" si="23"/>
        <v>15.3</v>
      </c>
      <c r="Y106" s="134">
        <v>64</v>
      </c>
      <c r="Z106" s="131">
        <f t="shared" si="24"/>
        <v>51.2</v>
      </c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2"/>
    </row>
    <row r="107" spans="1:44" s="130" customFormat="1" x14ac:dyDescent="0.3">
      <c r="A107" s="125">
        <v>101</v>
      </c>
      <c r="B107" s="134">
        <v>660995</v>
      </c>
      <c r="C107" s="135" t="s">
        <v>205</v>
      </c>
      <c r="D107" s="9">
        <v>8</v>
      </c>
      <c r="E107" s="9">
        <v>6</v>
      </c>
      <c r="F107" s="9">
        <v>7.5</v>
      </c>
      <c r="G107" s="9">
        <v>8.5</v>
      </c>
      <c r="H107" s="9">
        <v>6</v>
      </c>
      <c r="I107" s="126">
        <f t="shared" si="13"/>
        <v>36</v>
      </c>
      <c r="J107" s="126">
        <f t="shared" si="14"/>
        <v>5.3999999999999995</v>
      </c>
      <c r="K107" s="15">
        <v>3.5</v>
      </c>
      <c r="L107" s="15">
        <v>2</v>
      </c>
      <c r="M107" s="15">
        <v>2.5</v>
      </c>
      <c r="N107" s="15">
        <v>1.5</v>
      </c>
      <c r="O107" s="15">
        <v>3</v>
      </c>
      <c r="P107" s="127">
        <f t="shared" si="15"/>
        <v>12.5</v>
      </c>
      <c r="Q107" s="127">
        <f t="shared" si="16"/>
        <v>0.625</v>
      </c>
      <c r="R107" s="128">
        <f t="shared" si="17"/>
        <v>1.375</v>
      </c>
      <c r="S107" s="128">
        <f t="shared" si="18"/>
        <v>0.99999999999999989</v>
      </c>
      <c r="T107" s="128">
        <f t="shared" si="19"/>
        <v>1.25</v>
      </c>
      <c r="U107" s="128">
        <f t="shared" si="20"/>
        <v>1.3499999999999999</v>
      </c>
      <c r="V107" s="128">
        <f t="shared" si="21"/>
        <v>1.0499999999999998</v>
      </c>
      <c r="W107" s="33">
        <f t="shared" si="22"/>
        <v>48.5</v>
      </c>
      <c r="X107" s="129">
        <f t="shared" si="23"/>
        <v>9.7000000000000011</v>
      </c>
      <c r="Y107" s="134">
        <v>40</v>
      </c>
      <c r="Z107" s="131">
        <f t="shared" si="24"/>
        <v>32</v>
      </c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2"/>
    </row>
    <row r="108" spans="1:44" s="130" customFormat="1" x14ac:dyDescent="0.3">
      <c r="A108" s="125">
        <v>102</v>
      </c>
      <c r="B108" s="134">
        <v>660907</v>
      </c>
      <c r="C108" s="135" t="s">
        <v>206</v>
      </c>
      <c r="D108" s="9">
        <v>5</v>
      </c>
      <c r="E108" s="9">
        <v>3</v>
      </c>
      <c r="F108" s="9">
        <v>4</v>
      </c>
      <c r="G108" s="9">
        <v>6</v>
      </c>
      <c r="H108" s="9">
        <v>2</v>
      </c>
      <c r="I108" s="126">
        <f t="shared" si="13"/>
        <v>20</v>
      </c>
      <c r="J108" s="126">
        <f t="shared" si="14"/>
        <v>3</v>
      </c>
      <c r="K108" s="15">
        <v>1.5</v>
      </c>
      <c r="L108" s="15">
        <v>1.5</v>
      </c>
      <c r="M108" s="15">
        <v>0</v>
      </c>
      <c r="N108" s="15">
        <v>2</v>
      </c>
      <c r="O108" s="15">
        <v>2</v>
      </c>
      <c r="P108" s="127">
        <f t="shared" si="15"/>
        <v>7</v>
      </c>
      <c r="Q108" s="127">
        <f t="shared" si="16"/>
        <v>0.35000000000000003</v>
      </c>
      <c r="R108" s="128">
        <f t="shared" si="17"/>
        <v>0.82499999999999996</v>
      </c>
      <c r="S108" s="128">
        <f t="shared" si="18"/>
        <v>0.52499999999999991</v>
      </c>
      <c r="T108" s="128">
        <f t="shared" si="19"/>
        <v>0.6</v>
      </c>
      <c r="U108" s="128">
        <f t="shared" si="20"/>
        <v>0.99999999999999989</v>
      </c>
      <c r="V108" s="128">
        <f t="shared" si="21"/>
        <v>0.4</v>
      </c>
      <c r="W108" s="33">
        <f t="shared" si="22"/>
        <v>27</v>
      </c>
      <c r="X108" s="129">
        <f t="shared" si="23"/>
        <v>5.4</v>
      </c>
      <c r="Y108" s="134">
        <v>25</v>
      </c>
      <c r="Z108" s="131">
        <f t="shared" si="24"/>
        <v>20</v>
      </c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2"/>
    </row>
    <row r="109" spans="1:44" s="130" customFormat="1" x14ac:dyDescent="0.3">
      <c r="A109" s="125">
        <v>103</v>
      </c>
      <c r="B109" s="134">
        <v>660908</v>
      </c>
      <c r="C109" s="135" t="s">
        <v>207</v>
      </c>
      <c r="D109" s="9">
        <v>7</v>
      </c>
      <c r="E109" s="9">
        <v>8</v>
      </c>
      <c r="F109" s="9">
        <v>5.5</v>
      </c>
      <c r="G109" s="9">
        <v>9</v>
      </c>
      <c r="H109" s="9">
        <v>10</v>
      </c>
      <c r="I109" s="126">
        <f t="shared" si="13"/>
        <v>39.5</v>
      </c>
      <c r="J109" s="126">
        <f t="shared" si="14"/>
        <v>5.9249999999999998</v>
      </c>
      <c r="K109" s="15">
        <v>2</v>
      </c>
      <c r="L109" s="15">
        <v>4</v>
      </c>
      <c r="M109" s="15">
        <v>2.5</v>
      </c>
      <c r="N109" s="15">
        <v>2.5</v>
      </c>
      <c r="O109" s="15">
        <v>1.5</v>
      </c>
      <c r="P109" s="127">
        <f t="shared" si="15"/>
        <v>12.5</v>
      </c>
      <c r="Q109" s="127">
        <f t="shared" si="16"/>
        <v>0.625</v>
      </c>
      <c r="R109" s="128">
        <f t="shared" si="17"/>
        <v>1.1500000000000001</v>
      </c>
      <c r="S109" s="128">
        <f t="shared" si="18"/>
        <v>1.4</v>
      </c>
      <c r="T109" s="128">
        <f t="shared" si="19"/>
        <v>0.95</v>
      </c>
      <c r="U109" s="128">
        <f t="shared" si="20"/>
        <v>1.4749999999999999</v>
      </c>
      <c r="V109" s="128">
        <f t="shared" si="21"/>
        <v>1.575</v>
      </c>
      <c r="W109" s="33">
        <f t="shared" si="22"/>
        <v>52</v>
      </c>
      <c r="X109" s="129">
        <f t="shared" si="23"/>
        <v>10.4</v>
      </c>
      <c r="Y109" s="134">
        <v>42</v>
      </c>
      <c r="Z109" s="131">
        <f t="shared" si="24"/>
        <v>33.6</v>
      </c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2"/>
    </row>
    <row r="110" spans="1:44" s="130" customFormat="1" x14ac:dyDescent="0.3">
      <c r="A110" s="125">
        <v>104</v>
      </c>
      <c r="B110" s="134">
        <v>660909</v>
      </c>
      <c r="C110" s="135" t="s">
        <v>208</v>
      </c>
      <c r="D110" s="138">
        <v>8.5</v>
      </c>
      <c r="E110" s="138">
        <v>7.5</v>
      </c>
      <c r="F110" s="138">
        <v>7</v>
      </c>
      <c r="G110" s="138">
        <v>9</v>
      </c>
      <c r="H110" s="138">
        <v>8</v>
      </c>
      <c r="I110" s="126">
        <f t="shared" si="13"/>
        <v>40</v>
      </c>
      <c r="J110" s="126">
        <f t="shared" si="14"/>
        <v>6</v>
      </c>
      <c r="K110" s="15">
        <v>2.5</v>
      </c>
      <c r="L110" s="15">
        <v>3</v>
      </c>
      <c r="M110" s="15">
        <v>1.5</v>
      </c>
      <c r="N110" s="15">
        <v>3</v>
      </c>
      <c r="O110" s="15">
        <v>2</v>
      </c>
      <c r="P110" s="127">
        <f t="shared" si="15"/>
        <v>12</v>
      </c>
      <c r="Q110" s="127">
        <f t="shared" si="16"/>
        <v>0.60000000000000009</v>
      </c>
      <c r="R110" s="128">
        <f t="shared" si="17"/>
        <v>1.4</v>
      </c>
      <c r="S110" s="128">
        <f t="shared" si="18"/>
        <v>1.2749999999999999</v>
      </c>
      <c r="T110" s="128">
        <f t="shared" si="19"/>
        <v>1.125</v>
      </c>
      <c r="U110" s="128">
        <f t="shared" si="20"/>
        <v>1.5</v>
      </c>
      <c r="V110" s="128">
        <f t="shared" si="21"/>
        <v>1.3</v>
      </c>
      <c r="W110" s="33">
        <f t="shared" si="22"/>
        <v>52</v>
      </c>
      <c r="X110" s="129">
        <f t="shared" si="23"/>
        <v>10.4</v>
      </c>
      <c r="Y110" s="134">
        <v>43</v>
      </c>
      <c r="Z110" s="131">
        <f t="shared" si="24"/>
        <v>34.4</v>
      </c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2"/>
    </row>
    <row r="111" spans="1:44" s="130" customFormat="1" x14ac:dyDescent="0.3">
      <c r="A111" s="125">
        <v>105</v>
      </c>
      <c r="B111" s="134">
        <v>660910</v>
      </c>
      <c r="C111" s="135" t="s">
        <v>209</v>
      </c>
      <c r="D111" s="9">
        <v>4</v>
      </c>
      <c r="E111" s="9">
        <v>6</v>
      </c>
      <c r="F111" s="9">
        <v>9.5</v>
      </c>
      <c r="G111" s="9">
        <v>5</v>
      </c>
      <c r="H111" s="9">
        <v>8.5</v>
      </c>
      <c r="I111" s="126">
        <f t="shared" si="13"/>
        <v>33</v>
      </c>
      <c r="J111" s="126">
        <f t="shared" si="14"/>
        <v>4.95</v>
      </c>
      <c r="K111" s="15">
        <v>3.5</v>
      </c>
      <c r="L111" s="15">
        <v>2</v>
      </c>
      <c r="M111" s="15">
        <v>3</v>
      </c>
      <c r="N111" s="15">
        <v>2.5</v>
      </c>
      <c r="O111" s="15">
        <v>1.5</v>
      </c>
      <c r="P111" s="127">
        <f t="shared" si="15"/>
        <v>12.5</v>
      </c>
      <c r="Q111" s="127">
        <f t="shared" si="16"/>
        <v>0.625</v>
      </c>
      <c r="R111" s="128">
        <f t="shared" si="17"/>
        <v>0.77500000000000002</v>
      </c>
      <c r="S111" s="128">
        <f t="shared" si="18"/>
        <v>0.99999999999999989</v>
      </c>
      <c r="T111" s="128">
        <f t="shared" si="19"/>
        <v>1.5750000000000002</v>
      </c>
      <c r="U111" s="128">
        <f t="shared" si="20"/>
        <v>0.875</v>
      </c>
      <c r="V111" s="128">
        <f t="shared" si="21"/>
        <v>1.3499999999999999</v>
      </c>
      <c r="W111" s="33">
        <f t="shared" si="22"/>
        <v>45.5</v>
      </c>
      <c r="X111" s="129">
        <f t="shared" si="23"/>
        <v>9.1</v>
      </c>
      <c r="Y111" s="134">
        <v>39</v>
      </c>
      <c r="Z111" s="131">
        <f t="shared" si="24"/>
        <v>31.200000000000003</v>
      </c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2"/>
    </row>
    <row r="112" spans="1:44" s="130" customFormat="1" x14ac:dyDescent="0.3">
      <c r="A112" s="125">
        <v>106</v>
      </c>
      <c r="B112" s="134">
        <v>660911</v>
      </c>
      <c r="C112" s="135" t="s">
        <v>210</v>
      </c>
      <c r="D112" s="9">
        <v>5</v>
      </c>
      <c r="E112" s="9">
        <v>4.5</v>
      </c>
      <c r="F112" s="9">
        <v>2</v>
      </c>
      <c r="G112" s="9">
        <v>3</v>
      </c>
      <c r="H112" s="9">
        <v>4</v>
      </c>
      <c r="I112" s="126">
        <f t="shared" si="13"/>
        <v>18.5</v>
      </c>
      <c r="J112" s="126">
        <f t="shared" si="14"/>
        <v>2.7749999999999999</v>
      </c>
      <c r="K112" s="15">
        <v>1</v>
      </c>
      <c r="L112" s="15">
        <v>2</v>
      </c>
      <c r="M112" s="15">
        <v>0</v>
      </c>
      <c r="N112" s="15">
        <v>1.5</v>
      </c>
      <c r="O112" s="15">
        <v>1.5</v>
      </c>
      <c r="P112" s="127">
        <f t="shared" si="15"/>
        <v>6</v>
      </c>
      <c r="Q112" s="127">
        <f t="shared" si="16"/>
        <v>0.30000000000000004</v>
      </c>
      <c r="R112" s="128">
        <f t="shared" si="17"/>
        <v>0.8</v>
      </c>
      <c r="S112" s="128">
        <f t="shared" si="18"/>
        <v>0.77499999999999991</v>
      </c>
      <c r="T112" s="128">
        <f t="shared" si="19"/>
        <v>0.3</v>
      </c>
      <c r="U112" s="128">
        <f t="shared" si="20"/>
        <v>0.52499999999999991</v>
      </c>
      <c r="V112" s="128">
        <f t="shared" si="21"/>
        <v>0.67500000000000004</v>
      </c>
      <c r="W112" s="33">
        <f t="shared" si="22"/>
        <v>24.5</v>
      </c>
      <c r="X112" s="129">
        <f t="shared" si="23"/>
        <v>4.9000000000000004</v>
      </c>
      <c r="Y112" s="134">
        <v>23</v>
      </c>
      <c r="Z112" s="131">
        <f t="shared" si="24"/>
        <v>18.400000000000002</v>
      </c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2"/>
    </row>
    <row r="113" spans="1:44" s="130" customFormat="1" x14ac:dyDescent="0.3">
      <c r="A113" s="125">
        <v>107</v>
      </c>
      <c r="B113" s="134">
        <v>660912</v>
      </c>
      <c r="C113" s="135" t="s">
        <v>211</v>
      </c>
      <c r="D113" s="138">
        <v>5</v>
      </c>
      <c r="E113" s="138">
        <v>6</v>
      </c>
      <c r="F113" s="138">
        <v>7.5</v>
      </c>
      <c r="G113" s="138">
        <v>6.5</v>
      </c>
      <c r="H113" s="138">
        <v>5</v>
      </c>
      <c r="I113" s="126">
        <f t="shared" si="13"/>
        <v>30</v>
      </c>
      <c r="J113" s="126">
        <f t="shared" si="14"/>
        <v>4.5</v>
      </c>
      <c r="K113" s="15">
        <v>1.5</v>
      </c>
      <c r="L113" s="15">
        <v>1</v>
      </c>
      <c r="M113" s="15">
        <v>2.5</v>
      </c>
      <c r="N113" s="15">
        <v>3</v>
      </c>
      <c r="O113" s="15">
        <v>2</v>
      </c>
      <c r="P113" s="127">
        <f t="shared" si="15"/>
        <v>10</v>
      </c>
      <c r="Q113" s="127">
        <f t="shared" si="16"/>
        <v>0.5</v>
      </c>
      <c r="R113" s="128">
        <f t="shared" si="17"/>
        <v>0.82499999999999996</v>
      </c>
      <c r="S113" s="128">
        <f t="shared" si="18"/>
        <v>0.95</v>
      </c>
      <c r="T113" s="128">
        <f t="shared" si="19"/>
        <v>1.25</v>
      </c>
      <c r="U113" s="128">
        <f t="shared" si="20"/>
        <v>1.125</v>
      </c>
      <c r="V113" s="128">
        <f t="shared" si="21"/>
        <v>0.85</v>
      </c>
      <c r="W113" s="33">
        <f t="shared" si="22"/>
        <v>40</v>
      </c>
      <c r="X113" s="129">
        <f t="shared" si="23"/>
        <v>8</v>
      </c>
      <c r="Y113" s="134">
        <v>36</v>
      </c>
      <c r="Z113" s="131">
        <f t="shared" si="24"/>
        <v>28.8</v>
      </c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2"/>
    </row>
    <row r="114" spans="1:44" s="130" customFormat="1" x14ac:dyDescent="0.3">
      <c r="A114" s="125">
        <v>108</v>
      </c>
      <c r="B114" s="134">
        <v>660913</v>
      </c>
      <c r="C114" s="135" t="s">
        <v>212</v>
      </c>
      <c r="D114" s="9">
        <v>6</v>
      </c>
      <c r="E114" s="9">
        <v>7</v>
      </c>
      <c r="F114" s="9">
        <v>9</v>
      </c>
      <c r="G114" s="9">
        <v>10</v>
      </c>
      <c r="H114" s="9">
        <v>7.5</v>
      </c>
      <c r="I114" s="126">
        <f t="shared" si="13"/>
        <v>39.5</v>
      </c>
      <c r="J114" s="126">
        <f t="shared" si="14"/>
        <v>5.9249999999999998</v>
      </c>
      <c r="K114" s="15">
        <v>4</v>
      </c>
      <c r="L114" s="15">
        <v>1.5</v>
      </c>
      <c r="M114" s="15">
        <v>1.5</v>
      </c>
      <c r="N114" s="15">
        <v>3</v>
      </c>
      <c r="O114" s="15">
        <v>3</v>
      </c>
      <c r="P114" s="127">
        <f t="shared" si="15"/>
        <v>13</v>
      </c>
      <c r="Q114" s="127">
        <f t="shared" si="16"/>
        <v>0.65</v>
      </c>
      <c r="R114" s="128">
        <f t="shared" si="17"/>
        <v>1.0999999999999999</v>
      </c>
      <c r="S114" s="128">
        <f t="shared" si="18"/>
        <v>1.125</v>
      </c>
      <c r="T114" s="128">
        <f t="shared" si="19"/>
        <v>1.4249999999999998</v>
      </c>
      <c r="U114" s="128">
        <f t="shared" si="20"/>
        <v>1.65</v>
      </c>
      <c r="V114" s="128">
        <f t="shared" si="21"/>
        <v>1.2749999999999999</v>
      </c>
      <c r="W114" s="33">
        <f t="shared" si="22"/>
        <v>52.5</v>
      </c>
      <c r="X114" s="129">
        <f t="shared" si="23"/>
        <v>10.5</v>
      </c>
      <c r="Y114" s="134">
        <v>43</v>
      </c>
      <c r="Z114" s="131">
        <f t="shared" si="24"/>
        <v>34.4</v>
      </c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2"/>
    </row>
    <row r="115" spans="1:44" s="130" customFormat="1" x14ac:dyDescent="0.3">
      <c r="A115" s="125">
        <v>109</v>
      </c>
      <c r="B115" s="134">
        <v>660914</v>
      </c>
      <c r="C115" s="135" t="s">
        <v>213</v>
      </c>
      <c r="D115" s="9">
        <v>4</v>
      </c>
      <c r="E115" s="9">
        <v>6.5</v>
      </c>
      <c r="F115" s="9">
        <v>5</v>
      </c>
      <c r="G115" s="9">
        <v>9.5</v>
      </c>
      <c r="H115" s="9">
        <v>8</v>
      </c>
      <c r="I115" s="126">
        <f t="shared" si="13"/>
        <v>33</v>
      </c>
      <c r="J115" s="126">
        <f t="shared" si="14"/>
        <v>4.95</v>
      </c>
      <c r="K115" s="15">
        <v>1.5</v>
      </c>
      <c r="L115" s="15">
        <v>2</v>
      </c>
      <c r="M115" s="15">
        <v>3</v>
      </c>
      <c r="N115" s="15">
        <v>2</v>
      </c>
      <c r="O115" s="15">
        <v>2.5</v>
      </c>
      <c r="P115" s="127">
        <f t="shared" si="15"/>
        <v>11</v>
      </c>
      <c r="Q115" s="127">
        <f t="shared" si="16"/>
        <v>0.55000000000000004</v>
      </c>
      <c r="R115" s="128">
        <f t="shared" si="17"/>
        <v>0.67500000000000004</v>
      </c>
      <c r="S115" s="128">
        <f t="shared" si="18"/>
        <v>1.075</v>
      </c>
      <c r="T115" s="128">
        <f t="shared" si="19"/>
        <v>0.9</v>
      </c>
      <c r="U115" s="128">
        <f t="shared" si="20"/>
        <v>1.5250000000000001</v>
      </c>
      <c r="V115" s="128">
        <f t="shared" si="21"/>
        <v>1.325</v>
      </c>
      <c r="W115" s="33">
        <f t="shared" si="22"/>
        <v>44</v>
      </c>
      <c r="X115" s="129">
        <f t="shared" si="23"/>
        <v>8.8000000000000007</v>
      </c>
      <c r="Y115" s="134">
        <v>39</v>
      </c>
      <c r="Z115" s="131">
        <f t="shared" si="24"/>
        <v>31.200000000000003</v>
      </c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2"/>
    </row>
    <row r="116" spans="1:44" s="130" customFormat="1" x14ac:dyDescent="0.3">
      <c r="A116" s="125">
        <v>110</v>
      </c>
      <c r="B116" s="134">
        <v>660915</v>
      </c>
      <c r="C116" s="135" t="s">
        <v>214</v>
      </c>
      <c r="D116" s="9">
        <v>4</v>
      </c>
      <c r="E116" s="9">
        <v>5</v>
      </c>
      <c r="F116" s="9">
        <v>4.5</v>
      </c>
      <c r="G116" s="9">
        <v>2</v>
      </c>
      <c r="H116" s="9">
        <v>3</v>
      </c>
      <c r="I116" s="126">
        <f t="shared" si="13"/>
        <v>18.5</v>
      </c>
      <c r="J116" s="126">
        <f t="shared" si="14"/>
        <v>2.7749999999999999</v>
      </c>
      <c r="K116" s="15">
        <v>0.5</v>
      </c>
      <c r="L116" s="15">
        <v>1</v>
      </c>
      <c r="M116" s="15">
        <v>2</v>
      </c>
      <c r="N116" s="15">
        <v>1.5</v>
      </c>
      <c r="O116" s="15">
        <v>1</v>
      </c>
      <c r="P116" s="127">
        <f t="shared" si="15"/>
        <v>6</v>
      </c>
      <c r="Q116" s="127">
        <f t="shared" si="16"/>
        <v>0.30000000000000004</v>
      </c>
      <c r="R116" s="128">
        <f t="shared" si="17"/>
        <v>0.625</v>
      </c>
      <c r="S116" s="128">
        <f t="shared" si="18"/>
        <v>0.8</v>
      </c>
      <c r="T116" s="128">
        <f t="shared" si="19"/>
        <v>0.77499999999999991</v>
      </c>
      <c r="U116" s="128">
        <f t="shared" si="20"/>
        <v>0.375</v>
      </c>
      <c r="V116" s="128">
        <f t="shared" si="21"/>
        <v>0.49999999999999994</v>
      </c>
      <c r="W116" s="33">
        <f t="shared" si="22"/>
        <v>24.5</v>
      </c>
      <c r="X116" s="129">
        <f t="shared" si="23"/>
        <v>4.9000000000000004</v>
      </c>
      <c r="Y116" s="134">
        <v>21</v>
      </c>
      <c r="Z116" s="131">
        <f t="shared" si="24"/>
        <v>16.8</v>
      </c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2"/>
    </row>
    <row r="117" spans="1:44" s="130" customFormat="1" x14ac:dyDescent="0.3">
      <c r="A117" s="125">
        <v>111</v>
      </c>
      <c r="B117" s="134">
        <v>660916</v>
      </c>
      <c r="C117" s="135" t="s">
        <v>215</v>
      </c>
      <c r="D117" s="9">
        <v>6</v>
      </c>
      <c r="E117" s="9">
        <v>5</v>
      </c>
      <c r="F117" s="9">
        <v>3.5</v>
      </c>
      <c r="G117" s="9">
        <v>8</v>
      </c>
      <c r="H117" s="9">
        <v>7.5</v>
      </c>
      <c r="I117" s="126">
        <f t="shared" si="13"/>
        <v>30</v>
      </c>
      <c r="J117" s="126">
        <f t="shared" si="14"/>
        <v>4.5</v>
      </c>
      <c r="K117" s="15">
        <v>2</v>
      </c>
      <c r="L117" s="15">
        <v>1.5</v>
      </c>
      <c r="M117" s="15">
        <v>2.5</v>
      </c>
      <c r="N117" s="15">
        <v>2.5</v>
      </c>
      <c r="O117" s="15">
        <v>1.5</v>
      </c>
      <c r="P117" s="127">
        <f t="shared" si="15"/>
        <v>10</v>
      </c>
      <c r="Q117" s="127">
        <f t="shared" si="16"/>
        <v>0.5</v>
      </c>
      <c r="R117" s="128">
        <f t="shared" si="17"/>
        <v>0.99999999999999989</v>
      </c>
      <c r="S117" s="128">
        <f t="shared" si="18"/>
        <v>0.82499999999999996</v>
      </c>
      <c r="T117" s="128">
        <f t="shared" si="19"/>
        <v>0.65</v>
      </c>
      <c r="U117" s="128">
        <f t="shared" si="20"/>
        <v>1.325</v>
      </c>
      <c r="V117" s="128">
        <f t="shared" si="21"/>
        <v>1.2</v>
      </c>
      <c r="W117" s="33">
        <f t="shared" si="22"/>
        <v>40</v>
      </c>
      <c r="X117" s="129">
        <f t="shared" si="23"/>
        <v>8</v>
      </c>
      <c r="Y117" s="134">
        <v>36</v>
      </c>
      <c r="Z117" s="131">
        <f t="shared" si="24"/>
        <v>28.8</v>
      </c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2"/>
    </row>
    <row r="118" spans="1:44" s="130" customFormat="1" x14ac:dyDescent="0.3">
      <c r="A118" s="125">
        <v>112</v>
      </c>
      <c r="B118" s="134">
        <v>660917</v>
      </c>
      <c r="C118" s="135" t="s">
        <v>216</v>
      </c>
      <c r="D118" s="9">
        <v>6</v>
      </c>
      <c r="E118" s="9">
        <v>8</v>
      </c>
      <c r="F118" s="9">
        <v>7.5</v>
      </c>
      <c r="G118" s="9">
        <v>9</v>
      </c>
      <c r="H118" s="9">
        <v>8.5</v>
      </c>
      <c r="I118" s="126">
        <f t="shared" si="13"/>
        <v>39</v>
      </c>
      <c r="J118" s="126">
        <f t="shared" si="14"/>
        <v>5.85</v>
      </c>
      <c r="K118" s="15">
        <v>1.5</v>
      </c>
      <c r="L118" s="15">
        <v>3</v>
      </c>
      <c r="M118" s="15">
        <v>2.5</v>
      </c>
      <c r="N118" s="15">
        <v>2</v>
      </c>
      <c r="O118" s="15">
        <v>3.5</v>
      </c>
      <c r="P118" s="127">
        <f t="shared" si="15"/>
        <v>12.5</v>
      </c>
      <c r="Q118" s="127">
        <f t="shared" si="16"/>
        <v>0.625</v>
      </c>
      <c r="R118" s="128">
        <f t="shared" si="17"/>
        <v>0.97499999999999987</v>
      </c>
      <c r="S118" s="128">
        <f t="shared" si="18"/>
        <v>1.35</v>
      </c>
      <c r="T118" s="128">
        <f t="shared" si="19"/>
        <v>1.25</v>
      </c>
      <c r="U118" s="128">
        <f t="shared" si="20"/>
        <v>1.45</v>
      </c>
      <c r="V118" s="128">
        <f t="shared" si="21"/>
        <v>1.45</v>
      </c>
      <c r="W118" s="33">
        <f t="shared" si="22"/>
        <v>51.5</v>
      </c>
      <c r="X118" s="129">
        <f t="shared" si="23"/>
        <v>10.3</v>
      </c>
      <c r="Y118" s="134">
        <v>42</v>
      </c>
      <c r="Z118" s="131">
        <f t="shared" si="24"/>
        <v>33.6</v>
      </c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2"/>
    </row>
    <row r="119" spans="1:44" s="130" customFormat="1" x14ac:dyDescent="0.3">
      <c r="A119" s="125">
        <v>113</v>
      </c>
      <c r="B119" s="134">
        <v>660918</v>
      </c>
      <c r="C119" s="135" t="s">
        <v>217</v>
      </c>
      <c r="D119" s="138">
        <v>8</v>
      </c>
      <c r="E119" s="138">
        <v>11</v>
      </c>
      <c r="F119" s="138">
        <v>13</v>
      </c>
      <c r="G119" s="138">
        <v>12.5</v>
      </c>
      <c r="H119" s="138">
        <v>7.5</v>
      </c>
      <c r="I119" s="126">
        <f t="shared" si="13"/>
        <v>52</v>
      </c>
      <c r="J119" s="126">
        <f t="shared" si="14"/>
        <v>7.8</v>
      </c>
      <c r="K119" s="15">
        <v>2.5</v>
      </c>
      <c r="L119" s="15">
        <v>4</v>
      </c>
      <c r="M119" s="15">
        <v>3</v>
      </c>
      <c r="N119" s="15">
        <v>3.5</v>
      </c>
      <c r="O119" s="15">
        <v>3.5</v>
      </c>
      <c r="P119" s="127">
        <f t="shared" si="15"/>
        <v>16.5</v>
      </c>
      <c r="Q119" s="127">
        <f t="shared" si="16"/>
        <v>0.82500000000000007</v>
      </c>
      <c r="R119" s="128">
        <f t="shared" si="17"/>
        <v>1.325</v>
      </c>
      <c r="S119" s="128">
        <f t="shared" si="18"/>
        <v>1.8499999999999999</v>
      </c>
      <c r="T119" s="128">
        <f t="shared" si="19"/>
        <v>2.1</v>
      </c>
      <c r="U119" s="128">
        <f t="shared" si="20"/>
        <v>2.0499999999999998</v>
      </c>
      <c r="V119" s="128">
        <f t="shared" si="21"/>
        <v>1.3</v>
      </c>
      <c r="W119" s="33">
        <f t="shared" si="22"/>
        <v>68.5</v>
      </c>
      <c r="X119" s="129">
        <f t="shared" si="23"/>
        <v>13.700000000000001</v>
      </c>
      <c r="Y119" s="134">
        <v>58</v>
      </c>
      <c r="Z119" s="131">
        <f t="shared" si="24"/>
        <v>46.400000000000006</v>
      </c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2"/>
    </row>
    <row r="120" spans="1:44" s="130" customFormat="1" x14ac:dyDescent="0.3">
      <c r="A120" s="125">
        <v>114</v>
      </c>
      <c r="B120" s="134">
        <v>660919</v>
      </c>
      <c r="C120" s="135" t="s">
        <v>218</v>
      </c>
      <c r="D120" s="9">
        <v>1.5</v>
      </c>
      <c r="E120" s="9">
        <v>3.5</v>
      </c>
      <c r="F120" s="9">
        <v>2</v>
      </c>
      <c r="G120" s="9">
        <v>3</v>
      </c>
      <c r="H120" s="9">
        <v>2</v>
      </c>
      <c r="I120" s="126">
        <f t="shared" si="13"/>
        <v>12</v>
      </c>
      <c r="J120" s="126">
        <f t="shared" si="14"/>
        <v>1.7999999999999998</v>
      </c>
      <c r="K120" s="15">
        <v>1</v>
      </c>
      <c r="L120" s="15">
        <v>0.5</v>
      </c>
      <c r="M120" s="15">
        <v>2</v>
      </c>
      <c r="N120" s="15">
        <v>0</v>
      </c>
      <c r="O120" s="15">
        <v>1.5</v>
      </c>
      <c r="P120" s="127">
        <f t="shared" si="15"/>
        <v>5</v>
      </c>
      <c r="Q120" s="127">
        <f t="shared" si="16"/>
        <v>0.25</v>
      </c>
      <c r="R120" s="128">
        <f t="shared" si="17"/>
        <v>0.27499999999999997</v>
      </c>
      <c r="S120" s="128">
        <f t="shared" si="18"/>
        <v>0.55000000000000004</v>
      </c>
      <c r="T120" s="128">
        <f t="shared" si="19"/>
        <v>0.4</v>
      </c>
      <c r="U120" s="128">
        <f t="shared" si="20"/>
        <v>0.44999999999999996</v>
      </c>
      <c r="V120" s="128">
        <f t="shared" si="21"/>
        <v>0.375</v>
      </c>
      <c r="W120" s="33">
        <f t="shared" si="22"/>
        <v>17</v>
      </c>
      <c r="X120" s="129">
        <f t="shared" si="23"/>
        <v>3.4000000000000004</v>
      </c>
      <c r="Y120" s="134">
        <v>18</v>
      </c>
      <c r="Z120" s="131">
        <f t="shared" si="24"/>
        <v>14.4</v>
      </c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2"/>
    </row>
    <row r="121" spans="1:44" s="130" customFormat="1" x14ac:dyDescent="0.3">
      <c r="A121" s="125">
        <v>115</v>
      </c>
      <c r="B121" s="134">
        <v>660920</v>
      </c>
      <c r="C121" s="135" t="s">
        <v>219</v>
      </c>
      <c r="D121" s="9">
        <v>6</v>
      </c>
      <c r="E121" s="9">
        <v>5</v>
      </c>
      <c r="F121" s="9">
        <v>3.5</v>
      </c>
      <c r="G121" s="9">
        <v>8</v>
      </c>
      <c r="H121" s="9">
        <v>7.5</v>
      </c>
      <c r="I121" s="126">
        <f t="shared" si="13"/>
        <v>30</v>
      </c>
      <c r="J121" s="126">
        <f t="shared" si="14"/>
        <v>4.5</v>
      </c>
      <c r="K121" s="15">
        <v>2.5</v>
      </c>
      <c r="L121" s="15">
        <v>2</v>
      </c>
      <c r="M121" s="15">
        <v>1</v>
      </c>
      <c r="N121" s="15">
        <v>2.5</v>
      </c>
      <c r="O121" s="15">
        <v>2</v>
      </c>
      <c r="P121" s="127">
        <f t="shared" si="15"/>
        <v>10</v>
      </c>
      <c r="Q121" s="127">
        <f t="shared" si="16"/>
        <v>0.5</v>
      </c>
      <c r="R121" s="128">
        <f t="shared" si="17"/>
        <v>1.0249999999999999</v>
      </c>
      <c r="S121" s="128">
        <f t="shared" si="18"/>
        <v>0.85</v>
      </c>
      <c r="T121" s="128">
        <f t="shared" si="19"/>
        <v>0.57500000000000007</v>
      </c>
      <c r="U121" s="128">
        <f t="shared" si="20"/>
        <v>1.325</v>
      </c>
      <c r="V121" s="128">
        <f t="shared" si="21"/>
        <v>1.2250000000000001</v>
      </c>
      <c r="W121" s="33">
        <f t="shared" si="22"/>
        <v>40</v>
      </c>
      <c r="X121" s="129">
        <f t="shared" si="23"/>
        <v>8</v>
      </c>
      <c r="Y121" s="134">
        <v>36</v>
      </c>
      <c r="Z121" s="131">
        <f t="shared" si="24"/>
        <v>28.8</v>
      </c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2"/>
    </row>
    <row r="122" spans="1:44" s="130" customFormat="1" x14ac:dyDescent="0.3">
      <c r="A122" s="125">
        <v>116</v>
      </c>
      <c r="B122" s="134">
        <v>660921</v>
      </c>
      <c r="C122" s="135" t="s">
        <v>220</v>
      </c>
      <c r="D122" s="138">
        <v>6</v>
      </c>
      <c r="E122" s="138">
        <v>8</v>
      </c>
      <c r="F122" s="138">
        <v>9</v>
      </c>
      <c r="G122" s="138">
        <v>7.5</v>
      </c>
      <c r="H122" s="138">
        <v>8.5</v>
      </c>
      <c r="I122" s="126">
        <f t="shared" si="13"/>
        <v>39</v>
      </c>
      <c r="J122" s="126">
        <f t="shared" si="14"/>
        <v>5.85</v>
      </c>
      <c r="K122" s="15">
        <v>2</v>
      </c>
      <c r="L122" s="15">
        <v>3</v>
      </c>
      <c r="M122" s="15">
        <v>2.5</v>
      </c>
      <c r="N122" s="15">
        <v>2</v>
      </c>
      <c r="O122" s="15">
        <v>3</v>
      </c>
      <c r="P122" s="127">
        <f t="shared" si="15"/>
        <v>12.5</v>
      </c>
      <c r="Q122" s="127">
        <f t="shared" si="16"/>
        <v>0.625</v>
      </c>
      <c r="R122" s="128">
        <f t="shared" si="17"/>
        <v>0.99999999999999989</v>
      </c>
      <c r="S122" s="128">
        <f t="shared" si="18"/>
        <v>1.35</v>
      </c>
      <c r="T122" s="128">
        <f t="shared" si="19"/>
        <v>1.4749999999999999</v>
      </c>
      <c r="U122" s="128">
        <f t="shared" si="20"/>
        <v>1.2250000000000001</v>
      </c>
      <c r="V122" s="128">
        <f t="shared" si="21"/>
        <v>1.4249999999999998</v>
      </c>
      <c r="W122" s="33">
        <f t="shared" si="22"/>
        <v>51.5</v>
      </c>
      <c r="X122" s="129">
        <f t="shared" si="23"/>
        <v>10.3</v>
      </c>
      <c r="Y122" s="134">
        <v>44</v>
      </c>
      <c r="Z122" s="131">
        <f t="shared" si="24"/>
        <v>35.200000000000003</v>
      </c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2"/>
    </row>
    <row r="123" spans="1:44" s="130" customFormat="1" x14ac:dyDescent="0.3">
      <c r="A123" s="125">
        <v>117</v>
      </c>
      <c r="B123" s="134">
        <v>660922</v>
      </c>
      <c r="C123" s="135" t="s">
        <v>221</v>
      </c>
      <c r="D123" s="138">
        <v>7</v>
      </c>
      <c r="E123" s="138">
        <v>6.5</v>
      </c>
      <c r="F123" s="138">
        <v>8</v>
      </c>
      <c r="G123" s="138">
        <v>9</v>
      </c>
      <c r="H123" s="138">
        <v>10</v>
      </c>
      <c r="I123" s="126">
        <f t="shared" si="13"/>
        <v>40.5</v>
      </c>
      <c r="J123" s="126">
        <f t="shared" si="14"/>
        <v>6.0750000000000002</v>
      </c>
      <c r="K123" s="15">
        <v>2</v>
      </c>
      <c r="L123" s="15">
        <v>3.5</v>
      </c>
      <c r="M123" s="15">
        <v>3</v>
      </c>
      <c r="N123" s="15">
        <v>1.5</v>
      </c>
      <c r="O123" s="15">
        <v>2.5</v>
      </c>
      <c r="P123" s="127">
        <f t="shared" si="15"/>
        <v>12.5</v>
      </c>
      <c r="Q123" s="127">
        <f t="shared" si="16"/>
        <v>0.625</v>
      </c>
      <c r="R123" s="128">
        <f t="shared" si="17"/>
        <v>1.1500000000000001</v>
      </c>
      <c r="S123" s="128">
        <f t="shared" si="18"/>
        <v>1.1499999999999999</v>
      </c>
      <c r="T123" s="128">
        <f t="shared" si="19"/>
        <v>1.35</v>
      </c>
      <c r="U123" s="128">
        <f t="shared" si="20"/>
        <v>1.4249999999999998</v>
      </c>
      <c r="V123" s="128">
        <f t="shared" si="21"/>
        <v>1.625</v>
      </c>
      <c r="W123" s="33">
        <f t="shared" si="22"/>
        <v>53</v>
      </c>
      <c r="X123" s="129">
        <f t="shared" si="23"/>
        <v>10.600000000000001</v>
      </c>
      <c r="Y123" s="134">
        <v>44</v>
      </c>
      <c r="Z123" s="131">
        <f t="shared" si="24"/>
        <v>35.200000000000003</v>
      </c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2"/>
    </row>
    <row r="124" spans="1:44" s="130" customFormat="1" x14ac:dyDescent="0.3">
      <c r="A124" s="125">
        <v>118</v>
      </c>
      <c r="B124" s="134">
        <v>660923</v>
      </c>
      <c r="C124" s="135" t="s">
        <v>222</v>
      </c>
      <c r="D124" s="9">
        <v>6</v>
      </c>
      <c r="E124" s="9">
        <v>4.5</v>
      </c>
      <c r="F124" s="9">
        <v>7</v>
      </c>
      <c r="G124" s="9">
        <v>8</v>
      </c>
      <c r="H124" s="9">
        <v>5</v>
      </c>
      <c r="I124" s="126">
        <f t="shared" si="13"/>
        <v>30.5</v>
      </c>
      <c r="J124" s="126">
        <f t="shared" si="14"/>
        <v>4.5750000000000002</v>
      </c>
      <c r="K124" s="15">
        <v>1.5</v>
      </c>
      <c r="L124" s="15">
        <v>2</v>
      </c>
      <c r="M124" s="15">
        <v>2</v>
      </c>
      <c r="N124" s="15">
        <v>2.5</v>
      </c>
      <c r="O124" s="15">
        <v>1.5</v>
      </c>
      <c r="P124" s="127">
        <f t="shared" si="15"/>
        <v>9.5</v>
      </c>
      <c r="Q124" s="127">
        <f t="shared" si="16"/>
        <v>0.47500000000000003</v>
      </c>
      <c r="R124" s="128">
        <f t="shared" si="17"/>
        <v>0.97499999999999987</v>
      </c>
      <c r="S124" s="128">
        <f t="shared" si="18"/>
        <v>0.77499999999999991</v>
      </c>
      <c r="T124" s="128">
        <f t="shared" si="19"/>
        <v>1.1500000000000001</v>
      </c>
      <c r="U124" s="128">
        <f t="shared" si="20"/>
        <v>1.325</v>
      </c>
      <c r="V124" s="128">
        <f t="shared" si="21"/>
        <v>0.82499999999999996</v>
      </c>
      <c r="W124" s="33">
        <f t="shared" si="22"/>
        <v>40</v>
      </c>
      <c r="X124" s="129">
        <f t="shared" si="23"/>
        <v>8</v>
      </c>
      <c r="Y124" s="134">
        <v>36</v>
      </c>
      <c r="Z124" s="131">
        <f t="shared" si="24"/>
        <v>28.8</v>
      </c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2"/>
    </row>
    <row r="125" spans="1:44" s="130" customFormat="1" x14ac:dyDescent="0.3">
      <c r="A125" s="125">
        <v>119</v>
      </c>
      <c r="B125" s="134">
        <v>660924</v>
      </c>
      <c r="C125" s="135" t="s">
        <v>223</v>
      </c>
      <c r="D125" s="9"/>
      <c r="E125" s="9"/>
      <c r="F125" s="9"/>
      <c r="G125" s="9"/>
      <c r="H125" s="9"/>
      <c r="I125" s="126">
        <f t="shared" si="13"/>
        <v>0</v>
      </c>
      <c r="J125" s="126">
        <f t="shared" si="14"/>
        <v>0</v>
      </c>
      <c r="K125" s="15"/>
      <c r="L125" s="15"/>
      <c r="M125" s="15"/>
      <c r="N125" s="15"/>
      <c r="O125" s="15"/>
      <c r="P125" s="127">
        <f t="shared" si="15"/>
        <v>0</v>
      </c>
      <c r="Q125" s="127">
        <f t="shared" si="16"/>
        <v>0</v>
      </c>
      <c r="R125" s="128">
        <f t="shared" si="17"/>
        <v>0</v>
      </c>
      <c r="S125" s="128">
        <f t="shared" si="18"/>
        <v>0</v>
      </c>
      <c r="T125" s="128">
        <f t="shared" si="19"/>
        <v>0</v>
      </c>
      <c r="U125" s="128">
        <f t="shared" si="20"/>
        <v>0</v>
      </c>
      <c r="V125" s="128">
        <f t="shared" si="21"/>
        <v>0</v>
      </c>
      <c r="W125" s="33">
        <f t="shared" si="22"/>
        <v>0</v>
      </c>
      <c r="X125" s="129">
        <f t="shared" si="23"/>
        <v>0</v>
      </c>
      <c r="Y125" s="134" t="s">
        <v>290</v>
      </c>
      <c r="Z125" s="131" t="e">
        <f t="shared" si="24"/>
        <v>#VALUE!</v>
      </c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2"/>
    </row>
    <row r="126" spans="1:44" s="130" customFormat="1" x14ac:dyDescent="0.3">
      <c r="A126" s="125">
        <v>120</v>
      </c>
      <c r="B126" s="134">
        <v>660925</v>
      </c>
      <c r="C126" s="135" t="s">
        <v>224</v>
      </c>
      <c r="D126" s="138">
        <v>8</v>
      </c>
      <c r="E126" s="138">
        <v>9</v>
      </c>
      <c r="F126" s="138">
        <v>13</v>
      </c>
      <c r="G126" s="138">
        <v>10</v>
      </c>
      <c r="H126" s="138">
        <v>7.5</v>
      </c>
      <c r="I126" s="126">
        <f t="shared" si="13"/>
        <v>47.5</v>
      </c>
      <c r="J126" s="126">
        <f t="shared" si="14"/>
        <v>7.125</v>
      </c>
      <c r="K126" s="15">
        <v>3</v>
      </c>
      <c r="L126" s="15">
        <v>3.5</v>
      </c>
      <c r="M126" s="15">
        <v>4</v>
      </c>
      <c r="N126" s="15">
        <v>2</v>
      </c>
      <c r="O126" s="15">
        <v>3</v>
      </c>
      <c r="P126" s="127">
        <f t="shared" si="15"/>
        <v>15.5</v>
      </c>
      <c r="Q126" s="127">
        <f t="shared" si="16"/>
        <v>0.77500000000000002</v>
      </c>
      <c r="R126" s="128">
        <f t="shared" si="17"/>
        <v>1.35</v>
      </c>
      <c r="S126" s="128">
        <f t="shared" si="18"/>
        <v>1.5249999999999999</v>
      </c>
      <c r="T126" s="128">
        <f t="shared" si="19"/>
        <v>2.15</v>
      </c>
      <c r="U126" s="128">
        <f t="shared" si="20"/>
        <v>1.6</v>
      </c>
      <c r="V126" s="128">
        <f t="shared" si="21"/>
        <v>1.2749999999999999</v>
      </c>
      <c r="W126" s="33">
        <f t="shared" si="22"/>
        <v>63</v>
      </c>
      <c r="X126" s="129">
        <f t="shared" si="23"/>
        <v>12.600000000000001</v>
      </c>
      <c r="Y126" s="134">
        <v>53</v>
      </c>
      <c r="Z126" s="131">
        <f t="shared" si="24"/>
        <v>42.400000000000006</v>
      </c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2"/>
    </row>
    <row r="127" spans="1:44" s="130" customFormat="1" x14ac:dyDescent="0.3">
      <c r="A127" s="125">
        <v>121</v>
      </c>
      <c r="B127" s="134">
        <v>660926</v>
      </c>
      <c r="C127" s="135" t="s">
        <v>225</v>
      </c>
      <c r="D127" s="9">
        <v>6</v>
      </c>
      <c r="E127" s="9">
        <v>4.5</v>
      </c>
      <c r="F127" s="9">
        <v>5</v>
      </c>
      <c r="G127" s="9">
        <v>7</v>
      </c>
      <c r="H127" s="9">
        <v>6</v>
      </c>
      <c r="I127" s="126">
        <f t="shared" si="13"/>
        <v>28.5</v>
      </c>
      <c r="J127" s="126">
        <f t="shared" si="14"/>
        <v>4.2749999999999995</v>
      </c>
      <c r="K127" s="15">
        <v>2.5</v>
      </c>
      <c r="L127" s="15">
        <v>2</v>
      </c>
      <c r="M127" s="15">
        <v>1</v>
      </c>
      <c r="N127" s="15">
        <v>1.5</v>
      </c>
      <c r="O127" s="15">
        <v>2.5</v>
      </c>
      <c r="P127" s="127">
        <f t="shared" si="15"/>
        <v>9.5</v>
      </c>
      <c r="Q127" s="127">
        <f t="shared" si="16"/>
        <v>0.47500000000000003</v>
      </c>
      <c r="R127" s="128">
        <f t="shared" si="17"/>
        <v>1.0249999999999999</v>
      </c>
      <c r="S127" s="128">
        <f t="shared" si="18"/>
        <v>0.77499999999999991</v>
      </c>
      <c r="T127" s="128">
        <f t="shared" si="19"/>
        <v>0.8</v>
      </c>
      <c r="U127" s="128">
        <f t="shared" si="20"/>
        <v>1.125</v>
      </c>
      <c r="V127" s="128">
        <f t="shared" si="21"/>
        <v>1.0249999999999999</v>
      </c>
      <c r="W127" s="33">
        <f t="shared" si="22"/>
        <v>38</v>
      </c>
      <c r="X127" s="129">
        <f t="shared" si="23"/>
        <v>7.6000000000000005</v>
      </c>
      <c r="Y127" s="134">
        <v>32</v>
      </c>
      <c r="Z127" s="131">
        <f t="shared" si="24"/>
        <v>25.6</v>
      </c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2"/>
    </row>
    <row r="128" spans="1:44" s="130" customFormat="1" x14ac:dyDescent="0.3">
      <c r="A128" s="125">
        <v>122</v>
      </c>
      <c r="B128" s="134">
        <v>660996</v>
      </c>
      <c r="C128" s="135" t="s">
        <v>226</v>
      </c>
      <c r="D128" s="9">
        <v>6</v>
      </c>
      <c r="E128" s="9">
        <v>10</v>
      </c>
      <c r="F128" s="9">
        <v>8.5</v>
      </c>
      <c r="G128" s="9">
        <v>7.5</v>
      </c>
      <c r="H128" s="9">
        <v>9</v>
      </c>
      <c r="I128" s="126">
        <f t="shared" si="13"/>
        <v>41</v>
      </c>
      <c r="J128" s="126">
        <f t="shared" si="14"/>
        <v>6.1499999999999995</v>
      </c>
      <c r="K128" s="15">
        <v>2</v>
      </c>
      <c r="L128" s="15">
        <v>3.5</v>
      </c>
      <c r="M128" s="15">
        <v>2.5</v>
      </c>
      <c r="N128" s="15">
        <v>3</v>
      </c>
      <c r="O128" s="15">
        <v>2</v>
      </c>
      <c r="P128" s="127">
        <f t="shared" si="15"/>
        <v>13</v>
      </c>
      <c r="Q128" s="127">
        <f t="shared" si="16"/>
        <v>0.65</v>
      </c>
      <c r="R128" s="128">
        <f t="shared" si="17"/>
        <v>0.99999999999999989</v>
      </c>
      <c r="S128" s="128">
        <f t="shared" si="18"/>
        <v>1.675</v>
      </c>
      <c r="T128" s="128">
        <f t="shared" si="19"/>
        <v>1.4</v>
      </c>
      <c r="U128" s="128">
        <f t="shared" si="20"/>
        <v>1.2749999999999999</v>
      </c>
      <c r="V128" s="128">
        <f t="shared" si="21"/>
        <v>1.45</v>
      </c>
      <c r="W128" s="33">
        <f t="shared" si="22"/>
        <v>54</v>
      </c>
      <c r="X128" s="129">
        <f t="shared" si="23"/>
        <v>10.8</v>
      </c>
      <c r="Y128" s="134">
        <v>46</v>
      </c>
      <c r="Z128" s="131">
        <f t="shared" si="24"/>
        <v>36.800000000000004</v>
      </c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2"/>
    </row>
    <row r="129" spans="1:44" s="130" customFormat="1" x14ac:dyDescent="0.3">
      <c r="A129" s="125">
        <v>123</v>
      </c>
      <c r="B129" s="134">
        <v>660927</v>
      </c>
      <c r="C129" s="135" t="s">
        <v>227</v>
      </c>
      <c r="D129" s="9">
        <v>5</v>
      </c>
      <c r="E129" s="9">
        <v>7</v>
      </c>
      <c r="F129" s="9">
        <v>3</v>
      </c>
      <c r="G129" s="9">
        <v>4</v>
      </c>
      <c r="H129" s="9">
        <v>2</v>
      </c>
      <c r="I129" s="126">
        <f t="shared" si="13"/>
        <v>21</v>
      </c>
      <c r="J129" s="126">
        <f t="shared" si="14"/>
        <v>3.15</v>
      </c>
      <c r="K129" s="15">
        <v>1.5</v>
      </c>
      <c r="L129" s="15">
        <v>2</v>
      </c>
      <c r="M129" s="15">
        <v>1</v>
      </c>
      <c r="N129" s="15">
        <v>2</v>
      </c>
      <c r="O129" s="15">
        <v>0.5</v>
      </c>
      <c r="P129" s="127">
        <f t="shared" si="15"/>
        <v>7</v>
      </c>
      <c r="Q129" s="127">
        <f t="shared" si="16"/>
        <v>0.35000000000000003</v>
      </c>
      <c r="R129" s="128">
        <f t="shared" si="17"/>
        <v>0.82499999999999996</v>
      </c>
      <c r="S129" s="128">
        <f t="shared" si="18"/>
        <v>1.1500000000000001</v>
      </c>
      <c r="T129" s="128">
        <f t="shared" si="19"/>
        <v>0.49999999999999994</v>
      </c>
      <c r="U129" s="128">
        <f t="shared" si="20"/>
        <v>0.7</v>
      </c>
      <c r="V129" s="128">
        <f t="shared" si="21"/>
        <v>0.32500000000000001</v>
      </c>
      <c r="W129" s="33">
        <f t="shared" si="22"/>
        <v>28</v>
      </c>
      <c r="X129" s="129">
        <f t="shared" si="23"/>
        <v>5.6000000000000005</v>
      </c>
      <c r="Y129" s="134">
        <v>25</v>
      </c>
      <c r="Z129" s="131">
        <f t="shared" si="24"/>
        <v>20</v>
      </c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2"/>
    </row>
    <row r="130" spans="1:44" s="130" customFormat="1" x14ac:dyDescent="0.3">
      <c r="A130" s="125">
        <v>124</v>
      </c>
      <c r="B130" s="134">
        <v>660997</v>
      </c>
      <c r="C130" s="135" t="s">
        <v>228</v>
      </c>
      <c r="D130" s="9">
        <v>6</v>
      </c>
      <c r="E130" s="9">
        <v>7.5</v>
      </c>
      <c r="F130" s="9">
        <v>7</v>
      </c>
      <c r="G130" s="9">
        <v>6.5</v>
      </c>
      <c r="H130" s="9">
        <v>8</v>
      </c>
      <c r="I130" s="126">
        <f t="shared" si="13"/>
        <v>35</v>
      </c>
      <c r="J130" s="126">
        <f t="shared" si="14"/>
        <v>5.25</v>
      </c>
      <c r="K130" s="15">
        <v>3</v>
      </c>
      <c r="L130" s="15">
        <v>1.5</v>
      </c>
      <c r="M130" s="15">
        <v>2.5</v>
      </c>
      <c r="N130" s="15">
        <v>1.5</v>
      </c>
      <c r="O130" s="15">
        <v>3.5</v>
      </c>
      <c r="P130" s="127">
        <f t="shared" si="15"/>
        <v>12</v>
      </c>
      <c r="Q130" s="127">
        <f t="shared" si="16"/>
        <v>0.60000000000000009</v>
      </c>
      <c r="R130" s="128">
        <f t="shared" si="17"/>
        <v>1.0499999999999998</v>
      </c>
      <c r="S130" s="128">
        <f t="shared" si="18"/>
        <v>1.2</v>
      </c>
      <c r="T130" s="128">
        <f t="shared" si="19"/>
        <v>1.175</v>
      </c>
      <c r="U130" s="128">
        <f t="shared" si="20"/>
        <v>1.05</v>
      </c>
      <c r="V130" s="128">
        <f t="shared" si="21"/>
        <v>1.375</v>
      </c>
      <c r="W130" s="33">
        <f t="shared" si="22"/>
        <v>47</v>
      </c>
      <c r="X130" s="129">
        <f t="shared" si="23"/>
        <v>9.4</v>
      </c>
      <c r="Y130" s="134">
        <v>40</v>
      </c>
      <c r="Z130" s="131">
        <f t="shared" si="24"/>
        <v>32</v>
      </c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2"/>
    </row>
    <row r="131" spans="1:44" s="130" customFormat="1" x14ac:dyDescent="0.3">
      <c r="A131" s="125">
        <v>125</v>
      </c>
      <c r="B131" s="134">
        <v>660998</v>
      </c>
      <c r="C131" s="135" t="s">
        <v>229</v>
      </c>
      <c r="D131" s="9">
        <v>0.5</v>
      </c>
      <c r="E131" s="9">
        <v>0</v>
      </c>
      <c r="F131" s="9">
        <v>0</v>
      </c>
      <c r="G131" s="9">
        <v>0</v>
      </c>
      <c r="H131" s="9">
        <v>1</v>
      </c>
      <c r="I131" s="126">
        <f t="shared" si="13"/>
        <v>1.5</v>
      </c>
      <c r="J131" s="126">
        <f t="shared" si="14"/>
        <v>0.22499999999999998</v>
      </c>
      <c r="K131" s="15"/>
      <c r="L131" s="15"/>
      <c r="M131" s="15"/>
      <c r="N131" s="15"/>
      <c r="O131" s="15"/>
      <c r="P131" s="127">
        <f t="shared" si="15"/>
        <v>0</v>
      </c>
      <c r="Q131" s="127">
        <f t="shared" si="16"/>
        <v>0</v>
      </c>
      <c r="R131" s="128">
        <f t="shared" si="17"/>
        <v>7.4999999999999997E-2</v>
      </c>
      <c r="S131" s="128">
        <f t="shared" si="18"/>
        <v>0</v>
      </c>
      <c r="T131" s="128">
        <f t="shared" si="19"/>
        <v>0</v>
      </c>
      <c r="U131" s="128">
        <f t="shared" si="20"/>
        <v>0</v>
      </c>
      <c r="V131" s="128">
        <f t="shared" si="21"/>
        <v>0.15</v>
      </c>
      <c r="W131" s="33">
        <f t="shared" si="22"/>
        <v>1.5</v>
      </c>
      <c r="X131" s="129">
        <f t="shared" si="23"/>
        <v>0.30000000000000004</v>
      </c>
      <c r="Y131" s="134">
        <v>2</v>
      </c>
      <c r="Z131" s="131">
        <f t="shared" si="24"/>
        <v>1.6</v>
      </c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2"/>
    </row>
    <row r="132" spans="1:44" s="130" customFormat="1" x14ac:dyDescent="0.3">
      <c r="A132" s="125">
        <v>126</v>
      </c>
      <c r="B132" s="134">
        <v>660928</v>
      </c>
      <c r="C132" s="135" t="s">
        <v>230</v>
      </c>
      <c r="D132" s="9">
        <v>0</v>
      </c>
      <c r="E132" s="9">
        <v>0.5</v>
      </c>
      <c r="F132" s="9">
        <v>1</v>
      </c>
      <c r="G132" s="9">
        <v>0</v>
      </c>
      <c r="H132" s="9">
        <v>0</v>
      </c>
      <c r="I132" s="126">
        <f t="shared" si="13"/>
        <v>1.5</v>
      </c>
      <c r="J132" s="126">
        <f t="shared" si="14"/>
        <v>0.22499999999999998</v>
      </c>
      <c r="K132" s="15">
        <v>0</v>
      </c>
      <c r="L132" s="15">
        <v>0.5</v>
      </c>
      <c r="M132" s="15">
        <v>0</v>
      </c>
      <c r="N132" s="15">
        <v>0</v>
      </c>
      <c r="O132" s="15">
        <v>0.5</v>
      </c>
      <c r="P132" s="127">
        <f t="shared" si="15"/>
        <v>1</v>
      </c>
      <c r="Q132" s="127">
        <f t="shared" si="16"/>
        <v>0.05</v>
      </c>
      <c r="R132" s="128">
        <f t="shared" si="17"/>
        <v>0</v>
      </c>
      <c r="S132" s="128">
        <f t="shared" si="18"/>
        <v>0.1</v>
      </c>
      <c r="T132" s="128">
        <f t="shared" si="19"/>
        <v>0.15</v>
      </c>
      <c r="U132" s="128">
        <f t="shared" si="20"/>
        <v>0</v>
      </c>
      <c r="V132" s="128">
        <f t="shared" si="21"/>
        <v>2.5000000000000001E-2</v>
      </c>
      <c r="W132" s="33">
        <f t="shared" si="22"/>
        <v>2.5</v>
      </c>
      <c r="X132" s="129">
        <f t="shared" si="23"/>
        <v>0.5</v>
      </c>
      <c r="Y132" s="134">
        <v>0</v>
      </c>
      <c r="Z132" s="131">
        <f t="shared" si="24"/>
        <v>0</v>
      </c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2"/>
    </row>
    <row r="133" spans="1:44" s="130" customFormat="1" x14ac:dyDescent="0.3">
      <c r="A133" s="125">
        <v>127</v>
      </c>
      <c r="B133" s="134">
        <v>660929</v>
      </c>
      <c r="C133" s="135" t="s">
        <v>231</v>
      </c>
      <c r="D133" s="9">
        <v>5</v>
      </c>
      <c r="E133" s="9">
        <v>4.5</v>
      </c>
      <c r="F133" s="9">
        <v>6</v>
      </c>
      <c r="G133" s="9">
        <v>4</v>
      </c>
      <c r="H133" s="9">
        <v>3.5</v>
      </c>
      <c r="I133" s="126">
        <f t="shared" si="13"/>
        <v>23</v>
      </c>
      <c r="J133" s="126">
        <f t="shared" si="14"/>
        <v>3.4499999999999997</v>
      </c>
      <c r="K133" s="15">
        <v>1</v>
      </c>
      <c r="L133" s="15">
        <v>1.5</v>
      </c>
      <c r="M133" s="15">
        <v>2</v>
      </c>
      <c r="N133" s="15">
        <v>2</v>
      </c>
      <c r="O133" s="15">
        <v>0</v>
      </c>
      <c r="P133" s="127">
        <f t="shared" si="15"/>
        <v>6.5</v>
      </c>
      <c r="Q133" s="127">
        <f t="shared" si="16"/>
        <v>0.32500000000000001</v>
      </c>
      <c r="R133" s="128">
        <f t="shared" si="17"/>
        <v>0.8</v>
      </c>
      <c r="S133" s="128">
        <f t="shared" si="18"/>
        <v>0.75</v>
      </c>
      <c r="T133" s="128">
        <f t="shared" si="19"/>
        <v>0.99999999999999989</v>
      </c>
      <c r="U133" s="128">
        <f t="shared" si="20"/>
        <v>0.7</v>
      </c>
      <c r="V133" s="128">
        <f t="shared" si="21"/>
        <v>0.52500000000000002</v>
      </c>
      <c r="W133" s="33">
        <f t="shared" si="22"/>
        <v>29.5</v>
      </c>
      <c r="X133" s="129">
        <f t="shared" si="23"/>
        <v>5.9</v>
      </c>
      <c r="Y133" s="134">
        <v>27</v>
      </c>
      <c r="Z133" s="131">
        <f t="shared" si="24"/>
        <v>21.6</v>
      </c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2"/>
    </row>
    <row r="134" spans="1:44" s="130" customFormat="1" x14ac:dyDescent="0.3">
      <c r="A134" s="125">
        <v>128</v>
      </c>
      <c r="B134" s="134">
        <v>660930</v>
      </c>
      <c r="C134" s="135" t="s">
        <v>232</v>
      </c>
      <c r="D134" s="9">
        <v>6.5</v>
      </c>
      <c r="E134" s="9">
        <v>9</v>
      </c>
      <c r="F134" s="9">
        <v>8</v>
      </c>
      <c r="G134" s="9">
        <v>7.5</v>
      </c>
      <c r="H134" s="9">
        <v>7</v>
      </c>
      <c r="I134" s="126">
        <f t="shared" si="13"/>
        <v>38</v>
      </c>
      <c r="J134" s="126">
        <f t="shared" si="14"/>
        <v>5.7</v>
      </c>
      <c r="K134" s="15">
        <v>1.5</v>
      </c>
      <c r="L134" s="15">
        <v>3</v>
      </c>
      <c r="M134" s="15">
        <v>2.5</v>
      </c>
      <c r="N134" s="15">
        <v>2</v>
      </c>
      <c r="O134" s="15">
        <v>3.5</v>
      </c>
      <c r="P134" s="127">
        <f t="shared" si="15"/>
        <v>12.5</v>
      </c>
      <c r="Q134" s="127">
        <f t="shared" si="16"/>
        <v>0.625</v>
      </c>
      <c r="R134" s="128">
        <f t="shared" si="17"/>
        <v>1.05</v>
      </c>
      <c r="S134" s="128">
        <f t="shared" si="18"/>
        <v>1.5</v>
      </c>
      <c r="T134" s="128">
        <f t="shared" si="19"/>
        <v>1.325</v>
      </c>
      <c r="U134" s="128">
        <f t="shared" si="20"/>
        <v>1.2250000000000001</v>
      </c>
      <c r="V134" s="128">
        <f t="shared" si="21"/>
        <v>1.2250000000000001</v>
      </c>
      <c r="W134" s="33">
        <f t="shared" si="22"/>
        <v>50.5</v>
      </c>
      <c r="X134" s="129">
        <f t="shared" si="23"/>
        <v>10.100000000000001</v>
      </c>
      <c r="Y134" s="134">
        <v>42</v>
      </c>
      <c r="Z134" s="131">
        <f t="shared" si="24"/>
        <v>33.6</v>
      </c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2"/>
    </row>
    <row r="135" spans="1:44" s="130" customFormat="1" x14ac:dyDescent="0.3">
      <c r="A135" s="125">
        <v>129</v>
      </c>
      <c r="B135" s="134">
        <v>660931</v>
      </c>
      <c r="C135" s="135" t="s">
        <v>233</v>
      </c>
      <c r="D135" s="9">
        <v>6</v>
      </c>
      <c r="E135" s="9">
        <v>8</v>
      </c>
      <c r="F135" s="9">
        <v>7.5</v>
      </c>
      <c r="G135" s="9">
        <v>9</v>
      </c>
      <c r="H135" s="9">
        <v>8.5</v>
      </c>
      <c r="I135" s="126">
        <f t="shared" si="13"/>
        <v>39</v>
      </c>
      <c r="J135" s="126">
        <f t="shared" si="14"/>
        <v>5.85</v>
      </c>
      <c r="K135" s="15">
        <v>3</v>
      </c>
      <c r="L135" s="15">
        <v>1.5</v>
      </c>
      <c r="M135" s="15">
        <v>4</v>
      </c>
      <c r="N135" s="15">
        <v>2.5</v>
      </c>
      <c r="O135" s="15">
        <v>2</v>
      </c>
      <c r="P135" s="127">
        <f t="shared" si="15"/>
        <v>13</v>
      </c>
      <c r="Q135" s="127">
        <f t="shared" si="16"/>
        <v>0.65</v>
      </c>
      <c r="R135" s="128">
        <f t="shared" si="17"/>
        <v>1.0499999999999998</v>
      </c>
      <c r="S135" s="128">
        <f t="shared" si="18"/>
        <v>1.2749999999999999</v>
      </c>
      <c r="T135" s="128">
        <f t="shared" si="19"/>
        <v>1.325</v>
      </c>
      <c r="U135" s="128">
        <f t="shared" si="20"/>
        <v>1.4749999999999999</v>
      </c>
      <c r="V135" s="128">
        <f t="shared" si="21"/>
        <v>1.375</v>
      </c>
      <c r="W135" s="33">
        <f t="shared" si="22"/>
        <v>52</v>
      </c>
      <c r="X135" s="129">
        <f t="shared" si="23"/>
        <v>10.4</v>
      </c>
      <c r="Y135" s="134">
        <v>42</v>
      </c>
      <c r="Z135" s="131">
        <f t="shared" si="24"/>
        <v>33.6</v>
      </c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2"/>
    </row>
    <row r="136" spans="1:44" s="130" customFormat="1" x14ac:dyDescent="0.3">
      <c r="A136" s="125">
        <v>130</v>
      </c>
      <c r="B136" s="134">
        <v>660932</v>
      </c>
      <c r="C136" s="135" t="s">
        <v>234</v>
      </c>
      <c r="D136" s="9">
        <v>5.5</v>
      </c>
      <c r="E136" s="9">
        <v>4</v>
      </c>
      <c r="F136" s="9">
        <v>5</v>
      </c>
      <c r="G136" s="9">
        <v>6</v>
      </c>
      <c r="H136" s="9">
        <v>7</v>
      </c>
      <c r="I136" s="126">
        <f t="shared" ref="I136:I191" si="25">SUM(D136:H136)</f>
        <v>27.5</v>
      </c>
      <c r="J136" s="126">
        <f t="shared" ref="J136:J191" si="26">I136*0.15</f>
        <v>4.125</v>
      </c>
      <c r="K136" s="15">
        <v>2.5</v>
      </c>
      <c r="L136" s="15">
        <v>2</v>
      </c>
      <c r="M136" s="15">
        <v>2</v>
      </c>
      <c r="N136" s="15">
        <v>1.5</v>
      </c>
      <c r="O136" s="15">
        <v>1</v>
      </c>
      <c r="P136" s="127">
        <f t="shared" ref="P136:P191" si="27">SUM(K136:O136)</f>
        <v>9</v>
      </c>
      <c r="Q136" s="127">
        <f t="shared" ref="Q136:Q191" si="28">P136*0.05</f>
        <v>0.45</v>
      </c>
      <c r="R136" s="128">
        <f t="shared" ref="R136:R191" si="29">D136*0.15+K136*0.05</f>
        <v>0.95</v>
      </c>
      <c r="S136" s="128">
        <f t="shared" ref="S136:S191" si="30">E136*0.15+L136*0.05</f>
        <v>0.7</v>
      </c>
      <c r="T136" s="128">
        <f t="shared" ref="T136:T191" si="31">F136*0.15+M136*0.05</f>
        <v>0.85</v>
      </c>
      <c r="U136" s="128">
        <f t="shared" ref="U136:U191" si="32">G136*0.15+N136*0.05</f>
        <v>0.97499999999999987</v>
      </c>
      <c r="V136" s="128">
        <f t="shared" ref="V136:V191" si="33">H136*0.15+O136*0.05</f>
        <v>1.1000000000000001</v>
      </c>
      <c r="W136" s="33">
        <f t="shared" ref="W136:W191" si="34">I136+P136</f>
        <v>36.5</v>
      </c>
      <c r="X136" s="129">
        <f t="shared" ref="X136:X191" si="35">W136*0.2</f>
        <v>7.3000000000000007</v>
      </c>
      <c r="Y136" s="134">
        <v>31</v>
      </c>
      <c r="Z136" s="131">
        <f t="shared" ref="Z136:Z191" si="36">Y136*0.8</f>
        <v>24.8</v>
      </c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2"/>
    </row>
    <row r="137" spans="1:44" s="130" customFormat="1" x14ac:dyDescent="0.3">
      <c r="A137" s="125">
        <v>131</v>
      </c>
      <c r="B137" s="134">
        <v>660933</v>
      </c>
      <c r="C137" s="135" t="s">
        <v>235</v>
      </c>
      <c r="D137" s="9">
        <v>5</v>
      </c>
      <c r="E137" s="9">
        <v>8</v>
      </c>
      <c r="F137" s="9">
        <v>6</v>
      </c>
      <c r="G137" s="9">
        <v>5.5</v>
      </c>
      <c r="H137" s="9">
        <v>9</v>
      </c>
      <c r="I137" s="126">
        <f t="shared" si="25"/>
        <v>33.5</v>
      </c>
      <c r="J137" s="126">
        <f t="shared" si="26"/>
        <v>5.0249999999999995</v>
      </c>
      <c r="K137" s="15">
        <v>3</v>
      </c>
      <c r="L137" s="15">
        <v>3.5</v>
      </c>
      <c r="M137" s="15">
        <v>2</v>
      </c>
      <c r="N137" s="15">
        <v>1</v>
      </c>
      <c r="O137" s="15">
        <v>2.5</v>
      </c>
      <c r="P137" s="127">
        <f t="shared" si="27"/>
        <v>12</v>
      </c>
      <c r="Q137" s="127">
        <f t="shared" si="28"/>
        <v>0.60000000000000009</v>
      </c>
      <c r="R137" s="128">
        <f t="shared" si="29"/>
        <v>0.9</v>
      </c>
      <c r="S137" s="128">
        <f t="shared" si="30"/>
        <v>1.375</v>
      </c>
      <c r="T137" s="128">
        <f t="shared" si="31"/>
        <v>0.99999999999999989</v>
      </c>
      <c r="U137" s="128">
        <f t="shared" si="32"/>
        <v>0.875</v>
      </c>
      <c r="V137" s="128">
        <f t="shared" si="33"/>
        <v>1.4749999999999999</v>
      </c>
      <c r="W137" s="33">
        <f t="shared" si="34"/>
        <v>45.5</v>
      </c>
      <c r="X137" s="129">
        <f t="shared" si="35"/>
        <v>9.1</v>
      </c>
      <c r="Y137" s="134">
        <v>39</v>
      </c>
      <c r="Z137" s="131">
        <f t="shared" si="36"/>
        <v>31.200000000000003</v>
      </c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2"/>
    </row>
    <row r="138" spans="1:44" s="130" customFormat="1" x14ac:dyDescent="0.3">
      <c r="A138" s="125">
        <v>132</v>
      </c>
      <c r="B138" s="134">
        <v>660934</v>
      </c>
      <c r="C138" s="135" t="s">
        <v>236</v>
      </c>
      <c r="D138" s="9">
        <v>2</v>
      </c>
      <c r="E138" s="9">
        <v>2.5</v>
      </c>
      <c r="F138" s="9">
        <v>3</v>
      </c>
      <c r="G138" s="9">
        <v>4</v>
      </c>
      <c r="H138" s="9">
        <v>1.5</v>
      </c>
      <c r="I138" s="126">
        <f t="shared" si="25"/>
        <v>13</v>
      </c>
      <c r="J138" s="126">
        <f t="shared" si="26"/>
        <v>1.95</v>
      </c>
      <c r="K138" s="15">
        <v>1</v>
      </c>
      <c r="L138" s="15">
        <v>0</v>
      </c>
      <c r="M138" s="15">
        <v>1.5</v>
      </c>
      <c r="N138" s="15">
        <v>1</v>
      </c>
      <c r="O138" s="15">
        <v>0.5</v>
      </c>
      <c r="P138" s="127">
        <f t="shared" si="27"/>
        <v>4</v>
      </c>
      <c r="Q138" s="127">
        <f t="shared" si="28"/>
        <v>0.2</v>
      </c>
      <c r="R138" s="128">
        <f t="shared" si="29"/>
        <v>0.35</v>
      </c>
      <c r="S138" s="128">
        <f t="shared" si="30"/>
        <v>0.375</v>
      </c>
      <c r="T138" s="128">
        <f t="shared" si="31"/>
        <v>0.52499999999999991</v>
      </c>
      <c r="U138" s="128">
        <f t="shared" si="32"/>
        <v>0.65</v>
      </c>
      <c r="V138" s="128">
        <f t="shared" si="33"/>
        <v>0.24999999999999997</v>
      </c>
      <c r="W138" s="33">
        <f t="shared" si="34"/>
        <v>17</v>
      </c>
      <c r="X138" s="129">
        <f t="shared" si="35"/>
        <v>3.4000000000000004</v>
      </c>
      <c r="Y138" s="134">
        <v>16</v>
      </c>
      <c r="Z138" s="131">
        <f t="shared" si="36"/>
        <v>12.8</v>
      </c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2"/>
    </row>
    <row r="139" spans="1:44" s="130" customFormat="1" x14ac:dyDescent="0.3">
      <c r="A139" s="125">
        <v>133</v>
      </c>
      <c r="B139" s="134">
        <v>660935</v>
      </c>
      <c r="C139" s="135" t="s">
        <v>237</v>
      </c>
      <c r="D139" s="9">
        <v>3.5</v>
      </c>
      <c r="E139" s="9">
        <v>2</v>
      </c>
      <c r="F139" s="9">
        <v>3</v>
      </c>
      <c r="G139" s="9">
        <v>4.5</v>
      </c>
      <c r="H139" s="9">
        <v>2.5</v>
      </c>
      <c r="I139" s="126">
        <f t="shared" si="25"/>
        <v>15.5</v>
      </c>
      <c r="J139" s="126">
        <f t="shared" si="26"/>
        <v>2.3249999999999997</v>
      </c>
      <c r="K139" s="15">
        <v>0</v>
      </c>
      <c r="L139" s="15">
        <v>1.5</v>
      </c>
      <c r="M139" s="15">
        <v>1</v>
      </c>
      <c r="N139" s="15">
        <v>1.5</v>
      </c>
      <c r="O139" s="15">
        <v>1</v>
      </c>
      <c r="P139" s="127">
        <f t="shared" si="27"/>
        <v>5</v>
      </c>
      <c r="Q139" s="127">
        <f t="shared" si="28"/>
        <v>0.25</v>
      </c>
      <c r="R139" s="128">
        <f t="shared" si="29"/>
        <v>0.52500000000000002</v>
      </c>
      <c r="S139" s="128">
        <f t="shared" si="30"/>
        <v>0.375</v>
      </c>
      <c r="T139" s="128">
        <f t="shared" si="31"/>
        <v>0.49999999999999994</v>
      </c>
      <c r="U139" s="128">
        <f t="shared" si="32"/>
        <v>0.75</v>
      </c>
      <c r="V139" s="128">
        <f t="shared" si="33"/>
        <v>0.42499999999999999</v>
      </c>
      <c r="W139" s="33">
        <f t="shared" si="34"/>
        <v>20.5</v>
      </c>
      <c r="X139" s="129">
        <f t="shared" si="35"/>
        <v>4.1000000000000005</v>
      </c>
      <c r="Y139" s="134">
        <v>19</v>
      </c>
      <c r="Z139" s="131">
        <f t="shared" si="36"/>
        <v>15.200000000000001</v>
      </c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2"/>
    </row>
    <row r="140" spans="1:44" s="130" customFormat="1" x14ac:dyDescent="0.3">
      <c r="A140" s="125">
        <v>134</v>
      </c>
      <c r="B140" s="134">
        <v>660936</v>
      </c>
      <c r="C140" s="135" t="s">
        <v>238</v>
      </c>
      <c r="D140" s="138">
        <v>9</v>
      </c>
      <c r="E140" s="138">
        <v>8.5</v>
      </c>
      <c r="F140" s="138">
        <v>9.5</v>
      </c>
      <c r="G140" s="138">
        <v>8</v>
      </c>
      <c r="H140" s="138">
        <v>10.5</v>
      </c>
      <c r="I140" s="126">
        <f t="shared" si="25"/>
        <v>45.5</v>
      </c>
      <c r="J140" s="126">
        <f t="shared" si="26"/>
        <v>6.8250000000000002</v>
      </c>
      <c r="K140" s="15">
        <v>4</v>
      </c>
      <c r="L140" s="15">
        <v>3</v>
      </c>
      <c r="M140" s="15">
        <v>2.5</v>
      </c>
      <c r="N140" s="15">
        <v>4</v>
      </c>
      <c r="O140" s="15">
        <v>2</v>
      </c>
      <c r="P140" s="127">
        <f t="shared" si="27"/>
        <v>15.5</v>
      </c>
      <c r="Q140" s="127">
        <f t="shared" si="28"/>
        <v>0.77500000000000002</v>
      </c>
      <c r="R140" s="128">
        <f t="shared" si="29"/>
        <v>1.5499999999999998</v>
      </c>
      <c r="S140" s="128">
        <f t="shared" si="30"/>
        <v>1.4249999999999998</v>
      </c>
      <c r="T140" s="128">
        <f t="shared" si="31"/>
        <v>1.55</v>
      </c>
      <c r="U140" s="128">
        <f t="shared" si="32"/>
        <v>1.4</v>
      </c>
      <c r="V140" s="128">
        <f t="shared" si="33"/>
        <v>1.675</v>
      </c>
      <c r="W140" s="33">
        <f t="shared" si="34"/>
        <v>61</v>
      </c>
      <c r="X140" s="129">
        <f t="shared" si="35"/>
        <v>12.200000000000001</v>
      </c>
      <c r="Y140" s="134">
        <v>51</v>
      </c>
      <c r="Z140" s="131">
        <f t="shared" si="36"/>
        <v>40.800000000000004</v>
      </c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2"/>
    </row>
    <row r="141" spans="1:44" s="130" customFormat="1" x14ac:dyDescent="0.3">
      <c r="A141" s="125">
        <v>135</v>
      </c>
      <c r="B141" s="134">
        <v>660937</v>
      </c>
      <c r="C141" s="135" t="s">
        <v>239</v>
      </c>
      <c r="D141" s="9">
        <v>8.5</v>
      </c>
      <c r="E141" s="9">
        <v>6</v>
      </c>
      <c r="F141" s="9">
        <v>7</v>
      </c>
      <c r="G141" s="9">
        <v>9.5</v>
      </c>
      <c r="H141" s="9">
        <v>6</v>
      </c>
      <c r="I141" s="126">
        <f t="shared" si="25"/>
        <v>37</v>
      </c>
      <c r="J141" s="126">
        <f t="shared" si="26"/>
        <v>5.55</v>
      </c>
      <c r="K141" s="15">
        <v>2</v>
      </c>
      <c r="L141" s="15">
        <v>2</v>
      </c>
      <c r="M141" s="15">
        <v>3</v>
      </c>
      <c r="N141" s="15">
        <v>2.5</v>
      </c>
      <c r="O141" s="15">
        <v>3</v>
      </c>
      <c r="P141" s="127">
        <f t="shared" si="27"/>
        <v>12.5</v>
      </c>
      <c r="Q141" s="127">
        <f t="shared" si="28"/>
        <v>0.625</v>
      </c>
      <c r="R141" s="128">
        <f t="shared" si="29"/>
        <v>1.375</v>
      </c>
      <c r="S141" s="128">
        <f t="shared" si="30"/>
        <v>0.99999999999999989</v>
      </c>
      <c r="T141" s="128">
        <f t="shared" si="31"/>
        <v>1.2000000000000002</v>
      </c>
      <c r="U141" s="128">
        <f t="shared" si="32"/>
        <v>1.55</v>
      </c>
      <c r="V141" s="128">
        <f t="shared" si="33"/>
        <v>1.0499999999999998</v>
      </c>
      <c r="W141" s="33">
        <f t="shared" si="34"/>
        <v>49.5</v>
      </c>
      <c r="X141" s="129">
        <f t="shared" si="35"/>
        <v>9.9</v>
      </c>
      <c r="Y141" s="134">
        <v>40</v>
      </c>
      <c r="Z141" s="131">
        <f t="shared" si="36"/>
        <v>32</v>
      </c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2"/>
    </row>
    <row r="142" spans="1:44" s="130" customFormat="1" x14ac:dyDescent="0.3">
      <c r="A142" s="125">
        <v>136</v>
      </c>
      <c r="B142" s="134">
        <v>660938</v>
      </c>
      <c r="C142" s="135" t="s">
        <v>240</v>
      </c>
      <c r="D142" s="9">
        <v>3</v>
      </c>
      <c r="E142" s="9">
        <v>5</v>
      </c>
      <c r="F142" s="9">
        <v>4.5</v>
      </c>
      <c r="G142" s="9">
        <v>5</v>
      </c>
      <c r="H142" s="9">
        <v>4</v>
      </c>
      <c r="I142" s="126">
        <f t="shared" si="25"/>
        <v>21.5</v>
      </c>
      <c r="J142" s="126">
        <f t="shared" si="26"/>
        <v>3.2250000000000001</v>
      </c>
      <c r="K142" s="15">
        <v>2</v>
      </c>
      <c r="L142" s="15">
        <v>0</v>
      </c>
      <c r="M142" s="15">
        <v>1</v>
      </c>
      <c r="N142" s="15">
        <v>2</v>
      </c>
      <c r="O142" s="15">
        <v>1.5</v>
      </c>
      <c r="P142" s="127">
        <f t="shared" si="27"/>
        <v>6.5</v>
      </c>
      <c r="Q142" s="127">
        <f t="shared" si="28"/>
        <v>0.32500000000000001</v>
      </c>
      <c r="R142" s="128">
        <f t="shared" si="29"/>
        <v>0.54999999999999993</v>
      </c>
      <c r="S142" s="128">
        <f t="shared" si="30"/>
        <v>0.75</v>
      </c>
      <c r="T142" s="128">
        <f t="shared" si="31"/>
        <v>0.72499999999999998</v>
      </c>
      <c r="U142" s="128">
        <f t="shared" si="32"/>
        <v>0.85</v>
      </c>
      <c r="V142" s="128">
        <f t="shared" si="33"/>
        <v>0.67500000000000004</v>
      </c>
      <c r="W142" s="33">
        <f t="shared" si="34"/>
        <v>28</v>
      </c>
      <c r="X142" s="129">
        <f t="shared" si="35"/>
        <v>5.6000000000000005</v>
      </c>
      <c r="Y142" s="134">
        <v>26</v>
      </c>
      <c r="Z142" s="131">
        <f t="shared" si="36"/>
        <v>20.8</v>
      </c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2"/>
    </row>
    <row r="143" spans="1:44" s="130" customFormat="1" x14ac:dyDescent="0.3">
      <c r="A143" s="125">
        <v>137</v>
      </c>
      <c r="B143" s="134">
        <v>660939</v>
      </c>
      <c r="C143" s="135" t="s">
        <v>241</v>
      </c>
      <c r="D143" s="9">
        <v>5</v>
      </c>
      <c r="E143" s="9">
        <v>4</v>
      </c>
      <c r="F143" s="9">
        <v>3</v>
      </c>
      <c r="G143" s="9">
        <v>4.5</v>
      </c>
      <c r="H143" s="9">
        <v>5</v>
      </c>
      <c r="I143" s="126">
        <f t="shared" si="25"/>
        <v>21.5</v>
      </c>
      <c r="J143" s="126">
        <f t="shared" si="26"/>
        <v>3.2250000000000001</v>
      </c>
      <c r="K143" s="15">
        <v>1.5</v>
      </c>
      <c r="L143" s="15">
        <v>1.5</v>
      </c>
      <c r="M143" s="15">
        <v>2</v>
      </c>
      <c r="N143" s="15">
        <v>0.5</v>
      </c>
      <c r="O143" s="15">
        <v>2</v>
      </c>
      <c r="P143" s="127">
        <f t="shared" si="27"/>
        <v>7.5</v>
      </c>
      <c r="Q143" s="127">
        <f t="shared" si="28"/>
        <v>0.375</v>
      </c>
      <c r="R143" s="128">
        <f t="shared" si="29"/>
        <v>0.82499999999999996</v>
      </c>
      <c r="S143" s="128">
        <f t="shared" si="30"/>
        <v>0.67500000000000004</v>
      </c>
      <c r="T143" s="128">
        <f t="shared" si="31"/>
        <v>0.54999999999999993</v>
      </c>
      <c r="U143" s="128">
        <f t="shared" si="32"/>
        <v>0.7</v>
      </c>
      <c r="V143" s="128">
        <f t="shared" si="33"/>
        <v>0.85</v>
      </c>
      <c r="W143" s="33">
        <f t="shared" si="34"/>
        <v>29</v>
      </c>
      <c r="X143" s="129">
        <f t="shared" si="35"/>
        <v>5.8000000000000007</v>
      </c>
      <c r="Y143" s="134">
        <v>25</v>
      </c>
      <c r="Z143" s="131">
        <f t="shared" si="36"/>
        <v>20</v>
      </c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2"/>
    </row>
    <row r="144" spans="1:44" s="130" customFormat="1" x14ac:dyDescent="0.3">
      <c r="A144" s="125">
        <v>138</v>
      </c>
      <c r="B144" s="134">
        <v>660940</v>
      </c>
      <c r="C144" s="135" t="s">
        <v>242</v>
      </c>
      <c r="D144" s="9">
        <v>2</v>
      </c>
      <c r="E144" s="9">
        <v>1.5</v>
      </c>
      <c r="F144" s="9">
        <v>1</v>
      </c>
      <c r="G144" s="9">
        <v>2</v>
      </c>
      <c r="H144" s="9">
        <v>0.5</v>
      </c>
      <c r="I144" s="126">
        <f t="shared" si="25"/>
        <v>7</v>
      </c>
      <c r="J144" s="126">
        <f t="shared" si="26"/>
        <v>1.05</v>
      </c>
      <c r="K144" s="15">
        <v>0</v>
      </c>
      <c r="L144" s="15">
        <v>0.5</v>
      </c>
      <c r="M144" s="15">
        <v>1.5</v>
      </c>
      <c r="N144" s="15">
        <v>1</v>
      </c>
      <c r="O144" s="15">
        <v>0</v>
      </c>
      <c r="P144" s="127">
        <f t="shared" si="27"/>
        <v>3</v>
      </c>
      <c r="Q144" s="127">
        <f t="shared" si="28"/>
        <v>0.15000000000000002</v>
      </c>
      <c r="R144" s="128">
        <f t="shared" si="29"/>
        <v>0.3</v>
      </c>
      <c r="S144" s="128">
        <f t="shared" si="30"/>
        <v>0.24999999999999997</v>
      </c>
      <c r="T144" s="128">
        <f t="shared" si="31"/>
        <v>0.22500000000000001</v>
      </c>
      <c r="U144" s="128">
        <f t="shared" si="32"/>
        <v>0.35</v>
      </c>
      <c r="V144" s="128">
        <f t="shared" si="33"/>
        <v>7.4999999999999997E-2</v>
      </c>
      <c r="W144" s="33">
        <f t="shared" si="34"/>
        <v>10</v>
      </c>
      <c r="X144" s="129">
        <f t="shared" si="35"/>
        <v>2</v>
      </c>
      <c r="Y144" s="134">
        <v>11</v>
      </c>
      <c r="Z144" s="131">
        <f t="shared" si="36"/>
        <v>8.8000000000000007</v>
      </c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2"/>
    </row>
    <row r="145" spans="1:44" s="130" customFormat="1" x14ac:dyDescent="0.3">
      <c r="A145" s="125">
        <v>139</v>
      </c>
      <c r="B145" s="134">
        <v>660941</v>
      </c>
      <c r="C145" s="135" t="s">
        <v>243</v>
      </c>
      <c r="D145" s="138">
        <v>9</v>
      </c>
      <c r="E145" s="138">
        <v>7</v>
      </c>
      <c r="F145" s="138">
        <v>11</v>
      </c>
      <c r="G145" s="138">
        <v>10</v>
      </c>
      <c r="H145" s="138">
        <v>9</v>
      </c>
      <c r="I145" s="126">
        <f t="shared" si="25"/>
        <v>46</v>
      </c>
      <c r="J145" s="126">
        <f t="shared" si="26"/>
        <v>6.8999999999999995</v>
      </c>
      <c r="K145" s="15">
        <v>4</v>
      </c>
      <c r="L145" s="15">
        <v>2</v>
      </c>
      <c r="M145" s="15">
        <v>3</v>
      </c>
      <c r="N145" s="15">
        <v>3.5</v>
      </c>
      <c r="O145" s="15">
        <v>2.5</v>
      </c>
      <c r="P145" s="127">
        <f t="shared" si="27"/>
        <v>15</v>
      </c>
      <c r="Q145" s="127">
        <f t="shared" si="28"/>
        <v>0.75</v>
      </c>
      <c r="R145" s="128">
        <f t="shared" si="29"/>
        <v>1.5499999999999998</v>
      </c>
      <c r="S145" s="128">
        <f t="shared" si="30"/>
        <v>1.1500000000000001</v>
      </c>
      <c r="T145" s="128">
        <f t="shared" si="31"/>
        <v>1.7999999999999998</v>
      </c>
      <c r="U145" s="128">
        <f t="shared" si="32"/>
        <v>1.675</v>
      </c>
      <c r="V145" s="128">
        <f t="shared" si="33"/>
        <v>1.4749999999999999</v>
      </c>
      <c r="W145" s="33">
        <f t="shared" si="34"/>
        <v>61</v>
      </c>
      <c r="X145" s="129">
        <f t="shared" si="35"/>
        <v>12.200000000000001</v>
      </c>
      <c r="Y145" s="134">
        <v>50</v>
      </c>
      <c r="Z145" s="131">
        <f t="shared" si="36"/>
        <v>40</v>
      </c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2"/>
    </row>
    <row r="146" spans="1:44" s="130" customFormat="1" x14ac:dyDescent="0.3">
      <c r="A146" s="125">
        <v>140</v>
      </c>
      <c r="B146" s="134">
        <v>660942</v>
      </c>
      <c r="C146" s="135" t="s">
        <v>244</v>
      </c>
      <c r="D146" s="138">
        <v>9.5</v>
      </c>
      <c r="E146" s="138">
        <v>13.5</v>
      </c>
      <c r="F146" s="138">
        <v>12</v>
      </c>
      <c r="G146" s="138">
        <v>15</v>
      </c>
      <c r="H146" s="138">
        <v>10</v>
      </c>
      <c r="I146" s="126">
        <f t="shared" si="25"/>
        <v>60</v>
      </c>
      <c r="J146" s="126">
        <f t="shared" si="26"/>
        <v>9</v>
      </c>
      <c r="K146" s="15">
        <v>4</v>
      </c>
      <c r="L146" s="15">
        <v>3.5</v>
      </c>
      <c r="M146" s="15">
        <v>3.5</v>
      </c>
      <c r="N146" s="15">
        <v>5</v>
      </c>
      <c r="O146" s="15">
        <v>3</v>
      </c>
      <c r="P146" s="127">
        <f t="shared" si="27"/>
        <v>19</v>
      </c>
      <c r="Q146" s="127">
        <f t="shared" si="28"/>
        <v>0.95000000000000007</v>
      </c>
      <c r="R146" s="128">
        <f t="shared" si="29"/>
        <v>1.625</v>
      </c>
      <c r="S146" s="128">
        <f t="shared" si="30"/>
        <v>2.1999999999999997</v>
      </c>
      <c r="T146" s="128">
        <f t="shared" si="31"/>
        <v>1.9749999999999999</v>
      </c>
      <c r="U146" s="128">
        <f t="shared" si="32"/>
        <v>2.5</v>
      </c>
      <c r="V146" s="128">
        <f t="shared" si="33"/>
        <v>1.65</v>
      </c>
      <c r="W146" s="33">
        <f t="shared" si="34"/>
        <v>79</v>
      </c>
      <c r="X146" s="129">
        <f t="shared" si="35"/>
        <v>15.8</v>
      </c>
      <c r="Y146" s="134">
        <v>64</v>
      </c>
      <c r="Z146" s="131">
        <f t="shared" si="36"/>
        <v>51.2</v>
      </c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2"/>
    </row>
    <row r="147" spans="1:44" s="130" customFormat="1" x14ac:dyDescent="0.3">
      <c r="A147" s="125">
        <v>141</v>
      </c>
      <c r="B147" s="134">
        <v>660943</v>
      </c>
      <c r="C147" s="135" t="s">
        <v>245</v>
      </c>
      <c r="D147" s="9">
        <v>4</v>
      </c>
      <c r="E147" s="9">
        <v>6</v>
      </c>
      <c r="F147" s="9">
        <v>2</v>
      </c>
      <c r="G147" s="9">
        <v>3</v>
      </c>
      <c r="H147" s="9">
        <v>5</v>
      </c>
      <c r="I147" s="126">
        <f t="shared" si="25"/>
        <v>20</v>
      </c>
      <c r="J147" s="126">
        <f t="shared" si="26"/>
        <v>3</v>
      </c>
      <c r="K147" s="15">
        <v>1.5</v>
      </c>
      <c r="L147" s="15">
        <v>0</v>
      </c>
      <c r="M147" s="15">
        <v>2</v>
      </c>
      <c r="N147" s="15">
        <v>1.5</v>
      </c>
      <c r="O147" s="15">
        <v>1</v>
      </c>
      <c r="P147" s="127">
        <f t="shared" si="27"/>
        <v>6</v>
      </c>
      <c r="Q147" s="127">
        <f t="shared" si="28"/>
        <v>0.30000000000000004</v>
      </c>
      <c r="R147" s="128">
        <f t="shared" si="29"/>
        <v>0.67500000000000004</v>
      </c>
      <c r="S147" s="128">
        <f t="shared" si="30"/>
        <v>0.89999999999999991</v>
      </c>
      <c r="T147" s="128">
        <f t="shared" si="31"/>
        <v>0.4</v>
      </c>
      <c r="U147" s="128">
        <f t="shared" si="32"/>
        <v>0.52499999999999991</v>
      </c>
      <c r="V147" s="128">
        <f t="shared" si="33"/>
        <v>0.8</v>
      </c>
      <c r="W147" s="33">
        <f t="shared" si="34"/>
        <v>26</v>
      </c>
      <c r="X147" s="129">
        <f t="shared" si="35"/>
        <v>5.2</v>
      </c>
      <c r="Y147" s="134">
        <v>24</v>
      </c>
      <c r="Z147" s="131">
        <f t="shared" si="36"/>
        <v>19.200000000000003</v>
      </c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2"/>
    </row>
    <row r="148" spans="1:44" s="130" customFormat="1" x14ac:dyDescent="0.3">
      <c r="A148" s="125">
        <v>142</v>
      </c>
      <c r="B148" s="134">
        <v>660944</v>
      </c>
      <c r="C148" s="135" t="s">
        <v>246</v>
      </c>
      <c r="D148" s="9">
        <v>8</v>
      </c>
      <c r="E148" s="9">
        <v>9</v>
      </c>
      <c r="F148" s="9">
        <v>7</v>
      </c>
      <c r="G148" s="9">
        <v>8.5</v>
      </c>
      <c r="H148" s="9">
        <v>12</v>
      </c>
      <c r="I148" s="126">
        <f t="shared" si="25"/>
        <v>44.5</v>
      </c>
      <c r="J148" s="126">
        <f t="shared" si="26"/>
        <v>6.6749999999999998</v>
      </c>
      <c r="K148" s="15">
        <v>2.5</v>
      </c>
      <c r="L148" s="15">
        <v>2.5</v>
      </c>
      <c r="M148" s="15">
        <v>3</v>
      </c>
      <c r="N148" s="15">
        <v>2</v>
      </c>
      <c r="O148" s="15">
        <v>3.5</v>
      </c>
      <c r="P148" s="127">
        <f t="shared" si="27"/>
        <v>13.5</v>
      </c>
      <c r="Q148" s="127">
        <f t="shared" si="28"/>
        <v>0.67500000000000004</v>
      </c>
      <c r="R148" s="128">
        <f t="shared" si="29"/>
        <v>1.325</v>
      </c>
      <c r="S148" s="128">
        <f t="shared" si="30"/>
        <v>1.4749999999999999</v>
      </c>
      <c r="T148" s="128">
        <f t="shared" si="31"/>
        <v>1.2000000000000002</v>
      </c>
      <c r="U148" s="128">
        <f t="shared" si="32"/>
        <v>1.375</v>
      </c>
      <c r="V148" s="128">
        <f t="shared" si="33"/>
        <v>1.9749999999999999</v>
      </c>
      <c r="W148" s="33">
        <f t="shared" si="34"/>
        <v>58</v>
      </c>
      <c r="X148" s="129">
        <f t="shared" si="35"/>
        <v>11.600000000000001</v>
      </c>
      <c r="Y148" s="134">
        <v>48</v>
      </c>
      <c r="Z148" s="131">
        <f t="shared" si="36"/>
        <v>38.400000000000006</v>
      </c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2"/>
    </row>
    <row r="149" spans="1:44" s="130" customFormat="1" x14ac:dyDescent="0.3">
      <c r="A149" s="125">
        <v>143</v>
      </c>
      <c r="B149" s="134">
        <v>660945</v>
      </c>
      <c r="C149" s="135" t="s">
        <v>247</v>
      </c>
      <c r="D149" s="9">
        <v>3</v>
      </c>
      <c r="E149" s="9">
        <v>4</v>
      </c>
      <c r="F149" s="9">
        <v>2.5</v>
      </c>
      <c r="G149" s="9">
        <v>3.5</v>
      </c>
      <c r="H149" s="9">
        <v>1.5</v>
      </c>
      <c r="I149" s="126">
        <f t="shared" si="25"/>
        <v>14.5</v>
      </c>
      <c r="J149" s="126">
        <f t="shared" si="26"/>
        <v>2.1749999999999998</v>
      </c>
      <c r="K149" s="15">
        <v>0</v>
      </c>
      <c r="L149" s="15">
        <v>1</v>
      </c>
      <c r="M149" s="15">
        <v>2</v>
      </c>
      <c r="N149" s="15">
        <v>1.5</v>
      </c>
      <c r="O149" s="15">
        <v>0.5</v>
      </c>
      <c r="P149" s="127">
        <f t="shared" si="27"/>
        <v>5</v>
      </c>
      <c r="Q149" s="127">
        <f t="shared" si="28"/>
        <v>0.25</v>
      </c>
      <c r="R149" s="128">
        <f t="shared" si="29"/>
        <v>0.44999999999999996</v>
      </c>
      <c r="S149" s="128">
        <f t="shared" si="30"/>
        <v>0.65</v>
      </c>
      <c r="T149" s="128">
        <f t="shared" si="31"/>
        <v>0.47499999999999998</v>
      </c>
      <c r="U149" s="128">
        <f t="shared" si="32"/>
        <v>0.60000000000000009</v>
      </c>
      <c r="V149" s="128">
        <f t="shared" si="33"/>
        <v>0.24999999999999997</v>
      </c>
      <c r="W149" s="33">
        <f t="shared" si="34"/>
        <v>19.5</v>
      </c>
      <c r="X149" s="129">
        <f t="shared" si="35"/>
        <v>3.9000000000000004</v>
      </c>
      <c r="Y149" s="134">
        <v>19</v>
      </c>
      <c r="Z149" s="131">
        <f t="shared" si="36"/>
        <v>15.200000000000001</v>
      </c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2"/>
    </row>
    <row r="150" spans="1:44" s="130" customFormat="1" x14ac:dyDescent="0.3">
      <c r="A150" s="125">
        <v>144</v>
      </c>
      <c r="B150" s="134">
        <v>660946</v>
      </c>
      <c r="C150" s="135" t="s">
        <v>248</v>
      </c>
      <c r="D150" s="138">
        <v>7.5</v>
      </c>
      <c r="E150" s="138">
        <v>9.5</v>
      </c>
      <c r="F150" s="138">
        <v>11.5</v>
      </c>
      <c r="G150" s="138">
        <v>10.5</v>
      </c>
      <c r="H150" s="138">
        <v>9</v>
      </c>
      <c r="I150" s="126">
        <f t="shared" si="25"/>
        <v>48</v>
      </c>
      <c r="J150" s="126">
        <f t="shared" si="26"/>
        <v>7.1999999999999993</v>
      </c>
      <c r="K150" s="15">
        <v>3</v>
      </c>
      <c r="L150" s="15">
        <v>2</v>
      </c>
      <c r="M150" s="15">
        <v>2.5</v>
      </c>
      <c r="N150" s="15">
        <v>3</v>
      </c>
      <c r="O150" s="15">
        <v>4</v>
      </c>
      <c r="P150" s="127">
        <f t="shared" si="27"/>
        <v>14.5</v>
      </c>
      <c r="Q150" s="127">
        <f t="shared" si="28"/>
        <v>0.72500000000000009</v>
      </c>
      <c r="R150" s="128">
        <f t="shared" si="29"/>
        <v>1.2749999999999999</v>
      </c>
      <c r="S150" s="128">
        <f t="shared" si="30"/>
        <v>1.5250000000000001</v>
      </c>
      <c r="T150" s="128">
        <f t="shared" si="31"/>
        <v>1.8499999999999999</v>
      </c>
      <c r="U150" s="128">
        <f t="shared" si="32"/>
        <v>1.7250000000000001</v>
      </c>
      <c r="V150" s="128">
        <f t="shared" si="33"/>
        <v>1.5499999999999998</v>
      </c>
      <c r="W150" s="33">
        <f t="shared" si="34"/>
        <v>62.5</v>
      </c>
      <c r="X150" s="129">
        <f t="shared" si="35"/>
        <v>12.5</v>
      </c>
      <c r="Y150" s="134">
        <v>52</v>
      </c>
      <c r="Z150" s="131">
        <f t="shared" si="36"/>
        <v>41.6</v>
      </c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2"/>
    </row>
    <row r="151" spans="1:44" s="130" customFormat="1" x14ac:dyDescent="0.3">
      <c r="A151" s="125">
        <v>145</v>
      </c>
      <c r="B151" s="134">
        <v>660947</v>
      </c>
      <c r="C151" s="135" t="s">
        <v>249</v>
      </c>
      <c r="D151" s="9">
        <v>6</v>
      </c>
      <c r="E151" s="9">
        <v>7</v>
      </c>
      <c r="F151" s="9">
        <v>9</v>
      </c>
      <c r="G151" s="9">
        <v>8</v>
      </c>
      <c r="H151" s="9">
        <v>5.5</v>
      </c>
      <c r="I151" s="126">
        <f t="shared" si="25"/>
        <v>35.5</v>
      </c>
      <c r="J151" s="126">
        <f t="shared" si="26"/>
        <v>5.3250000000000002</v>
      </c>
      <c r="K151" s="15">
        <v>2</v>
      </c>
      <c r="L151" s="15">
        <v>1.5</v>
      </c>
      <c r="M151" s="15">
        <v>3</v>
      </c>
      <c r="N151" s="15">
        <v>2.5</v>
      </c>
      <c r="O151" s="15">
        <v>2</v>
      </c>
      <c r="P151" s="127">
        <f t="shared" si="27"/>
        <v>11</v>
      </c>
      <c r="Q151" s="127">
        <f t="shared" si="28"/>
        <v>0.55000000000000004</v>
      </c>
      <c r="R151" s="128">
        <f t="shared" si="29"/>
        <v>0.99999999999999989</v>
      </c>
      <c r="S151" s="128">
        <f t="shared" si="30"/>
        <v>1.125</v>
      </c>
      <c r="T151" s="128">
        <f t="shared" si="31"/>
        <v>1.5</v>
      </c>
      <c r="U151" s="128">
        <f t="shared" si="32"/>
        <v>1.325</v>
      </c>
      <c r="V151" s="128">
        <f t="shared" si="33"/>
        <v>0.92499999999999993</v>
      </c>
      <c r="W151" s="33">
        <f t="shared" si="34"/>
        <v>46.5</v>
      </c>
      <c r="X151" s="129">
        <f t="shared" si="35"/>
        <v>9.3000000000000007</v>
      </c>
      <c r="Y151" s="134">
        <v>38</v>
      </c>
      <c r="Z151" s="131">
        <f t="shared" si="36"/>
        <v>30.400000000000002</v>
      </c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2"/>
    </row>
    <row r="152" spans="1:44" s="130" customFormat="1" x14ac:dyDescent="0.3">
      <c r="A152" s="125">
        <v>146</v>
      </c>
      <c r="B152" s="134">
        <v>660948</v>
      </c>
      <c r="C152" s="135" t="s">
        <v>250</v>
      </c>
      <c r="D152" s="9">
        <v>3</v>
      </c>
      <c r="E152" s="9">
        <v>6</v>
      </c>
      <c r="F152" s="9">
        <v>4.5</v>
      </c>
      <c r="G152" s="9">
        <v>5</v>
      </c>
      <c r="H152" s="9">
        <v>7</v>
      </c>
      <c r="I152" s="126">
        <f t="shared" si="25"/>
        <v>25.5</v>
      </c>
      <c r="J152" s="126">
        <f t="shared" si="26"/>
        <v>3.8249999999999997</v>
      </c>
      <c r="K152" s="15">
        <v>1</v>
      </c>
      <c r="L152" s="15">
        <v>2.5</v>
      </c>
      <c r="M152" s="15">
        <v>1</v>
      </c>
      <c r="N152" s="15">
        <v>2</v>
      </c>
      <c r="O152" s="15">
        <v>1.5</v>
      </c>
      <c r="P152" s="127">
        <f t="shared" si="27"/>
        <v>8</v>
      </c>
      <c r="Q152" s="127">
        <f t="shared" si="28"/>
        <v>0.4</v>
      </c>
      <c r="R152" s="128">
        <f t="shared" si="29"/>
        <v>0.49999999999999994</v>
      </c>
      <c r="S152" s="128">
        <f t="shared" si="30"/>
        <v>1.0249999999999999</v>
      </c>
      <c r="T152" s="128">
        <f t="shared" si="31"/>
        <v>0.72499999999999998</v>
      </c>
      <c r="U152" s="128">
        <f t="shared" si="32"/>
        <v>0.85</v>
      </c>
      <c r="V152" s="128">
        <f t="shared" si="33"/>
        <v>1.125</v>
      </c>
      <c r="W152" s="33">
        <f t="shared" si="34"/>
        <v>33.5</v>
      </c>
      <c r="X152" s="129">
        <f t="shared" si="35"/>
        <v>6.7</v>
      </c>
      <c r="Y152" s="134">
        <v>28</v>
      </c>
      <c r="Z152" s="131">
        <f t="shared" si="36"/>
        <v>22.400000000000002</v>
      </c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2"/>
    </row>
    <row r="153" spans="1:44" s="130" customFormat="1" x14ac:dyDescent="0.3">
      <c r="A153" s="125">
        <v>147</v>
      </c>
      <c r="B153" s="134">
        <v>660949</v>
      </c>
      <c r="C153" s="135" t="s">
        <v>251</v>
      </c>
      <c r="D153" s="9">
        <v>5</v>
      </c>
      <c r="E153" s="9">
        <v>4</v>
      </c>
      <c r="F153" s="9">
        <v>9</v>
      </c>
      <c r="G153" s="9">
        <v>8</v>
      </c>
      <c r="H153" s="9">
        <v>6.5</v>
      </c>
      <c r="I153" s="126">
        <f t="shared" si="25"/>
        <v>32.5</v>
      </c>
      <c r="J153" s="126">
        <f t="shared" si="26"/>
        <v>4.875</v>
      </c>
      <c r="K153" s="15">
        <v>1.5</v>
      </c>
      <c r="L153" s="15">
        <v>2</v>
      </c>
      <c r="M153" s="15">
        <v>2</v>
      </c>
      <c r="N153" s="15">
        <v>2.5</v>
      </c>
      <c r="O153" s="15">
        <v>1.5</v>
      </c>
      <c r="P153" s="127">
        <f t="shared" si="27"/>
        <v>9.5</v>
      </c>
      <c r="Q153" s="127">
        <f t="shared" si="28"/>
        <v>0.47500000000000003</v>
      </c>
      <c r="R153" s="128">
        <f t="shared" si="29"/>
        <v>0.82499999999999996</v>
      </c>
      <c r="S153" s="128">
        <f t="shared" si="30"/>
        <v>0.7</v>
      </c>
      <c r="T153" s="128">
        <f t="shared" si="31"/>
        <v>1.45</v>
      </c>
      <c r="U153" s="128">
        <f t="shared" si="32"/>
        <v>1.325</v>
      </c>
      <c r="V153" s="128">
        <f t="shared" si="33"/>
        <v>1.05</v>
      </c>
      <c r="W153" s="33">
        <f t="shared" si="34"/>
        <v>42</v>
      </c>
      <c r="X153" s="129">
        <f t="shared" si="35"/>
        <v>8.4</v>
      </c>
      <c r="Y153" s="134">
        <v>36</v>
      </c>
      <c r="Z153" s="131">
        <f t="shared" si="36"/>
        <v>28.8</v>
      </c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2"/>
    </row>
    <row r="154" spans="1:44" s="130" customFormat="1" x14ac:dyDescent="0.3">
      <c r="A154" s="125">
        <v>148</v>
      </c>
      <c r="B154" s="134">
        <v>660950</v>
      </c>
      <c r="C154" s="135" t="s">
        <v>252</v>
      </c>
      <c r="D154" s="9">
        <v>2</v>
      </c>
      <c r="E154" s="9">
        <v>1</v>
      </c>
      <c r="F154" s="9">
        <v>1.5</v>
      </c>
      <c r="G154" s="9">
        <v>0</v>
      </c>
      <c r="H154" s="9">
        <v>2</v>
      </c>
      <c r="I154" s="126">
        <f t="shared" si="25"/>
        <v>6.5</v>
      </c>
      <c r="J154" s="126">
        <f t="shared" si="26"/>
        <v>0.97499999999999998</v>
      </c>
      <c r="K154" s="15">
        <v>0.5</v>
      </c>
      <c r="L154" s="15">
        <v>1</v>
      </c>
      <c r="M154" s="15">
        <v>0.5</v>
      </c>
      <c r="N154" s="15">
        <v>0</v>
      </c>
      <c r="O154" s="15">
        <v>1</v>
      </c>
      <c r="P154" s="127">
        <f t="shared" si="27"/>
        <v>3</v>
      </c>
      <c r="Q154" s="127">
        <f t="shared" si="28"/>
        <v>0.15000000000000002</v>
      </c>
      <c r="R154" s="128">
        <f t="shared" si="29"/>
        <v>0.32500000000000001</v>
      </c>
      <c r="S154" s="128">
        <f t="shared" si="30"/>
        <v>0.2</v>
      </c>
      <c r="T154" s="128">
        <f t="shared" si="31"/>
        <v>0.24999999999999997</v>
      </c>
      <c r="U154" s="128">
        <f t="shared" si="32"/>
        <v>0</v>
      </c>
      <c r="V154" s="128">
        <f t="shared" si="33"/>
        <v>0.35</v>
      </c>
      <c r="W154" s="33">
        <f t="shared" si="34"/>
        <v>9.5</v>
      </c>
      <c r="X154" s="129">
        <f t="shared" si="35"/>
        <v>1.9000000000000001</v>
      </c>
      <c r="Y154" s="134">
        <v>9</v>
      </c>
      <c r="Z154" s="131">
        <f t="shared" si="36"/>
        <v>7.2</v>
      </c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2"/>
    </row>
    <row r="155" spans="1:44" s="130" customFormat="1" ht="19.899999999999999" customHeight="1" x14ac:dyDescent="0.3">
      <c r="A155" s="125">
        <v>149</v>
      </c>
      <c r="B155" s="134">
        <v>660951</v>
      </c>
      <c r="C155" s="135" t="s">
        <v>253</v>
      </c>
      <c r="D155" s="9">
        <v>5.5</v>
      </c>
      <c r="E155" s="9">
        <v>6</v>
      </c>
      <c r="F155" s="9">
        <v>9</v>
      </c>
      <c r="G155" s="9">
        <v>7.5</v>
      </c>
      <c r="H155" s="9">
        <v>8</v>
      </c>
      <c r="I155" s="126">
        <f t="shared" si="25"/>
        <v>36</v>
      </c>
      <c r="J155" s="126">
        <f t="shared" si="26"/>
        <v>5.3999999999999995</v>
      </c>
      <c r="K155" s="15">
        <v>2</v>
      </c>
      <c r="L155" s="15">
        <v>3</v>
      </c>
      <c r="M155" s="15">
        <v>2</v>
      </c>
      <c r="N155" s="15">
        <v>2.5</v>
      </c>
      <c r="O155" s="15">
        <v>3</v>
      </c>
      <c r="P155" s="127">
        <f t="shared" si="27"/>
        <v>12.5</v>
      </c>
      <c r="Q155" s="127">
        <f t="shared" si="28"/>
        <v>0.625</v>
      </c>
      <c r="R155" s="128">
        <f t="shared" si="29"/>
        <v>0.92499999999999993</v>
      </c>
      <c r="S155" s="128">
        <f t="shared" si="30"/>
        <v>1.0499999999999998</v>
      </c>
      <c r="T155" s="128">
        <f t="shared" si="31"/>
        <v>1.45</v>
      </c>
      <c r="U155" s="128">
        <f t="shared" si="32"/>
        <v>1.25</v>
      </c>
      <c r="V155" s="128">
        <f t="shared" si="33"/>
        <v>1.35</v>
      </c>
      <c r="W155" s="33">
        <f t="shared" si="34"/>
        <v>48.5</v>
      </c>
      <c r="X155" s="129">
        <f t="shared" si="35"/>
        <v>9.7000000000000011</v>
      </c>
      <c r="Y155" s="134">
        <v>40</v>
      </c>
      <c r="Z155" s="131">
        <f t="shared" si="36"/>
        <v>32</v>
      </c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2"/>
    </row>
    <row r="156" spans="1:44" s="130" customFormat="1" ht="19.899999999999999" customHeight="1" x14ac:dyDescent="0.3">
      <c r="A156" s="125">
        <v>150</v>
      </c>
      <c r="B156" s="134">
        <v>660952</v>
      </c>
      <c r="C156" s="135" t="s">
        <v>254</v>
      </c>
      <c r="D156" s="149">
        <v>12</v>
      </c>
      <c r="E156" s="149">
        <v>10</v>
      </c>
      <c r="F156" s="149">
        <v>8.5</v>
      </c>
      <c r="G156" s="149">
        <v>11</v>
      </c>
      <c r="H156" s="149">
        <v>10</v>
      </c>
      <c r="I156" s="126">
        <f t="shared" si="25"/>
        <v>51.5</v>
      </c>
      <c r="J156" s="126">
        <f t="shared" si="26"/>
        <v>7.7249999999999996</v>
      </c>
      <c r="K156" s="15">
        <v>4.5</v>
      </c>
      <c r="L156" s="15">
        <v>2</v>
      </c>
      <c r="M156" s="15">
        <v>4</v>
      </c>
      <c r="N156" s="15">
        <v>3</v>
      </c>
      <c r="O156" s="15">
        <v>2.5</v>
      </c>
      <c r="P156" s="127">
        <f t="shared" si="27"/>
        <v>16</v>
      </c>
      <c r="Q156" s="127">
        <f t="shared" si="28"/>
        <v>0.8</v>
      </c>
      <c r="R156" s="128">
        <f t="shared" si="29"/>
        <v>2.0249999999999999</v>
      </c>
      <c r="S156" s="128">
        <f t="shared" si="30"/>
        <v>1.6</v>
      </c>
      <c r="T156" s="128">
        <f t="shared" si="31"/>
        <v>1.4749999999999999</v>
      </c>
      <c r="U156" s="128">
        <f t="shared" si="32"/>
        <v>1.7999999999999998</v>
      </c>
      <c r="V156" s="128">
        <f t="shared" si="33"/>
        <v>1.625</v>
      </c>
      <c r="W156" s="33">
        <f t="shared" si="34"/>
        <v>67.5</v>
      </c>
      <c r="X156" s="129">
        <f t="shared" si="35"/>
        <v>13.5</v>
      </c>
      <c r="Y156" s="134">
        <v>56</v>
      </c>
      <c r="Z156" s="131">
        <f t="shared" si="36"/>
        <v>44.800000000000004</v>
      </c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2"/>
    </row>
    <row r="157" spans="1:44" s="130" customFormat="1" ht="19.899999999999999" customHeight="1" x14ac:dyDescent="0.3">
      <c r="A157" s="125">
        <v>151</v>
      </c>
      <c r="B157" s="134">
        <v>660953</v>
      </c>
      <c r="C157" s="135" t="s">
        <v>255</v>
      </c>
      <c r="D157" s="149">
        <v>14</v>
      </c>
      <c r="E157" s="149">
        <v>12</v>
      </c>
      <c r="F157" s="149">
        <v>9</v>
      </c>
      <c r="G157" s="149">
        <v>10</v>
      </c>
      <c r="H157" s="149">
        <v>8.5</v>
      </c>
      <c r="I157" s="126">
        <f t="shared" si="25"/>
        <v>53.5</v>
      </c>
      <c r="J157" s="126">
        <f t="shared" si="26"/>
        <v>8.0250000000000004</v>
      </c>
      <c r="K157" s="15">
        <v>4</v>
      </c>
      <c r="L157" s="15">
        <v>2.5</v>
      </c>
      <c r="M157" s="15">
        <v>3</v>
      </c>
      <c r="N157" s="15">
        <v>2.5</v>
      </c>
      <c r="O157" s="15">
        <v>4</v>
      </c>
      <c r="P157" s="127">
        <f t="shared" si="27"/>
        <v>16</v>
      </c>
      <c r="Q157" s="127">
        <f t="shared" si="28"/>
        <v>0.8</v>
      </c>
      <c r="R157" s="128">
        <f t="shared" si="29"/>
        <v>2.3000000000000003</v>
      </c>
      <c r="S157" s="128">
        <f t="shared" si="30"/>
        <v>1.9249999999999998</v>
      </c>
      <c r="T157" s="128">
        <f t="shared" si="31"/>
        <v>1.5</v>
      </c>
      <c r="U157" s="128">
        <f t="shared" si="32"/>
        <v>1.625</v>
      </c>
      <c r="V157" s="128">
        <f t="shared" si="33"/>
        <v>1.4749999999999999</v>
      </c>
      <c r="W157" s="33">
        <f t="shared" si="34"/>
        <v>69.5</v>
      </c>
      <c r="X157" s="129">
        <f t="shared" si="35"/>
        <v>13.9</v>
      </c>
      <c r="Y157" s="134">
        <v>57</v>
      </c>
      <c r="Z157" s="131">
        <f t="shared" si="36"/>
        <v>45.6</v>
      </c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2"/>
    </row>
    <row r="158" spans="1:44" s="130" customFormat="1" ht="19.899999999999999" customHeight="1" x14ac:dyDescent="0.3">
      <c r="A158" s="125">
        <v>152</v>
      </c>
      <c r="B158" s="134">
        <v>660954</v>
      </c>
      <c r="C158" s="135" t="s">
        <v>256</v>
      </c>
      <c r="D158" s="9">
        <v>5.5</v>
      </c>
      <c r="E158" s="9">
        <v>6.5</v>
      </c>
      <c r="F158" s="9">
        <v>5</v>
      </c>
      <c r="G158" s="9">
        <v>6</v>
      </c>
      <c r="H158" s="9">
        <v>8.5</v>
      </c>
      <c r="I158" s="126">
        <f t="shared" si="25"/>
        <v>31.5</v>
      </c>
      <c r="J158" s="126">
        <f t="shared" si="26"/>
        <v>4.7249999999999996</v>
      </c>
      <c r="K158" s="15">
        <v>2.5</v>
      </c>
      <c r="L158" s="15">
        <v>2</v>
      </c>
      <c r="M158" s="15">
        <v>1.5</v>
      </c>
      <c r="N158" s="15">
        <v>2</v>
      </c>
      <c r="O158" s="15">
        <v>3</v>
      </c>
      <c r="P158" s="127">
        <f t="shared" si="27"/>
        <v>11</v>
      </c>
      <c r="Q158" s="127">
        <f t="shared" si="28"/>
        <v>0.55000000000000004</v>
      </c>
      <c r="R158" s="128">
        <f t="shared" si="29"/>
        <v>0.95</v>
      </c>
      <c r="S158" s="128">
        <f t="shared" si="30"/>
        <v>1.075</v>
      </c>
      <c r="T158" s="128">
        <f t="shared" si="31"/>
        <v>0.82499999999999996</v>
      </c>
      <c r="U158" s="128">
        <f t="shared" si="32"/>
        <v>0.99999999999999989</v>
      </c>
      <c r="V158" s="128">
        <f t="shared" si="33"/>
        <v>1.4249999999999998</v>
      </c>
      <c r="W158" s="33">
        <f t="shared" si="34"/>
        <v>42.5</v>
      </c>
      <c r="X158" s="129">
        <f t="shared" si="35"/>
        <v>8.5</v>
      </c>
      <c r="Y158" s="134">
        <v>37</v>
      </c>
      <c r="Z158" s="131">
        <f t="shared" si="36"/>
        <v>29.6</v>
      </c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2"/>
    </row>
    <row r="159" spans="1:44" s="130" customFormat="1" ht="19.899999999999999" customHeight="1" x14ac:dyDescent="0.3">
      <c r="A159" s="125">
        <v>153</v>
      </c>
      <c r="B159" s="134">
        <v>660955</v>
      </c>
      <c r="C159" s="135" t="s">
        <v>257</v>
      </c>
      <c r="D159" s="9">
        <v>7</v>
      </c>
      <c r="E159" s="9">
        <v>8.5</v>
      </c>
      <c r="F159" s="9">
        <v>6</v>
      </c>
      <c r="G159" s="9">
        <v>7.5</v>
      </c>
      <c r="H159" s="9">
        <v>6.5</v>
      </c>
      <c r="I159" s="126">
        <f t="shared" si="25"/>
        <v>35.5</v>
      </c>
      <c r="J159" s="126">
        <f t="shared" si="26"/>
        <v>5.3250000000000002</v>
      </c>
      <c r="K159" s="15">
        <v>2</v>
      </c>
      <c r="L159" s="15">
        <v>2.5</v>
      </c>
      <c r="M159" s="15">
        <v>1</v>
      </c>
      <c r="N159" s="15">
        <v>3</v>
      </c>
      <c r="O159" s="15">
        <v>2.5</v>
      </c>
      <c r="P159" s="127">
        <f t="shared" si="27"/>
        <v>11</v>
      </c>
      <c r="Q159" s="127">
        <f t="shared" si="28"/>
        <v>0.55000000000000004</v>
      </c>
      <c r="R159" s="128">
        <f t="shared" si="29"/>
        <v>1.1500000000000001</v>
      </c>
      <c r="S159" s="128">
        <f t="shared" si="30"/>
        <v>1.4</v>
      </c>
      <c r="T159" s="128">
        <f t="shared" si="31"/>
        <v>0.95</v>
      </c>
      <c r="U159" s="128">
        <f t="shared" si="32"/>
        <v>1.2749999999999999</v>
      </c>
      <c r="V159" s="128">
        <f t="shared" si="33"/>
        <v>1.1000000000000001</v>
      </c>
      <c r="W159" s="33">
        <f t="shared" si="34"/>
        <v>46.5</v>
      </c>
      <c r="X159" s="129">
        <f t="shared" si="35"/>
        <v>9.3000000000000007</v>
      </c>
      <c r="Y159" s="134">
        <v>39</v>
      </c>
      <c r="Z159" s="131">
        <f t="shared" si="36"/>
        <v>31.200000000000003</v>
      </c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2"/>
    </row>
    <row r="160" spans="1:44" s="130" customFormat="1" ht="19.899999999999999" customHeight="1" x14ac:dyDescent="0.3">
      <c r="A160" s="125">
        <v>154</v>
      </c>
      <c r="B160" s="134">
        <v>660956</v>
      </c>
      <c r="C160" s="135" t="s">
        <v>258</v>
      </c>
      <c r="D160" s="9">
        <v>5</v>
      </c>
      <c r="E160" s="9">
        <v>5</v>
      </c>
      <c r="F160" s="9">
        <v>2.5</v>
      </c>
      <c r="G160" s="9">
        <v>3</v>
      </c>
      <c r="H160" s="9">
        <v>2</v>
      </c>
      <c r="I160" s="126">
        <f t="shared" si="25"/>
        <v>17.5</v>
      </c>
      <c r="J160" s="126">
        <f t="shared" si="26"/>
        <v>2.625</v>
      </c>
      <c r="K160" s="15">
        <v>0</v>
      </c>
      <c r="L160" s="15">
        <v>1</v>
      </c>
      <c r="M160" s="15">
        <v>0.5</v>
      </c>
      <c r="N160" s="15">
        <v>1.5</v>
      </c>
      <c r="O160" s="15">
        <v>2</v>
      </c>
      <c r="P160" s="127">
        <f t="shared" si="27"/>
        <v>5</v>
      </c>
      <c r="Q160" s="127">
        <f t="shared" si="28"/>
        <v>0.25</v>
      </c>
      <c r="R160" s="128">
        <f t="shared" si="29"/>
        <v>0.75</v>
      </c>
      <c r="S160" s="128">
        <f t="shared" si="30"/>
        <v>0.8</v>
      </c>
      <c r="T160" s="128">
        <f t="shared" si="31"/>
        <v>0.4</v>
      </c>
      <c r="U160" s="128">
        <f t="shared" si="32"/>
        <v>0.52499999999999991</v>
      </c>
      <c r="V160" s="128">
        <f t="shared" si="33"/>
        <v>0.4</v>
      </c>
      <c r="W160" s="33">
        <f t="shared" si="34"/>
        <v>22.5</v>
      </c>
      <c r="X160" s="129">
        <f t="shared" si="35"/>
        <v>4.5</v>
      </c>
      <c r="Y160" s="134">
        <v>19</v>
      </c>
      <c r="Z160" s="131">
        <f t="shared" si="36"/>
        <v>15.200000000000001</v>
      </c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2"/>
    </row>
    <row r="161" spans="1:44" s="130" customFormat="1" ht="19.899999999999999" customHeight="1" x14ac:dyDescent="0.3">
      <c r="A161" s="125">
        <v>155</v>
      </c>
      <c r="B161" s="134">
        <v>660957</v>
      </c>
      <c r="C161" s="135" t="s">
        <v>259</v>
      </c>
      <c r="D161" s="9">
        <v>5.5</v>
      </c>
      <c r="E161" s="9">
        <v>7</v>
      </c>
      <c r="F161" s="9">
        <v>8.5</v>
      </c>
      <c r="G161" s="9">
        <v>6.5</v>
      </c>
      <c r="H161" s="9">
        <v>6</v>
      </c>
      <c r="I161" s="126">
        <f t="shared" si="25"/>
        <v>33.5</v>
      </c>
      <c r="J161" s="126">
        <f t="shared" si="26"/>
        <v>5.0249999999999995</v>
      </c>
      <c r="K161" s="15">
        <v>1.5</v>
      </c>
      <c r="L161" s="15">
        <v>2</v>
      </c>
      <c r="M161" s="15">
        <v>3</v>
      </c>
      <c r="N161" s="15">
        <v>2</v>
      </c>
      <c r="O161" s="15">
        <v>2.5</v>
      </c>
      <c r="P161" s="127">
        <f t="shared" si="27"/>
        <v>11</v>
      </c>
      <c r="Q161" s="127">
        <f t="shared" si="28"/>
        <v>0.55000000000000004</v>
      </c>
      <c r="R161" s="128">
        <f t="shared" si="29"/>
        <v>0.89999999999999991</v>
      </c>
      <c r="S161" s="128">
        <f t="shared" si="30"/>
        <v>1.1500000000000001</v>
      </c>
      <c r="T161" s="128">
        <f t="shared" si="31"/>
        <v>1.4249999999999998</v>
      </c>
      <c r="U161" s="128">
        <f t="shared" si="32"/>
        <v>1.075</v>
      </c>
      <c r="V161" s="128">
        <f t="shared" si="33"/>
        <v>1.0249999999999999</v>
      </c>
      <c r="W161" s="33">
        <f t="shared" si="34"/>
        <v>44.5</v>
      </c>
      <c r="X161" s="129">
        <f t="shared" si="35"/>
        <v>8.9</v>
      </c>
      <c r="Y161" s="134">
        <v>38</v>
      </c>
      <c r="Z161" s="131">
        <f t="shared" si="36"/>
        <v>30.400000000000002</v>
      </c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2"/>
    </row>
    <row r="162" spans="1:44" s="130" customFormat="1" ht="19.899999999999999" customHeight="1" x14ac:dyDescent="0.3">
      <c r="A162" s="125">
        <v>156</v>
      </c>
      <c r="B162" s="134">
        <v>660958</v>
      </c>
      <c r="C162" s="135" t="s">
        <v>260</v>
      </c>
      <c r="D162" s="9">
        <v>3</v>
      </c>
      <c r="E162" s="9">
        <v>4</v>
      </c>
      <c r="F162" s="9">
        <v>2.5</v>
      </c>
      <c r="G162" s="9">
        <v>3.5</v>
      </c>
      <c r="H162" s="9">
        <v>1.5</v>
      </c>
      <c r="I162" s="126">
        <f t="shared" si="25"/>
        <v>14.5</v>
      </c>
      <c r="J162" s="126">
        <f t="shared" si="26"/>
        <v>2.1749999999999998</v>
      </c>
      <c r="K162" s="15">
        <v>1</v>
      </c>
      <c r="L162" s="15">
        <v>0.5</v>
      </c>
      <c r="M162" s="15">
        <v>1</v>
      </c>
      <c r="N162" s="15">
        <v>1.5</v>
      </c>
      <c r="O162" s="15">
        <v>1</v>
      </c>
      <c r="P162" s="127">
        <f t="shared" si="27"/>
        <v>5</v>
      </c>
      <c r="Q162" s="127">
        <f t="shared" si="28"/>
        <v>0.25</v>
      </c>
      <c r="R162" s="128">
        <f t="shared" si="29"/>
        <v>0.49999999999999994</v>
      </c>
      <c r="S162" s="128">
        <f t="shared" si="30"/>
        <v>0.625</v>
      </c>
      <c r="T162" s="128">
        <f t="shared" si="31"/>
        <v>0.42499999999999999</v>
      </c>
      <c r="U162" s="128">
        <f t="shared" si="32"/>
        <v>0.60000000000000009</v>
      </c>
      <c r="V162" s="128">
        <f t="shared" si="33"/>
        <v>0.27499999999999997</v>
      </c>
      <c r="W162" s="33">
        <f t="shared" si="34"/>
        <v>19.5</v>
      </c>
      <c r="X162" s="129">
        <f t="shared" si="35"/>
        <v>3.9000000000000004</v>
      </c>
      <c r="Y162" s="134">
        <v>18</v>
      </c>
      <c r="Z162" s="131">
        <f t="shared" si="36"/>
        <v>14.4</v>
      </c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2"/>
    </row>
    <row r="163" spans="1:44" s="130" customFormat="1" ht="19.899999999999999" customHeight="1" x14ac:dyDescent="0.3">
      <c r="A163" s="125">
        <v>157</v>
      </c>
      <c r="B163" s="134">
        <v>660959</v>
      </c>
      <c r="C163" s="135" t="s">
        <v>261</v>
      </c>
      <c r="D163" s="138">
        <v>15</v>
      </c>
      <c r="E163" s="138">
        <v>13.5</v>
      </c>
      <c r="F163" s="138">
        <v>17</v>
      </c>
      <c r="G163" s="138">
        <v>11</v>
      </c>
      <c r="H163" s="138">
        <v>13.5</v>
      </c>
      <c r="I163" s="126">
        <f t="shared" si="25"/>
        <v>70</v>
      </c>
      <c r="J163" s="126">
        <f t="shared" si="26"/>
        <v>10.5</v>
      </c>
      <c r="K163" s="15">
        <v>4.5</v>
      </c>
      <c r="L163" s="15">
        <v>5</v>
      </c>
      <c r="M163" s="15">
        <v>3.5</v>
      </c>
      <c r="N163" s="15">
        <v>4</v>
      </c>
      <c r="O163" s="15">
        <v>4</v>
      </c>
      <c r="P163" s="127">
        <f t="shared" si="27"/>
        <v>21</v>
      </c>
      <c r="Q163" s="127">
        <f t="shared" si="28"/>
        <v>1.05</v>
      </c>
      <c r="R163" s="128">
        <f t="shared" si="29"/>
        <v>2.4750000000000001</v>
      </c>
      <c r="S163" s="128">
        <f t="shared" si="30"/>
        <v>2.2749999999999999</v>
      </c>
      <c r="T163" s="128">
        <f t="shared" si="31"/>
        <v>2.7249999999999996</v>
      </c>
      <c r="U163" s="128">
        <f t="shared" si="32"/>
        <v>1.8499999999999999</v>
      </c>
      <c r="V163" s="128">
        <f t="shared" si="33"/>
        <v>2.2250000000000001</v>
      </c>
      <c r="W163" s="33">
        <f t="shared" si="34"/>
        <v>91</v>
      </c>
      <c r="X163" s="129">
        <f t="shared" si="35"/>
        <v>18.2</v>
      </c>
      <c r="Y163" s="134">
        <v>73</v>
      </c>
      <c r="Z163" s="131">
        <f t="shared" si="36"/>
        <v>58.400000000000006</v>
      </c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2"/>
    </row>
    <row r="164" spans="1:44" s="130" customFormat="1" ht="19.899999999999999" customHeight="1" x14ac:dyDescent="0.3">
      <c r="A164" s="125">
        <v>158</v>
      </c>
      <c r="B164" s="134">
        <v>660960</v>
      </c>
      <c r="C164" s="135" t="s">
        <v>262</v>
      </c>
      <c r="D164" s="138">
        <v>12</v>
      </c>
      <c r="E164" s="138">
        <v>8.5</v>
      </c>
      <c r="F164" s="138">
        <v>13</v>
      </c>
      <c r="G164" s="138">
        <v>9.5</v>
      </c>
      <c r="H164" s="138">
        <v>11</v>
      </c>
      <c r="I164" s="126">
        <f t="shared" si="25"/>
        <v>54</v>
      </c>
      <c r="J164" s="126">
        <f t="shared" si="26"/>
        <v>8.1</v>
      </c>
      <c r="K164" s="15">
        <v>2.5</v>
      </c>
      <c r="L164" s="15">
        <v>2.5</v>
      </c>
      <c r="M164" s="15">
        <v>4.5</v>
      </c>
      <c r="N164" s="15">
        <v>3</v>
      </c>
      <c r="O164" s="15">
        <v>3</v>
      </c>
      <c r="P164" s="127">
        <f t="shared" si="27"/>
        <v>15.5</v>
      </c>
      <c r="Q164" s="127">
        <f t="shared" si="28"/>
        <v>0.77500000000000002</v>
      </c>
      <c r="R164" s="128">
        <f t="shared" si="29"/>
        <v>1.9249999999999998</v>
      </c>
      <c r="S164" s="128">
        <f t="shared" si="30"/>
        <v>1.4</v>
      </c>
      <c r="T164" s="128">
        <f t="shared" si="31"/>
        <v>2.1749999999999998</v>
      </c>
      <c r="U164" s="128">
        <f t="shared" si="32"/>
        <v>1.5750000000000002</v>
      </c>
      <c r="V164" s="128">
        <f t="shared" si="33"/>
        <v>1.7999999999999998</v>
      </c>
      <c r="W164" s="33">
        <f t="shared" si="34"/>
        <v>69.5</v>
      </c>
      <c r="X164" s="129">
        <f t="shared" si="35"/>
        <v>13.9</v>
      </c>
      <c r="Y164" s="134">
        <v>59</v>
      </c>
      <c r="Z164" s="131">
        <f t="shared" si="36"/>
        <v>47.2</v>
      </c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2"/>
    </row>
    <row r="165" spans="1:44" s="130" customFormat="1" ht="19.899999999999999" customHeight="1" x14ac:dyDescent="0.3">
      <c r="A165" s="125">
        <v>159</v>
      </c>
      <c r="B165" s="134">
        <v>660961</v>
      </c>
      <c r="C165" s="135" t="s">
        <v>263</v>
      </c>
      <c r="D165" s="9">
        <v>7</v>
      </c>
      <c r="E165" s="9">
        <v>9</v>
      </c>
      <c r="F165" s="9">
        <v>8.5</v>
      </c>
      <c r="G165" s="9">
        <v>6</v>
      </c>
      <c r="H165" s="9">
        <v>5</v>
      </c>
      <c r="I165" s="126">
        <f t="shared" si="25"/>
        <v>35.5</v>
      </c>
      <c r="J165" s="126">
        <f t="shared" si="26"/>
        <v>5.3250000000000002</v>
      </c>
      <c r="K165" s="15">
        <v>2</v>
      </c>
      <c r="L165" s="15">
        <v>2.5</v>
      </c>
      <c r="M165" s="15">
        <v>3</v>
      </c>
      <c r="N165" s="15">
        <v>2.5</v>
      </c>
      <c r="O165" s="15">
        <v>1.5</v>
      </c>
      <c r="P165" s="127">
        <f t="shared" si="27"/>
        <v>11.5</v>
      </c>
      <c r="Q165" s="127">
        <f t="shared" si="28"/>
        <v>0.57500000000000007</v>
      </c>
      <c r="R165" s="128">
        <f t="shared" si="29"/>
        <v>1.1500000000000001</v>
      </c>
      <c r="S165" s="128">
        <f t="shared" si="30"/>
        <v>1.4749999999999999</v>
      </c>
      <c r="T165" s="128">
        <f t="shared" si="31"/>
        <v>1.4249999999999998</v>
      </c>
      <c r="U165" s="128">
        <f t="shared" si="32"/>
        <v>1.0249999999999999</v>
      </c>
      <c r="V165" s="128">
        <f t="shared" si="33"/>
        <v>0.82499999999999996</v>
      </c>
      <c r="W165" s="33">
        <f t="shared" si="34"/>
        <v>47</v>
      </c>
      <c r="X165" s="129">
        <f t="shared" si="35"/>
        <v>9.4</v>
      </c>
      <c r="Y165" s="134">
        <v>40</v>
      </c>
      <c r="Z165" s="131">
        <f t="shared" si="36"/>
        <v>32</v>
      </c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2"/>
    </row>
    <row r="166" spans="1:44" s="130" customFormat="1" ht="19.899999999999999" customHeight="1" x14ac:dyDescent="0.3">
      <c r="A166" s="125">
        <v>160</v>
      </c>
      <c r="B166" s="134">
        <v>660962</v>
      </c>
      <c r="C166" s="135" t="s">
        <v>264</v>
      </c>
      <c r="D166" s="9">
        <v>5.5</v>
      </c>
      <c r="E166" s="9">
        <v>4</v>
      </c>
      <c r="F166" s="9">
        <v>6.5</v>
      </c>
      <c r="G166" s="9">
        <v>6</v>
      </c>
      <c r="H166" s="9">
        <v>7</v>
      </c>
      <c r="I166" s="126">
        <f t="shared" si="25"/>
        <v>29</v>
      </c>
      <c r="J166" s="126">
        <f t="shared" si="26"/>
        <v>4.3499999999999996</v>
      </c>
      <c r="K166" s="15">
        <v>2.5</v>
      </c>
      <c r="L166" s="15">
        <v>1</v>
      </c>
      <c r="M166" s="15">
        <v>2</v>
      </c>
      <c r="N166" s="15">
        <v>1.5</v>
      </c>
      <c r="O166" s="15">
        <v>2.5</v>
      </c>
      <c r="P166" s="127">
        <f t="shared" si="27"/>
        <v>9.5</v>
      </c>
      <c r="Q166" s="127">
        <f t="shared" si="28"/>
        <v>0.47500000000000003</v>
      </c>
      <c r="R166" s="128">
        <f t="shared" si="29"/>
        <v>0.95</v>
      </c>
      <c r="S166" s="128">
        <f t="shared" si="30"/>
        <v>0.65</v>
      </c>
      <c r="T166" s="128">
        <f t="shared" si="31"/>
        <v>1.075</v>
      </c>
      <c r="U166" s="128">
        <f t="shared" si="32"/>
        <v>0.97499999999999987</v>
      </c>
      <c r="V166" s="128">
        <f t="shared" si="33"/>
        <v>1.175</v>
      </c>
      <c r="W166" s="33">
        <f t="shared" si="34"/>
        <v>38.5</v>
      </c>
      <c r="X166" s="129">
        <f t="shared" si="35"/>
        <v>7.7</v>
      </c>
      <c r="Y166" s="134">
        <v>32</v>
      </c>
      <c r="Z166" s="131">
        <f t="shared" si="36"/>
        <v>25.6</v>
      </c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2"/>
    </row>
    <row r="167" spans="1:44" s="130" customFormat="1" ht="19.899999999999999" customHeight="1" x14ac:dyDescent="0.3">
      <c r="A167" s="125">
        <v>161</v>
      </c>
      <c r="B167" s="134">
        <v>660963</v>
      </c>
      <c r="C167" s="135" t="s">
        <v>265</v>
      </c>
      <c r="D167" s="138">
        <v>9</v>
      </c>
      <c r="E167" s="138">
        <v>7.5</v>
      </c>
      <c r="F167" s="138">
        <v>8</v>
      </c>
      <c r="G167" s="138">
        <v>10.5</v>
      </c>
      <c r="H167" s="138">
        <v>12</v>
      </c>
      <c r="I167" s="126">
        <f t="shared" si="25"/>
        <v>47</v>
      </c>
      <c r="J167" s="126">
        <f t="shared" si="26"/>
        <v>7.05</v>
      </c>
      <c r="K167" s="15">
        <v>3</v>
      </c>
      <c r="L167" s="15">
        <v>4</v>
      </c>
      <c r="M167" s="15">
        <v>3.5</v>
      </c>
      <c r="N167" s="15">
        <v>2</v>
      </c>
      <c r="O167" s="15">
        <v>2.5</v>
      </c>
      <c r="P167" s="127">
        <f t="shared" si="27"/>
        <v>15</v>
      </c>
      <c r="Q167" s="127">
        <f t="shared" si="28"/>
        <v>0.75</v>
      </c>
      <c r="R167" s="128">
        <f t="shared" si="29"/>
        <v>1.5</v>
      </c>
      <c r="S167" s="128">
        <f t="shared" si="30"/>
        <v>1.325</v>
      </c>
      <c r="T167" s="128">
        <f t="shared" si="31"/>
        <v>1.375</v>
      </c>
      <c r="U167" s="128">
        <f t="shared" si="32"/>
        <v>1.675</v>
      </c>
      <c r="V167" s="128">
        <f t="shared" si="33"/>
        <v>1.9249999999999998</v>
      </c>
      <c r="W167" s="33">
        <f t="shared" si="34"/>
        <v>62</v>
      </c>
      <c r="X167" s="129">
        <f t="shared" si="35"/>
        <v>12.4</v>
      </c>
      <c r="Y167" s="134">
        <v>52</v>
      </c>
      <c r="Z167" s="131">
        <f t="shared" si="36"/>
        <v>41.6</v>
      </c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2"/>
    </row>
    <row r="168" spans="1:44" s="130" customFormat="1" ht="19.899999999999999" customHeight="1" x14ac:dyDescent="0.3">
      <c r="A168" s="125">
        <v>162</v>
      </c>
      <c r="B168" s="134">
        <v>660964</v>
      </c>
      <c r="C168" s="135" t="s">
        <v>266</v>
      </c>
      <c r="D168" s="138">
        <v>7.5</v>
      </c>
      <c r="E168" s="138">
        <v>8</v>
      </c>
      <c r="F168" s="138">
        <v>9</v>
      </c>
      <c r="G168" s="138">
        <v>9.5</v>
      </c>
      <c r="H168" s="138">
        <v>10</v>
      </c>
      <c r="I168" s="126">
        <f t="shared" si="25"/>
        <v>44</v>
      </c>
      <c r="J168" s="126">
        <f t="shared" si="26"/>
        <v>6.6</v>
      </c>
      <c r="K168" s="15">
        <v>3.5</v>
      </c>
      <c r="L168" s="15">
        <v>2</v>
      </c>
      <c r="M168" s="15">
        <v>4</v>
      </c>
      <c r="N168" s="15">
        <v>2.5</v>
      </c>
      <c r="O168" s="15">
        <v>3</v>
      </c>
      <c r="P168" s="127">
        <f t="shared" si="27"/>
        <v>15</v>
      </c>
      <c r="Q168" s="127">
        <f t="shared" si="28"/>
        <v>0.75</v>
      </c>
      <c r="R168" s="128">
        <f t="shared" si="29"/>
        <v>1.3</v>
      </c>
      <c r="S168" s="128">
        <f t="shared" si="30"/>
        <v>1.3</v>
      </c>
      <c r="T168" s="128">
        <f t="shared" si="31"/>
        <v>1.5499999999999998</v>
      </c>
      <c r="U168" s="128">
        <f t="shared" si="32"/>
        <v>1.55</v>
      </c>
      <c r="V168" s="128">
        <f t="shared" si="33"/>
        <v>1.65</v>
      </c>
      <c r="W168" s="33">
        <f t="shared" si="34"/>
        <v>59</v>
      </c>
      <c r="X168" s="129">
        <f t="shared" si="35"/>
        <v>11.8</v>
      </c>
      <c r="Y168" s="134">
        <v>50</v>
      </c>
      <c r="Z168" s="131">
        <f t="shared" si="36"/>
        <v>40</v>
      </c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2"/>
    </row>
    <row r="169" spans="1:44" s="130" customFormat="1" ht="19.899999999999999" customHeight="1" x14ac:dyDescent="0.3">
      <c r="A169" s="125">
        <v>163</v>
      </c>
      <c r="B169" s="134">
        <v>660965</v>
      </c>
      <c r="C169" s="135" t="s">
        <v>267</v>
      </c>
      <c r="D169" s="138">
        <v>11</v>
      </c>
      <c r="E169" s="138">
        <v>15</v>
      </c>
      <c r="F169" s="138">
        <v>14</v>
      </c>
      <c r="G169" s="138">
        <v>15.5</v>
      </c>
      <c r="H169" s="138">
        <v>11</v>
      </c>
      <c r="I169" s="126">
        <f t="shared" si="25"/>
        <v>66.5</v>
      </c>
      <c r="J169" s="126">
        <f t="shared" si="26"/>
        <v>9.9749999999999996</v>
      </c>
      <c r="K169" s="15">
        <v>5</v>
      </c>
      <c r="L169" s="15">
        <v>4.5</v>
      </c>
      <c r="M169" s="15">
        <v>5.5</v>
      </c>
      <c r="N169" s="15">
        <v>3</v>
      </c>
      <c r="O169" s="15">
        <v>3.5</v>
      </c>
      <c r="P169" s="127">
        <f t="shared" si="27"/>
        <v>21.5</v>
      </c>
      <c r="Q169" s="127">
        <f t="shared" si="28"/>
        <v>1.075</v>
      </c>
      <c r="R169" s="128">
        <f t="shared" si="29"/>
        <v>1.9</v>
      </c>
      <c r="S169" s="128">
        <f t="shared" si="30"/>
        <v>2.4750000000000001</v>
      </c>
      <c r="T169" s="128">
        <f t="shared" si="31"/>
        <v>2.375</v>
      </c>
      <c r="U169" s="128">
        <f t="shared" si="32"/>
        <v>2.4749999999999996</v>
      </c>
      <c r="V169" s="128">
        <f t="shared" si="33"/>
        <v>1.825</v>
      </c>
      <c r="W169" s="33">
        <f t="shared" si="34"/>
        <v>88</v>
      </c>
      <c r="X169" s="129">
        <f t="shared" si="35"/>
        <v>17.600000000000001</v>
      </c>
      <c r="Y169" s="134">
        <v>71</v>
      </c>
      <c r="Z169" s="131">
        <f t="shared" si="36"/>
        <v>56.800000000000004</v>
      </c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2"/>
    </row>
    <row r="170" spans="1:44" s="130" customFormat="1" ht="19.899999999999999" customHeight="1" x14ac:dyDescent="0.3">
      <c r="A170" s="125">
        <v>164</v>
      </c>
      <c r="B170" s="134">
        <v>660966</v>
      </c>
      <c r="C170" s="135" t="s">
        <v>268</v>
      </c>
      <c r="D170" s="138">
        <v>7</v>
      </c>
      <c r="E170" s="138">
        <v>8.5</v>
      </c>
      <c r="F170" s="138">
        <v>10</v>
      </c>
      <c r="G170" s="138">
        <v>5.5</v>
      </c>
      <c r="H170" s="138">
        <v>6</v>
      </c>
      <c r="I170" s="126">
        <f t="shared" si="25"/>
        <v>37</v>
      </c>
      <c r="J170" s="126">
        <f t="shared" si="26"/>
        <v>5.55</v>
      </c>
      <c r="K170" s="15">
        <v>3.5</v>
      </c>
      <c r="L170" s="15">
        <v>3</v>
      </c>
      <c r="M170" s="15">
        <v>2</v>
      </c>
      <c r="N170" s="15">
        <v>1.5</v>
      </c>
      <c r="O170" s="15">
        <v>2</v>
      </c>
      <c r="P170" s="127">
        <f t="shared" si="27"/>
        <v>12</v>
      </c>
      <c r="Q170" s="127">
        <f t="shared" si="28"/>
        <v>0.60000000000000009</v>
      </c>
      <c r="R170" s="128">
        <f t="shared" si="29"/>
        <v>1.2250000000000001</v>
      </c>
      <c r="S170" s="128">
        <f t="shared" si="30"/>
        <v>1.4249999999999998</v>
      </c>
      <c r="T170" s="128">
        <f t="shared" si="31"/>
        <v>1.6</v>
      </c>
      <c r="U170" s="128">
        <f t="shared" si="32"/>
        <v>0.89999999999999991</v>
      </c>
      <c r="V170" s="128">
        <f t="shared" si="33"/>
        <v>0.99999999999999989</v>
      </c>
      <c r="W170" s="33">
        <f t="shared" si="34"/>
        <v>49</v>
      </c>
      <c r="X170" s="129">
        <f t="shared" si="35"/>
        <v>9.8000000000000007</v>
      </c>
      <c r="Y170" s="134">
        <v>42</v>
      </c>
      <c r="Z170" s="131">
        <f t="shared" si="36"/>
        <v>33.6</v>
      </c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2"/>
    </row>
    <row r="171" spans="1:44" s="130" customFormat="1" ht="19.899999999999999" customHeight="1" x14ac:dyDescent="0.3">
      <c r="A171" s="125">
        <v>165</v>
      </c>
      <c r="B171" s="134">
        <v>660967</v>
      </c>
      <c r="C171" s="135" t="s">
        <v>269</v>
      </c>
      <c r="D171" s="9">
        <v>7.5</v>
      </c>
      <c r="E171" s="9">
        <v>8.5</v>
      </c>
      <c r="F171" s="9">
        <v>6</v>
      </c>
      <c r="G171" s="9">
        <v>8</v>
      </c>
      <c r="H171" s="9">
        <v>9</v>
      </c>
      <c r="I171" s="126">
        <f t="shared" si="25"/>
        <v>39</v>
      </c>
      <c r="J171" s="126">
        <f t="shared" si="26"/>
        <v>5.85</v>
      </c>
      <c r="K171" s="15">
        <v>2</v>
      </c>
      <c r="L171" s="15">
        <v>2</v>
      </c>
      <c r="M171" s="15">
        <v>2.5</v>
      </c>
      <c r="N171" s="15">
        <v>3</v>
      </c>
      <c r="O171" s="15">
        <v>3</v>
      </c>
      <c r="P171" s="127">
        <f t="shared" si="27"/>
        <v>12.5</v>
      </c>
      <c r="Q171" s="127">
        <f t="shared" si="28"/>
        <v>0.625</v>
      </c>
      <c r="R171" s="128">
        <f t="shared" si="29"/>
        <v>1.2250000000000001</v>
      </c>
      <c r="S171" s="128">
        <f t="shared" si="30"/>
        <v>1.375</v>
      </c>
      <c r="T171" s="128">
        <f t="shared" si="31"/>
        <v>1.0249999999999999</v>
      </c>
      <c r="U171" s="128">
        <f t="shared" si="32"/>
        <v>1.35</v>
      </c>
      <c r="V171" s="128">
        <f t="shared" si="33"/>
        <v>1.5</v>
      </c>
      <c r="W171" s="33">
        <f t="shared" si="34"/>
        <v>51.5</v>
      </c>
      <c r="X171" s="129">
        <f t="shared" si="35"/>
        <v>10.3</v>
      </c>
      <c r="Y171" s="134">
        <v>44</v>
      </c>
      <c r="Z171" s="131">
        <f t="shared" si="36"/>
        <v>35.200000000000003</v>
      </c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2"/>
    </row>
    <row r="172" spans="1:44" s="130" customFormat="1" ht="19.899999999999999" customHeight="1" x14ac:dyDescent="0.3">
      <c r="A172" s="125">
        <v>166</v>
      </c>
      <c r="B172" s="134">
        <v>660968</v>
      </c>
      <c r="C172" s="135" t="s">
        <v>270</v>
      </c>
      <c r="D172" s="9">
        <v>7</v>
      </c>
      <c r="E172" s="9">
        <v>9</v>
      </c>
      <c r="F172" s="9">
        <v>8.5</v>
      </c>
      <c r="G172" s="9">
        <v>6</v>
      </c>
      <c r="H172" s="9">
        <v>5</v>
      </c>
      <c r="I172" s="126">
        <f t="shared" si="25"/>
        <v>35.5</v>
      </c>
      <c r="J172" s="126">
        <f t="shared" si="26"/>
        <v>5.3250000000000002</v>
      </c>
      <c r="K172" s="15">
        <v>5</v>
      </c>
      <c r="L172" s="15">
        <v>4</v>
      </c>
      <c r="M172" s="15">
        <v>5</v>
      </c>
      <c r="N172" s="15">
        <v>4.5</v>
      </c>
      <c r="O172" s="15">
        <v>5.5</v>
      </c>
      <c r="P172" s="127">
        <f t="shared" si="27"/>
        <v>24</v>
      </c>
      <c r="Q172" s="127">
        <f t="shared" si="28"/>
        <v>1.2000000000000002</v>
      </c>
      <c r="R172" s="128">
        <f t="shared" si="29"/>
        <v>1.3</v>
      </c>
      <c r="S172" s="128">
        <f t="shared" si="30"/>
        <v>1.5499999999999998</v>
      </c>
      <c r="T172" s="128">
        <f t="shared" si="31"/>
        <v>1.5249999999999999</v>
      </c>
      <c r="U172" s="128">
        <f t="shared" si="32"/>
        <v>1.125</v>
      </c>
      <c r="V172" s="128">
        <f t="shared" si="33"/>
        <v>1.0249999999999999</v>
      </c>
      <c r="W172" s="33">
        <f t="shared" si="34"/>
        <v>59.5</v>
      </c>
      <c r="X172" s="129">
        <f t="shared" si="35"/>
        <v>11.9</v>
      </c>
      <c r="Y172" s="134">
        <v>40</v>
      </c>
      <c r="Z172" s="131">
        <f t="shared" si="36"/>
        <v>32</v>
      </c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2"/>
    </row>
    <row r="173" spans="1:44" s="130" customFormat="1" ht="19.899999999999999" customHeight="1" x14ac:dyDescent="0.3">
      <c r="A173" s="125">
        <v>167</v>
      </c>
      <c r="B173" s="134">
        <v>660969</v>
      </c>
      <c r="C173" s="135" t="s">
        <v>271</v>
      </c>
      <c r="D173" s="9"/>
      <c r="E173" s="9"/>
      <c r="F173" s="9"/>
      <c r="G173" s="9"/>
      <c r="H173" s="9"/>
      <c r="I173" s="126">
        <f t="shared" si="25"/>
        <v>0</v>
      </c>
      <c r="J173" s="126">
        <f t="shared" si="26"/>
        <v>0</v>
      </c>
      <c r="K173" s="15"/>
      <c r="L173" s="15"/>
      <c r="M173" s="15"/>
      <c r="N173" s="15"/>
      <c r="O173" s="15"/>
      <c r="P173" s="127">
        <f t="shared" si="27"/>
        <v>0</v>
      </c>
      <c r="Q173" s="127">
        <f t="shared" si="28"/>
        <v>0</v>
      </c>
      <c r="R173" s="128">
        <f t="shared" si="29"/>
        <v>0</v>
      </c>
      <c r="S173" s="128">
        <f t="shared" si="30"/>
        <v>0</v>
      </c>
      <c r="T173" s="128">
        <f t="shared" si="31"/>
        <v>0</v>
      </c>
      <c r="U173" s="128">
        <f t="shared" si="32"/>
        <v>0</v>
      </c>
      <c r="V173" s="128">
        <f t="shared" si="33"/>
        <v>0</v>
      </c>
      <c r="W173" s="33">
        <f t="shared" si="34"/>
        <v>0</v>
      </c>
      <c r="X173" s="129">
        <f t="shared" si="35"/>
        <v>0</v>
      </c>
      <c r="Y173" s="142"/>
      <c r="Z173" s="131">
        <f t="shared" si="36"/>
        <v>0</v>
      </c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2"/>
    </row>
    <row r="174" spans="1:44" s="130" customFormat="1" ht="19.899999999999999" customHeight="1" x14ac:dyDescent="0.3">
      <c r="A174" s="125">
        <v>168</v>
      </c>
      <c r="B174" s="134">
        <v>660970</v>
      </c>
      <c r="C174" s="135" t="s">
        <v>272</v>
      </c>
      <c r="D174" s="9">
        <v>5</v>
      </c>
      <c r="E174" s="9">
        <v>8</v>
      </c>
      <c r="F174" s="9">
        <v>7</v>
      </c>
      <c r="G174" s="9">
        <v>9</v>
      </c>
      <c r="H174" s="9">
        <v>6.5</v>
      </c>
      <c r="I174" s="126">
        <f t="shared" si="25"/>
        <v>35.5</v>
      </c>
      <c r="J174" s="126">
        <f t="shared" si="26"/>
        <v>5.3250000000000002</v>
      </c>
      <c r="K174" s="15">
        <v>2</v>
      </c>
      <c r="L174" s="15">
        <v>3</v>
      </c>
      <c r="M174" s="15">
        <v>2.5</v>
      </c>
      <c r="N174" s="15">
        <v>2</v>
      </c>
      <c r="O174" s="15">
        <v>3</v>
      </c>
      <c r="P174" s="127">
        <f t="shared" si="27"/>
        <v>12.5</v>
      </c>
      <c r="Q174" s="127">
        <f t="shared" si="28"/>
        <v>0.625</v>
      </c>
      <c r="R174" s="128">
        <f t="shared" si="29"/>
        <v>0.85</v>
      </c>
      <c r="S174" s="128">
        <f t="shared" si="30"/>
        <v>1.35</v>
      </c>
      <c r="T174" s="128">
        <f t="shared" si="31"/>
        <v>1.175</v>
      </c>
      <c r="U174" s="128">
        <f t="shared" si="32"/>
        <v>1.45</v>
      </c>
      <c r="V174" s="128">
        <f t="shared" si="33"/>
        <v>1.125</v>
      </c>
      <c r="W174" s="33">
        <f t="shared" si="34"/>
        <v>48</v>
      </c>
      <c r="X174" s="129">
        <f t="shared" si="35"/>
        <v>9.6000000000000014</v>
      </c>
      <c r="Y174" s="134">
        <v>40</v>
      </c>
      <c r="Z174" s="131">
        <f t="shared" si="36"/>
        <v>32</v>
      </c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2"/>
    </row>
    <row r="175" spans="1:44" s="130" customFormat="1" ht="19.899999999999999" customHeight="1" x14ac:dyDescent="0.3">
      <c r="A175" s="125">
        <v>169</v>
      </c>
      <c r="B175" s="134">
        <v>660971</v>
      </c>
      <c r="C175" s="135" t="s">
        <v>273</v>
      </c>
      <c r="D175" s="9">
        <v>5.5</v>
      </c>
      <c r="E175" s="9">
        <v>6</v>
      </c>
      <c r="F175" s="9">
        <v>9</v>
      </c>
      <c r="G175" s="9">
        <v>7.5</v>
      </c>
      <c r="H175" s="9">
        <v>8</v>
      </c>
      <c r="I175" s="126">
        <f t="shared" si="25"/>
        <v>36</v>
      </c>
      <c r="J175" s="126">
        <f t="shared" si="26"/>
        <v>5.3999999999999995</v>
      </c>
      <c r="K175" s="15">
        <v>3</v>
      </c>
      <c r="L175" s="15">
        <v>2.5</v>
      </c>
      <c r="M175" s="15">
        <v>2</v>
      </c>
      <c r="N175" s="15">
        <v>3</v>
      </c>
      <c r="O175" s="15">
        <v>1.5</v>
      </c>
      <c r="P175" s="127">
        <f t="shared" si="27"/>
        <v>12</v>
      </c>
      <c r="Q175" s="127">
        <f t="shared" si="28"/>
        <v>0.60000000000000009</v>
      </c>
      <c r="R175" s="128">
        <f t="shared" si="29"/>
        <v>0.97499999999999998</v>
      </c>
      <c r="S175" s="128">
        <f t="shared" si="30"/>
        <v>1.0249999999999999</v>
      </c>
      <c r="T175" s="128">
        <f t="shared" si="31"/>
        <v>1.45</v>
      </c>
      <c r="U175" s="128">
        <f t="shared" si="32"/>
        <v>1.2749999999999999</v>
      </c>
      <c r="V175" s="128">
        <f t="shared" si="33"/>
        <v>1.2749999999999999</v>
      </c>
      <c r="W175" s="33">
        <f t="shared" si="34"/>
        <v>48</v>
      </c>
      <c r="X175" s="129">
        <f t="shared" si="35"/>
        <v>9.6000000000000014</v>
      </c>
      <c r="Y175" s="134">
        <v>40</v>
      </c>
      <c r="Z175" s="131">
        <f t="shared" si="36"/>
        <v>32</v>
      </c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2"/>
    </row>
    <row r="176" spans="1:44" s="130" customFormat="1" ht="19.899999999999999" customHeight="1" x14ac:dyDescent="0.3">
      <c r="A176" s="125">
        <v>170</v>
      </c>
      <c r="B176" s="134">
        <v>660972</v>
      </c>
      <c r="C176" s="135" t="s">
        <v>274</v>
      </c>
      <c r="D176" s="9">
        <v>8</v>
      </c>
      <c r="E176" s="9">
        <v>7.5</v>
      </c>
      <c r="F176" s="9">
        <v>6.5</v>
      </c>
      <c r="G176" s="9">
        <v>6</v>
      </c>
      <c r="H176" s="9">
        <v>9.5</v>
      </c>
      <c r="I176" s="126">
        <f t="shared" si="25"/>
        <v>37.5</v>
      </c>
      <c r="J176" s="126">
        <f t="shared" si="26"/>
        <v>5.625</v>
      </c>
      <c r="K176" s="15">
        <v>3.5</v>
      </c>
      <c r="L176" s="15">
        <v>2</v>
      </c>
      <c r="M176" s="15">
        <v>3</v>
      </c>
      <c r="N176" s="15">
        <v>2.5</v>
      </c>
      <c r="O176" s="15">
        <v>2</v>
      </c>
      <c r="P176" s="127">
        <f t="shared" si="27"/>
        <v>13</v>
      </c>
      <c r="Q176" s="127">
        <f t="shared" si="28"/>
        <v>0.65</v>
      </c>
      <c r="R176" s="128">
        <f t="shared" si="29"/>
        <v>1.375</v>
      </c>
      <c r="S176" s="128">
        <f t="shared" si="30"/>
        <v>1.2250000000000001</v>
      </c>
      <c r="T176" s="128">
        <f t="shared" si="31"/>
        <v>1.125</v>
      </c>
      <c r="U176" s="128">
        <f t="shared" si="32"/>
        <v>1.0249999999999999</v>
      </c>
      <c r="V176" s="128">
        <f t="shared" si="33"/>
        <v>1.5250000000000001</v>
      </c>
      <c r="W176" s="33">
        <f t="shared" si="34"/>
        <v>50.5</v>
      </c>
      <c r="X176" s="129">
        <f t="shared" si="35"/>
        <v>10.100000000000001</v>
      </c>
      <c r="Y176" s="134">
        <v>41</v>
      </c>
      <c r="Z176" s="131">
        <f t="shared" si="36"/>
        <v>32.800000000000004</v>
      </c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2"/>
    </row>
    <row r="177" spans="1:44" s="130" customFormat="1" ht="19.899999999999999" customHeight="1" x14ac:dyDescent="0.3">
      <c r="A177" s="125">
        <v>171</v>
      </c>
      <c r="B177" s="134">
        <v>660973</v>
      </c>
      <c r="C177" s="135" t="s">
        <v>275</v>
      </c>
      <c r="D177" s="138">
        <v>10.5</v>
      </c>
      <c r="E177" s="138">
        <v>9</v>
      </c>
      <c r="F177" s="138">
        <v>12</v>
      </c>
      <c r="G177" s="138">
        <v>13</v>
      </c>
      <c r="H177" s="138">
        <v>11.5</v>
      </c>
      <c r="I177" s="126">
        <f t="shared" si="25"/>
        <v>56</v>
      </c>
      <c r="J177" s="126">
        <f t="shared" si="26"/>
        <v>8.4</v>
      </c>
      <c r="K177" s="15">
        <v>3.5</v>
      </c>
      <c r="L177" s="15">
        <v>4</v>
      </c>
      <c r="M177" s="15">
        <v>4.5</v>
      </c>
      <c r="N177" s="15">
        <v>5</v>
      </c>
      <c r="O177" s="15">
        <v>1.5</v>
      </c>
      <c r="P177" s="127">
        <f t="shared" si="27"/>
        <v>18.5</v>
      </c>
      <c r="Q177" s="127">
        <f t="shared" si="28"/>
        <v>0.92500000000000004</v>
      </c>
      <c r="R177" s="128">
        <f t="shared" si="29"/>
        <v>1.75</v>
      </c>
      <c r="S177" s="128">
        <f t="shared" si="30"/>
        <v>1.5499999999999998</v>
      </c>
      <c r="T177" s="128">
        <f t="shared" si="31"/>
        <v>2.0249999999999999</v>
      </c>
      <c r="U177" s="128">
        <f t="shared" si="32"/>
        <v>2.2000000000000002</v>
      </c>
      <c r="V177" s="128">
        <f t="shared" si="33"/>
        <v>1.7999999999999998</v>
      </c>
      <c r="W177" s="33">
        <f t="shared" si="34"/>
        <v>74.5</v>
      </c>
      <c r="X177" s="129">
        <f t="shared" si="35"/>
        <v>14.9</v>
      </c>
      <c r="Y177" s="134">
        <v>60</v>
      </c>
      <c r="Z177" s="131">
        <f t="shared" si="36"/>
        <v>48</v>
      </c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2"/>
    </row>
    <row r="178" spans="1:44" s="130" customFormat="1" ht="19.899999999999999" customHeight="1" x14ac:dyDescent="0.3">
      <c r="A178" s="125">
        <v>172</v>
      </c>
      <c r="B178" s="134">
        <v>660974</v>
      </c>
      <c r="C178" s="135" t="s">
        <v>276</v>
      </c>
      <c r="D178" s="9">
        <v>5</v>
      </c>
      <c r="E178" s="9">
        <v>4</v>
      </c>
      <c r="F178" s="9">
        <v>7</v>
      </c>
      <c r="G178" s="9">
        <v>6</v>
      </c>
      <c r="H178" s="9">
        <v>5</v>
      </c>
      <c r="I178" s="126">
        <f t="shared" si="25"/>
        <v>27</v>
      </c>
      <c r="J178" s="126">
        <f t="shared" si="26"/>
        <v>4.05</v>
      </c>
      <c r="K178" s="15">
        <v>2</v>
      </c>
      <c r="L178" s="15">
        <v>1.5</v>
      </c>
      <c r="M178" s="15">
        <v>2</v>
      </c>
      <c r="N178" s="15">
        <v>2.5</v>
      </c>
      <c r="O178" s="15">
        <v>1</v>
      </c>
      <c r="P178" s="127">
        <f t="shared" si="27"/>
        <v>9</v>
      </c>
      <c r="Q178" s="127">
        <f t="shared" si="28"/>
        <v>0.45</v>
      </c>
      <c r="R178" s="128">
        <f t="shared" si="29"/>
        <v>0.85</v>
      </c>
      <c r="S178" s="128">
        <f t="shared" si="30"/>
        <v>0.67500000000000004</v>
      </c>
      <c r="T178" s="128">
        <f t="shared" si="31"/>
        <v>1.1500000000000001</v>
      </c>
      <c r="U178" s="128">
        <f t="shared" si="32"/>
        <v>1.0249999999999999</v>
      </c>
      <c r="V178" s="128">
        <f t="shared" si="33"/>
        <v>0.8</v>
      </c>
      <c r="W178" s="33">
        <f t="shared" si="34"/>
        <v>36</v>
      </c>
      <c r="X178" s="129">
        <f t="shared" si="35"/>
        <v>7.2</v>
      </c>
      <c r="Y178" s="134">
        <v>33</v>
      </c>
      <c r="Z178" s="131">
        <f t="shared" si="36"/>
        <v>26.400000000000002</v>
      </c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2"/>
    </row>
    <row r="179" spans="1:44" s="130" customFormat="1" ht="19.899999999999999" customHeight="1" x14ac:dyDescent="0.3">
      <c r="A179" s="125">
        <v>173</v>
      </c>
      <c r="B179" s="134">
        <v>660975</v>
      </c>
      <c r="C179" s="135" t="s">
        <v>277</v>
      </c>
      <c r="D179" s="138">
        <v>12</v>
      </c>
      <c r="E179" s="138">
        <v>13</v>
      </c>
      <c r="F179" s="138">
        <v>15</v>
      </c>
      <c r="G179" s="138">
        <v>10</v>
      </c>
      <c r="H179" s="138">
        <v>12</v>
      </c>
      <c r="I179" s="126">
        <f t="shared" si="25"/>
        <v>62</v>
      </c>
      <c r="J179" s="126">
        <f t="shared" si="26"/>
        <v>9.2999999999999989</v>
      </c>
      <c r="K179" s="15">
        <v>4.5</v>
      </c>
      <c r="L179" s="15">
        <v>5</v>
      </c>
      <c r="M179" s="15">
        <v>4</v>
      </c>
      <c r="N179" s="15">
        <v>3</v>
      </c>
      <c r="O179" s="15">
        <v>2.5</v>
      </c>
      <c r="P179" s="127">
        <f t="shared" si="27"/>
        <v>19</v>
      </c>
      <c r="Q179" s="127">
        <f t="shared" si="28"/>
        <v>0.95000000000000007</v>
      </c>
      <c r="R179" s="128">
        <f t="shared" si="29"/>
        <v>2.0249999999999999</v>
      </c>
      <c r="S179" s="128">
        <f t="shared" si="30"/>
        <v>2.2000000000000002</v>
      </c>
      <c r="T179" s="128">
        <f t="shared" si="31"/>
        <v>2.4500000000000002</v>
      </c>
      <c r="U179" s="128">
        <f t="shared" si="32"/>
        <v>1.65</v>
      </c>
      <c r="V179" s="128">
        <f t="shared" si="33"/>
        <v>1.9249999999999998</v>
      </c>
      <c r="W179" s="33">
        <f t="shared" si="34"/>
        <v>81</v>
      </c>
      <c r="X179" s="129">
        <f t="shared" si="35"/>
        <v>16.2</v>
      </c>
      <c r="Y179" s="134">
        <v>66</v>
      </c>
      <c r="Z179" s="131">
        <f t="shared" si="36"/>
        <v>52.800000000000004</v>
      </c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2"/>
    </row>
    <row r="180" spans="1:44" s="130" customFormat="1" ht="19.899999999999999" customHeight="1" x14ac:dyDescent="0.3">
      <c r="A180" s="125">
        <v>174</v>
      </c>
      <c r="B180" s="134">
        <v>660976</v>
      </c>
      <c r="C180" s="136" t="s">
        <v>278</v>
      </c>
      <c r="D180" s="9">
        <v>10.5</v>
      </c>
      <c r="E180" s="9">
        <v>6</v>
      </c>
      <c r="F180" s="9">
        <v>8</v>
      </c>
      <c r="G180" s="9">
        <v>7.5</v>
      </c>
      <c r="H180" s="9">
        <v>9.5</v>
      </c>
      <c r="I180" s="126">
        <f t="shared" si="25"/>
        <v>41.5</v>
      </c>
      <c r="J180" s="126">
        <f t="shared" si="26"/>
        <v>6.2249999999999996</v>
      </c>
      <c r="K180" s="15">
        <v>1.5</v>
      </c>
      <c r="L180" s="15">
        <v>4</v>
      </c>
      <c r="M180" s="15">
        <v>3.5</v>
      </c>
      <c r="N180" s="15">
        <v>3</v>
      </c>
      <c r="O180" s="15">
        <v>2.5</v>
      </c>
      <c r="P180" s="127">
        <f t="shared" si="27"/>
        <v>14.5</v>
      </c>
      <c r="Q180" s="127">
        <f t="shared" si="28"/>
        <v>0.72500000000000009</v>
      </c>
      <c r="R180" s="128">
        <f t="shared" si="29"/>
        <v>1.65</v>
      </c>
      <c r="S180" s="128">
        <f t="shared" si="30"/>
        <v>1.0999999999999999</v>
      </c>
      <c r="T180" s="128">
        <f t="shared" si="31"/>
        <v>1.375</v>
      </c>
      <c r="U180" s="128">
        <f t="shared" si="32"/>
        <v>1.2749999999999999</v>
      </c>
      <c r="V180" s="128">
        <f t="shared" si="33"/>
        <v>1.55</v>
      </c>
      <c r="W180" s="33">
        <f t="shared" si="34"/>
        <v>56</v>
      </c>
      <c r="X180" s="129">
        <f t="shared" si="35"/>
        <v>11.200000000000001</v>
      </c>
      <c r="Y180" s="137">
        <v>47</v>
      </c>
      <c r="Z180" s="131">
        <f t="shared" si="36"/>
        <v>37.6</v>
      </c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2"/>
    </row>
    <row r="181" spans="1:44" s="130" customFormat="1" ht="19.899999999999999" customHeight="1" x14ac:dyDescent="0.3">
      <c r="A181" s="125">
        <v>175</v>
      </c>
      <c r="B181" s="134">
        <v>660977</v>
      </c>
      <c r="C181" s="136" t="s">
        <v>279</v>
      </c>
      <c r="D181" s="9"/>
      <c r="E181" s="9"/>
      <c r="F181" s="9"/>
      <c r="G181" s="9"/>
      <c r="H181" s="9"/>
      <c r="I181" s="126">
        <f t="shared" si="25"/>
        <v>0</v>
      </c>
      <c r="J181" s="126">
        <f t="shared" si="26"/>
        <v>0</v>
      </c>
      <c r="K181" s="15"/>
      <c r="L181" s="15"/>
      <c r="M181" s="15"/>
      <c r="N181" s="15"/>
      <c r="O181" s="15"/>
      <c r="P181" s="127">
        <f t="shared" si="27"/>
        <v>0</v>
      </c>
      <c r="Q181" s="127">
        <f t="shared" si="28"/>
        <v>0</v>
      </c>
      <c r="R181" s="128">
        <f t="shared" si="29"/>
        <v>0</v>
      </c>
      <c r="S181" s="128">
        <f t="shared" si="30"/>
        <v>0</v>
      </c>
      <c r="T181" s="128">
        <f t="shared" si="31"/>
        <v>0</v>
      </c>
      <c r="U181" s="128">
        <f t="shared" si="32"/>
        <v>0</v>
      </c>
      <c r="V181" s="128">
        <f t="shared" si="33"/>
        <v>0</v>
      </c>
      <c r="W181" s="33">
        <f t="shared" si="34"/>
        <v>0</v>
      </c>
      <c r="X181" s="129">
        <f t="shared" si="35"/>
        <v>0</v>
      </c>
      <c r="Y181" s="137" t="s">
        <v>290</v>
      </c>
      <c r="Z181" s="131" t="e">
        <f t="shared" si="36"/>
        <v>#VALUE!</v>
      </c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2"/>
    </row>
    <row r="182" spans="1:44" s="130" customFormat="1" ht="19.899999999999999" customHeight="1" x14ac:dyDescent="0.3">
      <c r="A182" s="125">
        <v>176</v>
      </c>
      <c r="B182" s="134">
        <v>660978</v>
      </c>
      <c r="C182" s="136" t="s">
        <v>280</v>
      </c>
      <c r="D182" s="9">
        <v>3.5</v>
      </c>
      <c r="E182" s="9">
        <v>6</v>
      </c>
      <c r="F182" s="9">
        <v>5</v>
      </c>
      <c r="G182" s="9">
        <v>5.5</v>
      </c>
      <c r="H182" s="9">
        <v>4</v>
      </c>
      <c r="I182" s="126">
        <f t="shared" si="25"/>
        <v>24</v>
      </c>
      <c r="J182" s="126">
        <f t="shared" si="26"/>
        <v>3.5999999999999996</v>
      </c>
      <c r="K182" s="15">
        <v>2</v>
      </c>
      <c r="L182" s="15">
        <v>1.5</v>
      </c>
      <c r="M182" s="15">
        <v>2</v>
      </c>
      <c r="N182" s="15">
        <v>2.5</v>
      </c>
      <c r="O182" s="15">
        <v>1</v>
      </c>
      <c r="P182" s="127">
        <f t="shared" si="27"/>
        <v>9</v>
      </c>
      <c r="Q182" s="127">
        <f t="shared" si="28"/>
        <v>0.45</v>
      </c>
      <c r="R182" s="128">
        <f t="shared" si="29"/>
        <v>0.625</v>
      </c>
      <c r="S182" s="128">
        <f t="shared" si="30"/>
        <v>0.97499999999999987</v>
      </c>
      <c r="T182" s="128">
        <f t="shared" si="31"/>
        <v>0.85</v>
      </c>
      <c r="U182" s="128">
        <f t="shared" si="32"/>
        <v>0.95</v>
      </c>
      <c r="V182" s="128">
        <f t="shared" si="33"/>
        <v>0.65</v>
      </c>
      <c r="W182" s="33">
        <f t="shared" si="34"/>
        <v>33</v>
      </c>
      <c r="X182" s="129">
        <f t="shared" si="35"/>
        <v>6.6000000000000005</v>
      </c>
      <c r="Y182" s="137">
        <v>31</v>
      </c>
      <c r="Z182" s="131">
        <f t="shared" si="36"/>
        <v>24.8</v>
      </c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2"/>
    </row>
    <row r="183" spans="1:44" s="130" customFormat="1" ht="19.899999999999999" customHeight="1" x14ac:dyDescent="0.3">
      <c r="A183" s="125">
        <v>177</v>
      </c>
      <c r="B183" s="134">
        <v>660979</v>
      </c>
      <c r="C183" s="136" t="s">
        <v>281</v>
      </c>
      <c r="D183" s="138">
        <v>10</v>
      </c>
      <c r="E183" s="138">
        <v>8.5</v>
      </c>
      <c r="F183" s="138">
        <v>10</v>
      </c>
      <c r="G183" s="138">
        <v>15</v>
      </c>
      <c r="H183" s="138">
        <v>13</v>
      </c>
      <c r="I183" s="126">
        <f t="shared" si="25"/>
        <v>56.5</v>
      </c>
      <c r="J183" s="126">
        <f t="shared" si="26"/>
        <v>8.4749999999999996</v>
      </c>
      <c r="K183" s="15">
        <v>5</v>
      </c>
      <c r="L183" s="15">
        <v>3</v>
      </c>
      <c r="M183" s="15">
        <v>4</v>
      </c>
      <c r="N183" s="15">
        <v>3</v>
      </c>
      <c r="O183" s="15">
        <v>3.5</v>
      </c>
      <c r="P183" s="127">
        <f t="shared" si="27"/>
        <v>18.5</v>
      </c>
      <c r="Q183" s="127">
        <f t="shared" si="28"/>
        <v>0.92500000000000004</v>
      </c>
      <c r="R183" s="128">
        <f t="shared" si="29"/>
        <v>1.75</v>
      </c>
      <c r="S183" s="128">
        <f t="shared" si="30"/>
        <v>1.4249999999999998</v>
      </c>
      <c r="T183" s="128">
        <f t="shared" si="31"/>
        <v>1.7</v>
      </c>
      <c r="U183" s="128">
        <f t="shared" si="32"/>
        <v>2.4</v>
      </c>
      <c r="V183" s="128">
        <f t="shared" si="33"/>
        <v>2.125</v>
      </c>
      <c r="W183" s="33">
        <f t="shared" si="34"/>
        <v>75</v>
      </c>
      <c r="X183" s="129">
        <f t="shared" si="35"/>
        <v>15</v>
      </c>
      <c r="Y183" s="137">
        <v>62</v>
      </c>
      <c r="Z183" s="131">
        <f t="shared" si="36"/>
        <v>49.6</v>
      </c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2"/>
    </row>
    <row r="184" spans="1:44" s="130" customFormat="1" ht="19.899999999999999" customHeight="1" x14ac:dyDescent="0.3">
      <c r="A184" s="125">
        <v>178</v>
      </c>
      <c r="B184" s="134">
        <v>660980</v>
      </c>
      <c r="C184" s="136" t="s">
        <v>282</v>
      </c>
      <c r="D184" s="9">
        <v>7.5</v>
      </c>
      <c r="E184" s="9">
        <v>9</v>
      </c>
      <c r="F184" s="9">
        <v>8</v>
      </c>
      <c r="G184" s="9">
        <v>7</v>
      </c>
      <c r="H184" s="9">
        <v>6</v>
      </c>
      <c r="I184" s="126">
        <f t="shared" si="25"/>
        <v>37.5</v>
      </c>
      <c r="J184" s="126">
        <f t="shared" si="26"/>
        <v>5.625</v>
      </c>
      <c r="K184" s="15">
        <v>2</v>
      </c>
      <c r="L184" s="15">
        <v>2.5</v>
      </c>
      <c r="M184" s="15">
        <v>1.5</v>
      </c>
      <c r="N184" s="15">
        <v>3</v>
      </c>
      <c r="O184" s="15">
        <v>2.5</v>
      </c>
      <c r="P184" s="127">
        <f t="shared" si="27"/>
        <v>11.5</v>
      </c>
      <c r="Q184" s="127">
        <f t="shared" si="28"/>
        <v>0.57500000000000007</v>
      </c>
      <c r="R184" s="128">
        <f t="shared" si="29"/>
        <v>1.2250000000000001</v>
      </c>
      <c r="S184" s="128">
        <f t="shared" si="30"/>
        <v>1.4749999999999999</v>
      </c>
      <c r="T184" s="128">
        <f t="shared" si="31"/>
        <v>1.2749999999999999</v>
      </c>
      <c r="U184" s="128">
        <f t="shared" si="32"/>
        <v>1.2000000000000002</v>
      </c>
      <c r="V184" s="128">
        <f t="shared" si="33"/>
        <v>1.0249999999999999</v>
      </c>
      <c r="W184" s="33">
        <f t="shared" si="34"/>
        <v>49</v>
      </c>
      <c r="X184" s="129">
        <f t="shared" si="35"/>
        <v>9.8000000000000007</v>
      </c>
      <c r="Y184" s="137">
        <v>40</v>
      </c>
      <c r="Z184" s="131">
        <f t="shared" si="36"/>
        <v>32</v>
      </c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2"/>
    </row>
    <row r="185" spans="1:44" s="130" customFormat="1" ht="19.899999999999999" customHeight="1" x14ac:dyDescent="0.3">
      <c r="A185" s="125">
        <v>179</v>
      </c>
      <c r="B185" s="134">
        <v>660981</v>
      </c>
      <c r="C185" s="136" t="s">
        <v>283</v>
      </c>
      <c r="D185" s="9"/>
      <c r="E185" s="9"/>
      <c r="F185" s="9"/>
      <c r="G185" s="9"/>
      <c r="H185" s="9"/>
      <c r="I185" s="126">
        <f t="shared" si="25"/>
        <v>0</v>
      </c>
      <c r="J185" s="126">
        <f t="shared" si="26"/>
        <v>0</v>
      </c>
      <c r="K185" s="15"/>
      <c r="L185" s="15"/>
      <c r="M185" s="15"/>
      <c r="N185" s="15"/>
      <c r="O185" s="15"/>
      <c r="P185" s="127">
        <f t="shared" si="27"/>
        <v>0</v>
      </c>
      <c r="Q185" s="127">
        <f t="shared" si="28"/>
        <v>0</v>
      </c>
      <c r="R185" s="128">
        <f t="shared" si="29"/>
        <v>0</v>
      </c>
      <c r="S185" s="128">
        <f t="shared" si="30"/>
        <v>0</v>
      </c>
      <c r="T185" s="128">
        <f t="shared" si="31"/>
        <v>0</v>
      </c>
      <c r="U185" s="128">
        <f t="shared" si="32"/>
        <v>0</v>
      </c>
      <c r="V185" s="128">
        <f t="shared" si="33"/>
        <v>0</v>
      </c>
      <c r="W185" s="33">
        <f t="shared" si="34"/>
        <v>0</v>
      </c>
      <c r="X185" s="129">
        <f t="shared" si="35"/>
        <v>0</v>
      </c>
      <c r="Y185" s="141"/>
      <c r="Z185" s="131">
        <f t="shared" si="36"/>
        <v>0</v>
      </c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2"/>
    </row>
    <row r="186" spans="1:44" s="130" customFormat="1" ht="19.899999999999999" customHeight="1" x14ac:dyDescent="0.3">
      <c r="A186" s="125">
        <v>180</v>
      </c>
      <c r="B186" s="134">
        <v>660982</v>
      </c>
      <c r="C186" s="136" t="s">
        <v>284</v>
      </c>
      <c r="D186" s="9">
        <v>6</v>
      </c>
      <c r="E186" s="9">
        <v>5.5</v>
      </c>
      <c r="F186" s="9">
        <v>8</v>
      </c>
      <c r="G186" s="9">
        <v>7</v>
      </c>
      <c r="H186" s="9">
        <v>7.5</v>
      </c>
      <c r="I186" s="126">
        <f t="shared" si="25"/>
        <v>34</v>
      </c>
      <c r="J186" s="126">
        <f t="shared" si="26"/>
        <v>5.0999999999999996</v>
      </c>
      <c r="K186" s="15">
        <v>2</v>
      </c>
      <c r="L186" s="15">
        <v>3</v>
      </c>
      <c r="M186" s="15">
        <v>2</v>
      </c>
      <c r="N186" s="15">
        <v>3.5</v>
      </c>
      <c r="O186" s="15">
        <v>1.5</v>
      </c>
      <c r="P186" s="127">
        <f t="shared" si="27"/>
        <v>12</v>
      </c>
      <c r="Q186" s="127">
        <f t="shared" si="28"/>
        <v>0.60000000000000009</v>
      </c>
      <c r="R186" s="128">
        <f t="shared" si="29"/>
        <v>0.99999999999999989</v>
      </c>
      <c r="S186" s="128">
        <f t="shared" si="30"/>
        <v>0.97499999999999998</v>
      </c>
      <c r="T186" s="128">
        <f t="shared" si="31"/>
        <v>1.3</v>
      </c>
      <c r="U186" s="128">
        <f t="shared" si="32"/>
        <v>1.2250000000000001</v>
      </c>
      <c r="V186" s="128">
        <f t="shared" si="33"/>
        <v>1.2</v>
      </c>
      <c r="W186" s="33">
        <f t="shared" si="34"/>
        <v>46</v>
      </c>
      <c r="X186" s="129">
        <f t="shared" si="35"/>
        <v>9.2000000000000011</v>
      </c>
      <c r="Y186" s="137">
        <v>40</v>
      </c>
      <c r="Z186" s="131">
        <f t="shared" si="36"/>
        <v>32</v>
      </c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2"/>
    </row>
    <row r="187" spans="1:44" s="130" customFormat="1" ht="19.899999999999999" customHeight="1" x14ac:dyDescent="0.3">
      <c r="A187" s="125">
        <v>181</v>
      </c>
      <c r="B187" s="134">
        <v>660983</v>
      </c>
      <c r="C187" s="136" t="s">
        <v>285</v>
      </c>
      <c r="D187" s="9"/>
      <c r="E187" s="9"/>
      <c r="F187" s="9"/>
      <c r="G187" s="9"/>
      <c r="H187" s="9"/>
      <c r="I187" s="126">
        <f t="shared" si="25"/>
        <v>0</v>
      </c>
      <c r="J187" s="126">
        <f t="shared" si="26"/>
        <v>0</v>
      </c>
      <c r="K187" s="15"/>
      <c r="L187" s="15"/>
      <c r="M187" s="15"/>
      <c r="N187" s="15"/>
      <c r="O187" s="15"/>
      <c r="P187" s="127">
        <f t="shared" si="27"/>
        <v>0</v>
      </c>
      <c r="Q187" s="127">
        <f t="shared" si="28"/>
        <v>0</v>
      </c>
      <c r="R187" s="128">
        <f t="shared" si="29"/>
        <v>0</v>
      </c>
      <c r="S187" s="128">
        <f t="shared" si="30"/>
        <v>0</v>
      </c>
      <c r="T187" s="128">
        <f t="shared" si="31"/>
        <v>0</v>
      </c>
      <c r="U187" s="128">
        <f t="shared" si="32"/>
        <v>0</v>
      </c>
      <c r="V187" s="128">
        <f t="shared" si="33"/>
        <v>0</v>
      </c>
      <c r="W187" s="33">
        <f t="shared" si="34"/>
        <v>0</v>
      </c>
      <c r="X187" s="129">
        <f t="shared" si="35"/>
        <v>0</v>
      </c>
      <c r="Y187" s="141"/>
      <c r="Z187" s="131">
        <f t="shared" si="36"/>
        <v>0</v>
      </c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2"/>
    </row>
    <row r="188" spans="1:44" s="130" customFormat="1" ht="19.899999999999999" customHeight="1" x14ac:dyDescent="0.3">
      <c r="A188" s="125">
        <v>182</v>
      </c>
      <c r="B188" s="134">
        <v>660984</v>
      </c>
      <c r="C188" s="136" t="s">
        <v>286</v>
      </c>
      <c r="D188" s="138">
        <v>9</v>
      </c>
      <c r="E188" s="138">
        <v>8</v>
      </c>
      <c r="F188" s="138">
        <v>12</v>
      </c>
      <c r="G188" s="138">
        <v>10</v>
      </c>
      <c r="H188" s="138">
        <v>14</v>
      </c>
      <c r="I188" s="126">
        <f t="shared" si="25"/>
        <v>53</v>
      </c>
      <c r="J188" s="126">
        <f t="shared" si="26"/>
        <v>7.9499999999999993</v>
      </c>
      <c r="K188" s="15">
        <v>2.5</v>
      </c>
      <c r="L188" s="15">
        <v>4</v>
      </c>
      <c r="M188" s="15">
        <v>3</v>
      </c>
      <c r="N188" s="15">
        <v>3</v>
      </c>
      <c r="O188" s="15">
        <v>4</v>
      </c>
      <c r="P188" s="127">
        <f t="shared" si="27"/>
        <v>16.5</v>
      </c>
      <c r="Q188" s="127">
        <f t="shared" si="28"/>
        <v>0.82500000000000007</v>
      </c>
      <c r="R188" s="128">
        <f t="shared" si="29"/>
        <v>1.4749999999999999</v>
      </c>
      <c r="S188" s="128">
        <f t="shared" si="30"/>
        <v>1.4</v>
      </c>
      <c r="T188" s="128">
        <f t="shared" si="31"/>
        <v>1.9499999999999997</v>
      </c>
      <c r="U188" s="128">
        <f t="shared" si="32"/>
        <v>1.65</v>
      </c>
      <c r="V188" s="128">
        <f t="shared" si="33"/>
        <v>2.3000000000000003</v>
      </c>
      <c r="W188" s="33">
        <f t="shared" si="34"/>
        <v>69.5</v>
      </c>
      <c r="X188" s="129">
        <f t="shared" si="35"/>
        <v>13.9</v>
      </c>
      <c r="Y188" s="137">
        <v>58</v>
      </c>
      <c r="Z188" s="131">
        <f t="shared" si="36"/>
        <v>46.400000000000006</v>
      </c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2"/>
    </row>
    <row r="189" spans="1:44" s="130" customFormat="1" ht="19.899999999999999" customHeight="1" x14ac:dyDescent="0.3">
      <c r="A189" s="125">
        <v>183</v>
      </c>
      <c r="B189" s="134">
        <v>660985</v>
      </c>
      <c r="C189" s="136" t="s">
        <v>287</v>
      </c>
      <c r="D189" s="9">
        <v>6</v>
      </c>
      <c r="E189" s="9">
        <v>10</v>
      </c>
      <c r="F189" s="9">
        <v>8.5</v>
      </c>
      <c r="G189" s="9">
        <v>5</v>
      </c>
      <c r="H189" s="9">
        <v>7</v>
      </c>
      <c r="I189" s="126">
        <f t="shared" si="25"/>
        <v>36.5</v>
      </c>
      <c r="J189" s="126">
        <f t="shared" si="26"/>
        <v>5.4749999999999996</v>
      </c>
      <c r="K189" s="15">
        <v>2</v>
      </c>
      <c r="L189" s="15">
        <v>3</v>
      </c>
      <c r="M189" s="15">
        <v>2.5</v>
      </c>
      <c r="N189" s="15">
        <v>1.5</v>
      </c>
      <c r="O189" s="15">
        <v>3</v>
      </c>
      <c r="P189" s="127">
        <f t="shared" si="27"/>
        <v>12</v>
      </c>
      <c r="Q189" s="127">
        <f t="shared" si="28"/>
        <v>0.60000000000000009</v>
      </c>
      <c r="R189" s="128">
        <f t="shared" si="29"/>
        <v>0.99999999999999989</v>
      </c>
      <c r="S189" s="128">
        <f t="shared" si="30"/>
        <v>1.65</v>
      </c>
      <c r="T189" s="128">
        <f t="shared" si="31"/>
        <v>1.4</v>
      </c>
      <c r="U189" s="128">
        <f t="shared" si="32"/>
        <v>0.82499999999999996</v>
      </c>
      <c r="V189" s="128">
        <f t="shared" si="33"/>
        <v>1.2000000000000002</v>
      </c>
      <c r="W189" s="33">
        <f t="shared" si="34"/>
        <v>48.5</v>
      </c>
      <c r="X189" s="129">
        <f t="shared" si="35"/>
        <v>9.7000000000000011</v>
      </c>
      <c r="Y189" s="137">
        <v>41</v>
      </c>
      <c r="Z189" s="131">
        <f t="shared" si="36"/>
        <v>32.800000000000004</v>
      </c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2"/>
    </row>
    <row r="190" spans="1:44" s="130" customFormat="1" ht="19.899999999999999" customHeight="1" x14ac:dyDescent="0.3">
      <c r="A190" s="125">
        <v>184</v>
      </c>
      <c r="B190" s="134">
        <v>660986</v>
      </c>
      <c r="C190" s="136" t="s">
        <v>288</v>
      </c>
      <c r="D190" s="138">
        <v>11</v>
      </c>
      <c r="E190" s="138">
        <v>15</v>
      </c>
      <c r="F190" s="138">
        <v>13</v>
      </c>
      <c r="G190" s="138">
        <v>17</v>
      </c>
      <c r="H190" s="138">
        <v>10</v>
      </c>
      <c r="I190" s="126">
        <f t="shared" si="25"/>
        <v>66</v>
      </c>
      <c r="J190" s="126">
        <f t="shared" si="26"/>
        <v>9.9</v>
      </c>
      <c r="K190" s="15">
        <v>5</v>
      </c>
      <c r="L190" s="15">
        <v>4.5</v>
      </c>
      <c r="M190" s="15">
        <v>3</v>
      </c>
      <c r="N190" s="15">
        <v>5</v>
      </c>
      <c r="O190" s="15">
        <v>3.5</v>
      </c>
      <c r="P190" s="127">
        <f t="shared" si="27"/>
        <v>21</v>
      </c>
      <c r="Q190" s="127">
        <f t="shared" si="28"/>
        <v>1.05</v>
      </c>
      <c r="R190" s="128">
        <f t="shared" si="29"/>
        <v>1.9</v>
      </c>
      <c r="S190" s="128">
        <f t="shared" si="30"/>
        <v>2.4750000000000001</v>
      </c>
      <c r="T190" s="128">
        <f t="shared" si="31"/>
        <v>2.1</v>
      </c>
      <c r="U190" s="128">
        <f t="shared" si="32"/>
        <v>2.8</v>
      </c>
      <c r="V190" s="128">
        <f t="shared" si="33"/>
        <v>1.675</v>
      </c>
      <c r="W190" s="33">
        <f t="shared" si="34"/>
        <v>87</v>
      </c>
      <c r="X190" s="129">
        <f t="shared" si="35"/>
        <v>17.400000000000002</v>
      </c>
      <c r="Y190" s="137">
        <v>71</v>
      </c>
      <c r="Z190" s="131">
        <f t="shared" si="36"/>
        <v>56.800000000000004</v>
      </c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2"/>
    </row>
    <row r="191" spans="1:44" s="130" customFormat="1" ht="19.899999999999999" customHeight="1" x14ac:dyDescent="0.3">
      <c r="A191" s="125">
        <v>185</v>
      </c>
      <c r="B191" s="134">
        <v>660987</v>
      </c>
      <c r="C191" s="135" t="s">
        <v>289</v>
      </c>
      <c r="D191" s="138">
        <v>10.5</v>
      </c>
      <c r="E191" s="138">
        <v>7</v>
      </c>
      <c r="F191" s="138">
        <v>8.5</v>
      </c>
      <c r="G191" s="138">
        <v>9</v>
      </c>
      <c r="H191" s="138">
        <v>10</v>
      </c>
      <c r="I191" s="126">
        <f t="shared" si="25"/>
        <v>45</v>
      </c>
      <c r="J191" s="126">
        <f t="shared" si="26"/>
        <v>6.75</v>
      </c>
      <c r="K191" s="15">
        <v>3.5</v>
      </c>
      <c r="L191" s="15">
        <v>3</v>
      </c>
      <c r="M191" s="15">
        <v>4</v>
      </c>
      <c r="N191" s="15">
        <v>2</v>
      </c>
      <c r="O191" s="15">
        <v>2.5</v>
      </c>
      <c r="P191" s="127">
        <f t="shared" si="27"/>
        <v>15</v>
      </c>
      <c r="Q191" s="127">
        <f t="shared" si="28"/>
        <v>0.75</v>
      </c>
      <c r="R191" s="128">
        <f t="shared" si="29"/>
        <v>1.75</v>
      </c>
      <c r="S191" s="128">
        <f t="shared" si="30"/>
        <v>1.2000000000000002</v>
      </c>
      <c r="T191" s="128">
        <f t="shared" si="31"/>
        <v>1.4749999999999999</v>
      </c>
      <c r="U191" s="128">
        <f t="shared" si="32"/>
        <v>1.45</v>
      </c>
      <c r="V191" s="128">
        <f t="shared" si="33"/>
        <v>1.625</v>
      </c>
      <c r="W191" s="33">
        <f t="shared" si="34"/>
        <v>60</v>
      </c>
      <c r="X191" s="129">
        <f t="shared" si="35"/>
        <v>12</v>
      </c>
      <c r="Y191" s="134">
        <v>51</v>
      </c>
      <c r="Z191" s="131">
        <f t="shared" si="36"/>
        <v>40.800000000000004</v>
      </c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2"/>
    </row>
    <row r="192" spans="1:44" ht="21" thickBot="1" x14ac:dyDescent="0.35"/>
    <row r="193" spans="1:26" x14ac:dyDescent="0.3">
      <c r="A193" s="190" t="s">
        <v>17</v>
      </c>
      <c r="B193" s="191"/>
      <c r="C193" s="192"/>
      <c r="D193" s="6">
        <f>COUNT(D7:D191)</f>
        <v>173</v>
      </c>
      <c r="E193" s="6">
        <f>COUNT(E7:E191)</f>
        <v>173</v>
      </c>
      <c r="F193" s="6">
        <f>COUNT(F7:F191)</f>
        <v>173</v>
      </c>
      <c r="G193" s="6">
        <f>COUNT(G7:G191)</f>
        <v>173</v>
      </c>
      <c r="H193" s="6">
        <f>COUNT(H7:H191)</f>
        <v>173</v>
      </c>
      <c r="I193" s="7">
        <f>COUNT(I7:I191)</f>
        <v>185</v>
      </c>
      <c r="J193" s="7">
        <f>COUNT(J7:J191)</f>
        <v>185</v>
      </c>
      <c r="K193" s="84">
        <f>COUNT(K7:K191)</f>
        <v>172</v>
      </c>
      <c r="L193" s="84">
        <f>COUNT(L7:L191)</f>
        <v>172</v>
      </c>
      <c r="M193" s="84">
        <f>COUNT(M7:M191)</f>
        <v>172</v>
      </c>
      <c r="N193" s="84">
        <f>COUNT(N7:N191)</f>
        <v>172</v>
      </c>
      <c r="O193" s="84">
        <f>COUNT(O7:O191)</f>
        <v>172</v>
      </c>
      <c r="P193" s="80">
        <f>COUNT(P7:P191)</f>
        <v>185</v>
      </c>
      <c r="Q193" s="80">
        <f>COUNT(Q7:Q191)</f>
        <v>185</v>
      </c>
      <c r="R193" s="100">
        <f>COUNT(R7:R191)</f>
        <v>185</v>
      </c>
      <c r="S193" s="100">
        <f>COUNT(S7:S191)</f>
        <v>185</v>
      </c>
      <c r="T193" s="100">
        <f>COUNT(T7:T191)</f>
        <v>185</v>
      </c>
      <c r="U193" s="100">
        <f>COUNT(U7:U191)</f>
        <v>185</v>
      </c>
      <c r="V193" s="100">
        <f>COUNT(V7:V191)</f>
        <v>185</v>
      </c>
      <c r="W193" s="106">
        <f>COUNT(W6:W191)</f>
        <v>185</v>
      </c>
      <c r="X193" s="106">
        <f>COUNT(X6:X191)</f>
        <v>185</v>
      </c>
      <c r="Y193" s="106">
        <f>COUNT(Y6:Y191)</f>
        <v>173</v>
      </c>
      <c r="Z193" s="106">
        <f>COUNT(Z6:Z191)</f>
        <v>180</v>
      </c>
    </row>
    <row r="194" spans="1:26" ht="21" customHeight="1" x14ac:dyDescent="0.3">
      <c r="A194" s="163" t="s">
        <v>18</v>
      </c>
      <c r="B194" s="164"/>
      <c r="C194" s="165"/>
      <c r="D194" s="8">
        <v>20</v>
      </c>
      <c r="E194" s="9">
        <v>20</v>
      </c>
      <c r="F194" s="9">
        <v>20</v>
      </c>
      <c r="G194" s="9">
        <v>20</v>
      </c>
      <c r="H194" s="90">
        <v>20</v>
      </c>
      <c r="I194" s="10">
        <f>SUM(D194:H194)</f>
        <v>100</v>
      </c>
      <c r="J194" s="91">
        <f>I194*0.15</f>
        <v>15</v>
      </c>
      <c r="K194" s="85">
        <v>6</v>
      </c>
      <c r="L194" s="15">
        <v>6</v>
      </c>
      <c r="M194" s="15">
        <v>6</v>
      </c>
      <c r="N194" s="15">
        <v>6</v>
      </c>
      <c r="O194" s="86">
        <v>6</v>
      </c>
      <c r="P194" s="81">
        <f>SUM(K194:O194)</f>
        <v>30</v>
      </c>
      <c r="Q194" s="98">
        <f>P194*0.05</f>
        <v>1.5</v>
      </c>
      <c r="R194" s="101">
        <f>(D194*0.15+K194*0.05)</f>
        <v>3.3</v>
      </c>
      <c r="S194" s="18">
        <f>((E194*0.15+L194*0.05))</f>
        <v>3.3</v>
      </c>
      <c r="T194" s="18">
        <f>((F194*0.15+M194*0.05))</f>
        <v>3.3</v>
      </c>
      <c r="U194" s="18">
        <f>((G194*0.15+N194*0.05))</f>
        <v>3.3</v>
      </c>
      <c r="V194" s="19">
        <f>((H194*0.15+O194*0.05))</f>
        <v>3.3</v>
      </c>
      <c r="W194" s="107">
        <v>130</v>
      </c>
      <c r="X194" s="103">
        <f>W194*0.2</f>
        <v>26</v>
      </c>
      <c r="Y194" s="16">
        <v>100</v>
      </c>
      <c r="Z194" s="81">
        <f>Y194*0.8</f>
        <v>80</v>
      </c>
    </row>
    <row r="195" spans="1:26" x14ac:dyDescent="0.3">
      <c r="A195" s="163" t="s">
        <v>80</v>
      </c>
      <c r="B195" s="164"/>
      <c r="C195" s="165"/>
      <c r="D195" s="8">
        <f t="shared" ref="D195:L195" si="37">D194*0.4</f>
        <v>8</v>
      </c>
      <c r="E195" s="9">
        <f t="shared" si="37"/>
        <v>8</v>
      </c>
      <c r="F195" s="9">
        <f t="shared" si="37"/>
        <v>8</v>
      </c>
      <c r="G195" s="9">
        <f t="shared" si="37"/>
        <v>8</v>
      </c>
      <c r="H195" s="90">
        <f t="shared" si="37"/>
        <v>8</v>
      </c>
      <c r="I195" s="10">
        <f t="shared" si="37"/>
        <v>40</v>
      </c>
      <c r="J195" s="91">
        <f t="shared" si="37"/>
        <v>6</v>
      </c>
      <c r="K195" s="85">
        <f t="shared" si="37"/>
        <v>2.4000000000000004</v>
      </c>
      <c r="L195" s="15">
        <f t="shared" si="37"/>
        <v>2.4000000000000004</v>
      </c>
      <c r="M195" s="15">
        <f t="shared" ref="M195:Z195" si="38">M194*0.4</f>
        <v>2.4000000000000004</v>
      </c>
      <c r="N195" s="15">
        <f t="shared" si="38"/>
        <v>2.4000000000000004</v>
      </c>
      <c r="O195" s="86">
        <f t="shared" si="38"/>
        <v>2.4000000000000004</v>
      </c>
      <c r="P195" s="81">
        <f t="shared" si="38"/>
        <v>12</v>
      </c>
      <c r="Q195" s="98">
        <f t="shared" si="38"/>
        <v>0.60000000000000009</v>
      </c>
      <c r="R195" s="101">
        <f t="shared" si="38"/>
        <v>1.32</v>
      </c>
      <c r="S195" s="18">
        <f t="shared" si="38"/>
        <v>1.32</v>
      </c>
      <c r="T195" s="18">
        <f t="shared" si="38"/>
        <v>1.32</v>
      </c>
      <c r="U195" s="18">
        <f t="shared" si="38"/>
        <v>1.32</v>
      </c>
      <c r="V195" s="19">
        <f t="shared" si="38"/>
        <v>1.32</v>
      </c>
      <c r="W195" s="107">
        <f t="shared" si="38"/>
        <v>52</v>
      </c>
      <c r="X195" s="103">
        <f t="shared" si="38"/>
        <v>10.4</v>
      </c>
      <c r="Y195" s="16">
        <f t="shared" si="38"/>
        <v>40</v>
      </c>
      <c r="Z195" s="81">
        <f t="shared" si="38"/>
        <v>32</v>
      </c>
    </row>
    <row r="196" spans="1:26" ht="21" customHeight="1" x14ac:dyDescent="0.3">
      <c r="A196" s="163" t="s">
        <v>19</v>
      </c>
      <c r="B196" s="164"/>
      <c r="C196" s="165"/>
      <c r="D196" s="8">
        <f>COUNTIF(D155:D191, "&gt;=8")</f>
        <v>14</v>
      </c>
      <c r="E196" s="9">
        <f>COUNTIF(E155:E191, "&gt;=8")</f>
        <v>19</v>
      </c>
      <c r="F196" s="9">
        <f>COUNTIF(F155:F191, "&gt;=8")</f>
        <v>23</v>
      </c>
      <c r="G196" s="9">
        <f>COUNTIF(G155:G191, "&gt;=8")</f>
        <v>15</v>
      </c>
      <c r="H196" s="90">
        <f>COUNTIF(H155:H191, "&gt;=8")</f>
        <v>19</v>
      </c>
      <c r="I196" s="10">
        <f>COUNTIF(I155:I191, "&gt;=40")</f>
        <v>14</v>
      </c>
      <c r="J196" s="91">
        <f>COUNTIF(J155:J191, "&gt;=6")</f>
        <v>14</v>
      </c>
      <c r="K196" s="85">
        <f>COUNTIF(K155:K191, "&gt;=2.4")</f>
        <v>19</v>
      </c>
      <c r="L196" s="15">
        <f>COUNTIF(L155:L191, "&gt;=2.4")</f>
        <v>22</v>
      </c>
      <c r="M196" s="15">
        <f>COUNTIF(M155:M191, "&gt;=2.4")</f>
        <v>21</v>
      </c>
      <c r="N196" s="15">
        <f>COUNTIF(N155:N191, "&gt;=2.4")</f>
        <v>23</v>
      </c>
      <c r="O196" s="86">
        <f>COUNTIF(O155:O191, "&gt;=2.4")</f>
        <v>23</v>
      </c>
      <c r="P196" s="81">
        <f>COUNTIF(P155:P191, "&gt;=12")</f>
        <v>23</v>
      </c>
      <c r="Q196" s="98">
        <f>COUNTIF(Q155:Q191, "&gt;=0.6")</f>
        <v>23</v>
      </c>
      <c r="R196" s="101">
        <f>COUNTIF(R155:R191, "&gt;=1.32")</f>
        <v>14</v>
      </c>
      <c r="S196" s="18">
        <f>COUNTIF(S155:S191, "&gt;=1.32")</f>
        <v>19</v>
      </c>
      <c r="T196" s="18">
        <f>COUNTIF(T155:T191, "&gt;=1.32")</f>
        <v>21</v>
      </c>
      <c r="U196" s="18">
        <f>COUNTIF(U155:U191, "&gt;=1.32")</f>
        <v>15</v>
      </c>
      <c r="V196" s="19">
        <f>COUNTIF(V155:V191, "&gt;=1.32")</f>
        <v>18</v>
      </c>
      <c r="W196" s="107">
        <f>COUNTIF(W155:W191, "&gt;=52")</f>
        <v>15</v>
      </c>
      <c r="X196" s="103">
        <f>COUNTIF(X155:X191, "&gt;=10.4")</f>
        <v>15</v>
      </c>
      <c r="Y196" s="16">
        <f>COUNTIF(Y155:Y191, "&gt;=40")</f>
        <v>25</v>
      </c>
      <c r="Z196" s="81">
        <f>COUNTIF(Z155:Z191, "&gt;=32")</f>
        <v>25</v>
      </c>
    </row>
    <row r="197" spans="1:26" x14ac:dyDescent="0.3">
      <c r="A197" s="163" t="s">
        <v>20</v>
      </c>
      <c r="B197" s="164"/>
      <c r="C197" s="165"/>
      <c r="D197" s="92" t="str">
        <f xml:space="preserve"> IF(((D196/COUNT(D155:D191))*100)&gt;=60,"3", IF(AND(((D196/COUNT(D155:D191))*100)&lt;60, ((D196/COUNT(D155:D191))*100)&gt;=50),"2", IF( AND(((D196/COUNT(D155:D191))*100)&lt;50, ((D196/COUNT(D155:D191))*100)&gt;=40),"1","0")))</f>
        <v>1</v>
      </c>
      <c r="E197" s="9" t="str">
        <f xml:space="preserve"> IF(((E196/COUNT(E155:E191))*100)&gt;=60,"3", IF(AND(((E196/COUNT(E155:E191))*100)&lt;60, ((E196/COUNT(E155:E191))*100)&gt;=50),"2", IF( AND(((E196/COUNT(E155:E191))*100)&lt;50, ((E196/COUNT(E155:E191))*100)&gt;=40),"1","0")))</f>
        <v>2</v>
      </c>
      <c r="F197" s="9" t="str">
        <f xml:space="preserve"> IF(((F196/COUNT(F155:F191))*100)&gt;=60,"3", IF(AND(((F196/COUNT(F155:F191))*100)&lt;60, ((F196/COUNT(F155:F191))*100)&gt;=50),"2", IF( AND(((F196/COUNT(F155:F191))*100)&lt;50, ((F196/COUNT(F155:F191))*100)&gt;=40),"1","0")))</f>
        <v>3</v>
      </c>
      <c r="G197" s="9" t="str">
        <f xml:space="preserve"> IF(((G196/COUNT(G155:G191))*100)&gt;=60,"3", IF(AND(((G196/COUNT(G155:G191))*100)&lt;60, ((G196/COUNT(G155:G191))*100)&gt;=50),"2", IF( AND(((G196/COUNT(G155:G191))*100)&lt;50, ((G196/COUNT(G155:G191))*100)&gt;=40),"1","0")))</f>
        <v>1</v>
      </c>
      <c r="H197" s="90" t="str">
        <f xml:space="preserve"> IF(((H196/COUNT(H155:H191))*100)&gt;=60,"3", IF(AND(((H196/COUNT(H155:H191))*100)&lt;60, ((H196/COUNT(H155:H191))*100)&gt;=50),"2", IF( AND(((H196/COUNT(H155:H191))*100)&lt;50, ((H196/COUNT(H155:H191))*100)&gt;=40),"1","0")))</f>
        <v>2</v>
      </c>
      <c r="I197" s="10" t="str">
        <f xml:space="preserve"> IF(((I196/COUNT(I155:I191))*100)&gt;=60,"3", IF(AND(((I196/COUNT(I155:I191))*100)&lt;60, ((I196/COUNT(I155:I191))*100)&gt;=50),"2", IF( AND(((I196/COUNT(I155:I191))*100)&lt;50, ((I196/COUNT(I155:I191))*100)&gt;=40),"1","0")))</f>
        <v>0</v>
      </c>
      <c r="J197" s="91" t="str">
        <f xml:space="preserve"> IF(((J196/COUNT(J155:J191))*100)&gt;=60,"3", IF(AND(((J196/COUNT(J155:J191))*100)&lt;60, ((J196/COUNT(J155:J191))*100)&gt;=50),"2", IF( AND(((J196/COUNT(J155:J191))*100)&lt;50, ((J196/COUNT(J155:J191))*100)&gt;=40),"1","0")))</f>
        <v>0</v>
      </c>
      <c r="K197" s="85" t="str">
        <f xml:space="preserve"> IF(((K196/COUNT(K155:K191))*100)&gt;=60,"3", IF(AND(((K196/COUNT(K155:K191))*100)&lt;60, ((K196/COUNT(K155:K191))*100)&gt;=50),"2", IF( AND(((K196/COUNT(K155:K191))*100)&lt;50, ((K196/COUNT(K155:K191))*100)&gt;=40),"1","0")))</f>
        <v>2</v>
      </c>
      <c r="L197" s="14" t="str">
        <f xml:space="preserve"> IF(((L196/COUNT(L155:L191))*100)&gt;=60,"3", IF(AND(((L196/COUNT(L155:L191))*100)&lt;60, ((L196/COUNT(L155:L191))*100)&gt;=50),"2", IF( AND(((L196/COUNT(L155:L191))*100)&lt;50, ((L196/COUNT(L155:L191))*100)&gt;=40),"1","0")))</f>
        <v>3</v>
      </c>
      <c r="M197" s="14" t="str">
        <f xml:space="preserve"> IF(((M196/COUNT(M155:M191))*100)&gt;=60,"3", IF(AND(((M196/COUNT(M155:M191))*100)&lt;60, ((M196/COUNT(M155:M191))*100)&gt;=50),"2", IF( AND(((M196/COUNT(M155:M191))*100)&lt;50, ((M196/COUNT(M155:M191))*100)&gt;=40),"1","0")))</f>
        <v>3</v>
      </c>
      <c r="N197" s="14" t="str">
        <f xml:space="preserve"> IF(((N196/COUNT(N155:N191))*100)&gt;=60,"3", IF(AND(((N196/COUNT(N155:N191))*100)&lt;60, ((N196/COUNT(N155:N191))*100)&gt;=50),"2", IF( AND(((N196/COUNT(N155:N191))*100)&lt;50, ((N196/COUNT(N155:N191))*100)&gt;=40),"1","0")))</f>
        <v>3</v>
      </c>
      <c r="O197" s="87" t="str">
        <f xml:space="preserve"> IF(((O196/COUNT(O155:O191))*100)&gt;=60,"3", IF(AND(((O196/COUNT(O155:O191))*100)&lt;60, ((O196/COUNT(O155:O191))*100)&gt;=50),"2", IF( AND(((O196/COUNT(O155:O191))*100)&lt;50, ((O196/COUNT(O155:O191))*100)&gt;=40),"1","0")))</f>
        <v>3</v>
      </c>
      <c r="P197" s="81" t="str">
        <f xml:space="preserve"> IF(((P196/COUNT(P155:P191))*100)&gt;=60,"3", IF(AND(((P196/COUNT(P155:P191))*100)&lt;60, ((P196/COUNT(P155:P191))*100)&gt;=50),"2", IF( AND(((P196/COUNT(P155:P191))*100)&lt;50, ((P196/COUNT(P155:P191))*100)&gt;=40),"1","0")))</f>
        <v>3</v>
      </c>
      <c r="Q197" s="98" t="str">
        <f xml:space="preserve"> IF(((Q196/COUNT(Q155:Q191))*100)&gt;=60,"3", IF(AND(((Q196/COUNT(Q155:Q191))*100)&lt;60, ((Q196/COUNT(Q155:Q191))*100)&gt;=50),"2", IF( AND(((Q196/COUNT(Q155:Q191))*100)&lt;50, ((Q196/COUNT(Q155:Q191))*100)&gt;=40),"1","0")))</f>
        <v>3</v>
      </c>
      <c r="R197" s="101" t="str">
        <f xml:space="preserve"> IF(((R196/COUNT(R155:R191))*100)&gt;=60,"3", IF(AND(((R196/COUNT(R155:R191))*100)&lt;60, ((R196/COUNT(R155:R191))*100)&gt;=50),"2", IF( AND(((R196/COUNT(R155:R191))*100)&lt;50, ((R196/COUNT(R155:R191))*100)&gt;=40),"1","0")))</f>
        <v>0</v>
      </c>
      <c r="S197" s="18" t="str">
        <f xml:space="preserve"> IF(((S196/COUNT(S155:S191))*100)&gt;=60,"3", IF(AND(((S196/COUNT(S155:S191))*100)&lt;60, ((S196/COUNT(S155:S191))*100)&gt;=50),"2", IF( AND(((S196/COUNT(S155:S191))*100)&lt;50, ((S196/COUNT(S155:S191))*100)&gt;=40),"1","0")))</f>
        <v>2</v>
      </c>
      <c r="T197" s="18" t="str">
        <f xml:space="preserve"> IF(((T196/COUNT(T155:T191))*100)&gt;=60,"3", IF(AND(((T196/COUNT(T155:T191))*100)&lt;60, ((T196/COUNT(T155:T191))*100)&gt;=50),"2", IF( AND(((T196/COUNT(T155:T191))*100)&lt;50, ((T196/COUNT(T155:T191))*100)&gt;=40),"1","0")))</f>
        <v>2</v>
      </c>
      <c r="U197" s="18" t="str">
        <f xml:space="preserve"> IF(((U196/COUNT(U155:U191))*100)&gt;=60,"3", IF(AND(((U196/COUNT(U155:U191))*100)&lt;60, ((U196/COUNT(U155:U191))*100)&gt;=50),"2", IF( AND(((U196/COUNT(U155:U191))*100)&lt;50, ((U196/COUNT(U155:U191))*100)&gt;=40),"1","0")))</f>
        <v>1</v>
      </c>
      <c r="V197" s="19" t="str">
        <f xml:space="preserve"> IF(((V196/COUNT(V155:V191))*100)&gt;=60,"3", IF(AND(((V196/COUNT(V155:V191))*100)&lt;60, ((V196/COUNT(V155:V191))*100)&gt;=50),"2", IF( AND(((V196/COUNT(V155:V191))*100)&lt;50, ((V196/COUNT(V155:V191))*100)&gt;=40),"1","0")))</f>
        <v>1</v>
      </c>
      <c r="W197" s="103" t="str">
        <f xml:space="preserve"> IF(((W196/COUNT(W155:W191))*100)&gt;=60,"3", IF(AND(((W196/COUNT(W155:W191))*100)&lt;60, ((W196/COUNT(W155:W191))*100)&gt;=50),"2", IF( AND(((W196/COUNT(W155:W191))*100)&lt;50, ((W196/COUNT(W155:W191))*100)&gt;=40),"1","0")))</f>
        <v>1</v>
      </c>
      <c r="X197" s="104" t="str">
        <f xml:space="preserve"> IF(((X196/COUNT(X155:X191))*100)&gt;=60,"3", IF(AND(((X196/COUNT(X155:X191))*100)&lt;60, ((X196/COUNT(X155:X191))*100)&gt;=50),"2", IF( AND(((X196/COUNT(X155:X191))*100)&lt;50, ((X196/COUNT(X155:X191))*100)&gt;=40),"1","0")))</f>
        <v>1</v>
      </c>
      <c r="Y197" s="98" t="str">
        <f xml:space="preserve"> IF(((Y196/COUNT(Y155:Y191))*100)&gt;=60,"3", IF(AND(((Y196/COUNT(Y155:Y191))*100)&lt;60, ((Y196/COUNT(Y155:Y191))*100)&gt;=50),"2", IF( AND(((Y196/COUNT(Y155:Y191))*100)&lt;50, ((Y196/COUNT(Y155:Y191))*100)&gt;=40),"1","0")))</f>
        <v>3</v>
      </c>
      <c r="Z197" s="98" t="str">
        <f xml:space="preserve"> IF(((Z196/COUNT(Z155:Z191))*100)&gt;=60,"3", IF(AND(((Z196/COUNT(Z155:Z191))*100)&lt;60, ((Z196/COUNT(Z155:Z191))*100)&gt;=50),"2", IF( AND(((Z196/COUNT(Z155:Z191))*100)&lt;50, ((Z196/COUNT(Z155:Z191))*100)&gt;=40),"1","0")))</f>
        <v>3</v>
      </c>
    </row>
    <row r="198" spans="1:26" ht="21" thickBot="1" x14ac:dyDescent="0.35">
      <c r="A198" s="166" t="s">
        <v>21</v>
      </c>
      <c r="B198" s="167"/>
      <c r="C198" s="168"/>
      <c r="D198" s="11">
        <f>((D196/COUNT(D155:D191))*D197)</f>
        <v>0.42424242424242425</v>
      </c>
      <c r="E198" s="12">
        <f>((E196/COUNT(E155:E191))*E197)</f>
        <v>1.1515151515151516</v>
      </c>
      <c r="F198" s="12">
        <f>((F196/COUNT(F155:F191))*F197)</f>
        <v>2.0909090909090908</v>
      </c>
      <c r="G198" s="12">
        <f>((G196/COUNT(G155:G191))*G197)</f>
        <v>0.45454545454545453</v>
      </c>
      <c r="H198" s="93">
        <f>((H196/COUNT(H155:H191))*H197)</f>
        <v>1.1515151515151516</v>
      </c>
      <c r="I198" s="13">
        <f>((I196/COUNT(I155:I191))*I197)</f>
        <v>0</v>
      </c>
      <c r="J198" s="94">
        <f>((J196/COUNT(J155:J191))*J197)</f>
        <v>0</v>
      </c>
      <c r="K198" s="88">
        <f>((K196/COUNT(K155:K191))*K197)</f>
        <v>1.1515151515151516</v>
      </c>
      <c r="L198" s="17">
        <f>((L196/COUNT(L155:L191))*L197)</f>
        <v>2</v>
      </c>
      <c r="M198" s="17">
        <f>((M196/COUNT(M155:M191))*M197)</f>
        <v>1.9090909090909092</v>
      </c>
      <c r="N198" s="17">
        <f>((N196/COUNT(N155:N191))*N197)</f>
        <v>2.0909090909090908</v>
      </c>
      <c r="O198" s="89">
        <f>((O196/COUNT(O155:O191))*O197)</f>
        <v>2.0909090909090908</v>
      </c>
      <c r="P198" s="82">
        <f>((P196/COUNT(P155:P191))*P197)</f>
        <v>1.8648648648648649</v>
      </c>
      <c r="Q198" s="99">
        <f>((Q196/COUNT(Q155:Q191))*Q197)</f>
        <v>1.8648648648648649</v>
      </c>
      <c r="R198" s="102">
        <f>((R196/COUNT(R155:R191))*R197)</f>
        <v>0</v>
      </c>
      <c r="S198" s="20">
        <f>((S196/COUNT(S155:S191))*S197)</f>
        <v>1.027027027027027</v>
      </c>
      <c r="T198" s="20">
        <f>((T196/COUNT(T155:T191))*T197)</f>
        <v>1.1351351351351351</v>
      </c>
      <c r="U198" s="20">
        <f>((U196/COUNT(U155:U191))*U197)</f>
        <v>0.40540540540540543</v>
      </c>
      <c r="V198" s="21">
        <f>((V196/COUNT(V155:V191))*V197)</f>
        <v>0.48648648648648651</v>
      </c>
      <c r="W198" s="108">
        <f>((W196/COUNT(W155:W191))*W197)</f>
        <v>0.40540540540540543</v>
      </c>
      <c r="X198" s="105">
        <f>((X196/COUNT(X155:X191))*X197)</f>
        <v>0.40540540540540543</v>
      </c>
      <c r="Y198" s="99">
        <f>((Y196/COUNT(Y155:Y191))*Y197)</f>
        <v>2.2727272727272725</v>
      </c>
      <c r="Z198" s="99">
        <f>((Z196/COUNT(Z155:Z191))*Z197)</f>
        <v>2.083333333333333</v>
      </c>
    </row>
    <row r="199" spans="1:26" ht="21" thickBot="1" x14ac:dyDescent="0.35">
      <c r="A199" s="2"/>
      <c r="B199" s="2"/>
      <c r="C199" s="2"/>
      <c r="D199" s="2"/>
    </row>
    <row r="200" spans="1:26" x14ac:dyDescent="0.3">
      <c r="A200" s="169" t="s">
        <v>22</v>
      </c>
      <c r="B200" s="170"/>
      <c r="C200" s="171"/>
      <c r="D200" s="2"/>
      <c r="E200" s="172" t="s">
        <v>23</v>
      </c>
      <c r="F200" s="173"/>
      <c r="G200" s="173"/>
      <c r="H200" s="173"/>
      <c r="I200" s="173"/>
      <c r="J200" s="173"/>
      <c r="K200" s="173"/>
      <c r="L200" s="173"/>
      <c r="M200" s="173"/>
      <c r="N200" s="174"/>
      <c r="O200" s="83" t="s">
        <v>13</v>
      </c>
      <c r="P200" s="24" t="s">
        <v>3</v>
      </c>
      <c r="Q200" s="24" t="s">
        <v>4</v>
      </c>
      <c r="R200" s="24" t="s">
        <v>5</v>
      </c>
      <c r="S200" s="25" t="s">
        <v>6</v>
      </c>
    </row>
    <row r="201" spans="1:26" ht="21" thickBot="1" x14ac:dyDescent="0.35">
      <c r="A201" s="26" t="s">
        <v>81</v>
      </c>
      <c r="B201" s="3"/>
      <c r="C201" s="27"/>
      <c r="D201" s="2"/>
      <c r="E201" s="175"/>
      <c r="F201" s="176"/>
      <c r="G201" s="176"/>
      <c r="H201" s="176"/>
      <c r="I201" s="176"/>
      <c r="J201" s="176"/>
      <c r="K201" s="176"/>
      <c r="L201" s="176"/>
      <c r="M201" s="176"/>
      <c r="N201" s="177"/>
      <c r="O201" s="4">
        <f>(R198*0.2+Z198*0.8)</f>
        <v>1.6666666666666665</v>
      </c>
      <c r="P201" s="4">
        <f>(S198*0.2+Z198*0.8)</f>
        <v>1.872072072072072</v>
      </c>
      <c r="Q201" s="4">
        <f>(T198*0.2+Z198*0.8)</f>
        <v>1.8936936936936934</v>
      </c>
      <c r="R201" s="4">
        <f>(U198*0.2+Z198*0.8)</f>
        <v>1.7477477477477477</v>
      </c>
      <c r="S201" s="5">
        <f>(V198*0.2+Z198*0.8)</f>
        <v>1.7639639639639637</v>
      </c>
    </row>
    <row r="202" spans="1:26" x14ac:dyDescent="0.3">
      <c r="A202" s="26" t="s">
        <v>82</v>
      </c>
      <c r="B202" s="3"/>
      <c r="C202" s="27"/>
      <c r="D202" s="2"/>
    </row>
    <row r="203" spans="1:26" ht="21" thickBot="1" x14ac:dyDescent="0.35">
      <c r="A203" s="28" t="s">
        <v>83</v>
      </c>
      <c r="B203" s="29"/>
      <c r="C203" s="30"/>
      <c r="D203" s="2"/>
    </row>
  </sheetData>
  <mergeCells count="22">
    <mergeCell ref="A193:C193"/>
    <mergeCell ref="A194:C19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200:N201"/>
    <mergeCell ref="Y4:Y6"/>
    <mergeCell ref="Z4:Z6"/>
    <mergeCell ref="D5:J5"/>
    <mergeCell ref="K5:Q5"/>
    <mergeCell ref="A195:C195"/>
    <mergeCell ref="A196:C196"/>
    <mergeCell ref="A197:C197"/>
    <mergeCell ref="A198:C198"/>
    <mergeCell ref="A200:C20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E203"/>
  <sheetViews>
    <sheetView topLeftCell="A178" zoomScale="60" zoomScaleNormal="60" workbookViewId="0">
      <selection activeCell="A192" sqref="A192:XFD19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4" width="13.28515625" style="1" bestFit="1" customWidth="1"/>
    <col min="5" max="5" width="12.140625" style="1" customWidth="1"/>
    <col min="6" max="6" width="10.42578125" style="1" customWidth="1"/>
    <col min="7" max="7" width="11.140625" style="1" customWidth="1"/>
    <col min="8" max="8" width="11.42578125" style="1" customWidth="1"/>
    <col min="9" max="9" width="11.85546875" style="1" customWidth="1"/>
    <col min="10" max="10" width="12.7109375" style="1" customWidth="1"/>
    <col min="11" max="11" width="13.7109375" style="1" customWidth="1"/>
    <col min="12" max="12" width="10.5703125" style="1" customWidth="1"/>
    <col min="13" max="13" width="11.140625" style="1" customWidth="1"/>
    <col min="14" max="14" width="9.85546875" style="1" customWidth="1"/>
    <col min="15" max="15" width="10.42578125" style="1" customWidth="1"/>
    <col min="16" max="16" width="15.7109375" style="1" customWidth="1"/>
    <col min="17" max="17" width="11.14062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2" style="1" customWidth="1"/>
    <col min="26" max="26" width="12.7109375" style="1" hidden="1" customWidth="1"/>
    <col min="27" max="43" width="8.85546875" style="133"/>
    <col min="44" max="44" width="8.85546875" style="132"/>
    <col min="45" max="265" width="8.85546875" style="130"/>
    <col min="266" max="16384" width="8.85546875" style="1"/>
  </cols>
  <sheetData>
    <row r="1" spans="1:44" x14ac:dyDescent="0.3">
      <c r="A1" s="193" t="s">
        <v>105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44" ht="21" thickBot="1" x14ac:dyDescent="0.35">
      <c r="A2" s="193" t="s">
        <v>294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44" ht="21" thickBot="1" x14ac:dyDescent="0.35">
      <c r="A3" s="194" t="s">
        <v>86</v>
      </c>
      <c r="B3" s="195"/>
      <c r="C3" s="109" t="s">
        <v>299</v>
      </c>
      <c r="D3" s="110" t="s">
        <v>101</v>
      </c>
      <c r="E3" s="109"/>
      <c r="F3" s="196" t="s">
        <v>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44" ht="21" customHeight="1" thickBot="1" x14ac:dyDescent="0.35">
      <c r="A4" s="197" t="s">
        <v>0</v>
      </c>
      <c r="B4" s="199" t="s">
        <v>1</v>
      </c>
      <c r="C4" s="202" t="s">
        <v>2</v>
      </c>
      <c r="D4" s="205" t="s">
        <v>102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  <c r="R4" s="208" t="s">
        <v>104</v>
      </c>
      <c r="S4" s="209"/>
      <c r="T4" s="209"/>
      <c r="U4" s="209"/>
      <c r="V4" s="210"/>
      <c r="W4" s="22" t="s">
        <v>16</v>
      </c>
      <c r="X4" s="214" t="s">
        <v>15</v>
      </c>
      <c r="Y4" s="178" t="s">
        <v>84</v>
      </c>
      <c r="Z4" s="181" t="s">
        <v>85</v>
      </c>
    </row>
    <row r="5" spans="1:44" x14ac:dyDescent="0.3">
      <c r="A5" s="198"/>
      <c r="B5" s="200"/>
      <c r="C5" s="203"/>
      <c r="D5" s="184" t="s">
        <v>12</v>
      </c>
      <c r="E5" s="185"/>
      <c r="F5" s="185"/>
      <c r="G5" s="185"/>
      <c r="H5" s="185"/>
      <c r="I5" s="185"/>
      <c r="J5" s="186"/>
      <c r="K5" s="187" t="s">
        <v>90</v>
      </c>
      <c r="L5" s="188"/>
      <c r="M5" s="188"/>
      <c r="N5" s="188"/>
      <c r="O5" s="188"/>
      <c r="P5" s="188"/>
      <c r="Q5" s="189"/>
      <c r="R5" s="211"/>
      <c r="S5" s="212"/>
      <c r="T5" s="212"/>
      <c r="U5" s="212"/>
      <c r="V5" s="213"/>
      <c r="W5" s="23" t="s">
        <v>14</v>
      </c>
      <c r="X5" s="215"/>
      <c r="Y5" s="179"/>
      <c r="Z5" s="182"/>
    </row>
    <row r="6" spans="1:44" ht="21" thickBot="1" x14ac:dyDescent="0.35">
      <c r="A6" s="198"/>
      <c r="B6" s="201"/>
      <c r="C6" s="204"/>
      <c r="D6" s="117" t="s">
        <v>10</v>
      </c>
      <c r="E6" s="118" t="s">
        <v>87</v>
      </c>
      <c r="F6" s="118" t="s">
        <v>9</v>
      </c>
      <c r="G6" s="118" t="s">
        <v>88</v>
      </c>
      <c r="H6" s="118" t="s">
        <v>89</v>
      </c>
      <c r="I6" s="119" t="s">
        <v>11</v>
      </c>
      <c r="J6" s="120" t="s">
        <v>98</v>
      </c>
      <c r="K6" s="121" t="s">
        <v>91</v>
      </c>
      <c r="L6" s="122" t="s">
        <v>92</v>
      </c>
      <c r="M6" s="122" t="s">
        <v>93</v>
      </c>
      <c r="N6" s="122" t="s">
        <v>94</v>
      </c>
      <c r="O6" s="122" t="s">
        <v>95</v>
      </c>
      <c r="P6" s="122" t="s">
        <v>96</v>
      </c>
      <c r="Q6" s="123" t="s">
        <v>99</v>
      </c>
      <c r="R6" s="96" t="s">
        <v>13</v>
      </c>
      <c r="S6" s="97" t="s">
        <v>3</v>
      </c>
      <c r="T6" s="97" t="s">
        <v>4</v>
      </c>
      <c r="U6" s="97" t="s">
        <v>5</v>
      </c>
      <c r="V6" s="95" t="s">
        <v>6</v>
      </c>
      <c r="W6" s="124" t="s">
        <v>97</v>
      </c>
      <c r="X6" s="216"/>
      <c r="Y6" s="180"/>
      <c r="Z6" s="183"/>
    </row>
    <row r="7" spans="1:44" s="130" customFormat="1" ht="21" thickBot="1" x14ac:dyDescent="0.35">
      <c r="A7" s="125">
        <v>1</v>
      </c>
      <c r="B7" s="134">
        <v>660814</v>
      </c>
      <c r="C7" s="135" t="s">
        <v>106</v>
      </c>
      <c r="D7" s="8">
        <v>8</v>
      </c>
      <c r="E7" s="9">
        <v>12</v>
      </c>
      <c r="F7" s="9">
        <v>11</v>
      </c>
      <c r="G7" s="9">
        <v>6</v>
      </c>
      <c r="H7" s="143">
        <v>7</v>
      </c>
      <c r="I7" s="126">
        <f>SUM(D7:H7)</f>
        <v>44</v>
      </c>
      <c r="J7" s="126">
        <f>I7*0.15</f>
        <v>6.6</v>
      </c>
      <c r="K7" s="14">
        <v>3</v>
      </c>
      <c r="L7" s="15">
        <v>4</v>
      </c>
      <c r="M7" s="15">
        <v>2</v>
      </c>
      <c r="N7" s="15">
        <v>3.5</v>
      </c>
      <c r="O7" s="144">
        <v>2.5</v>
      </c>
      <c r="P7" s="127">
        <f>SUM(K7:O7)</f>
        <v>15</v>
      </c>
      <c r="Q7" s="127">
        <f>P7*0.05</f>
        <v>0.75</v>
      </c>
      <c r="R7" s="128">
        <f>D7*0.15+K7*0.05</f>
        <v>1.35</v>
      </c>
      <c r="S7" s="128">
        <f t="shared" ref="S7:V7" si="0">E7*0.15+L7*0.05</f>
        <v>1.9999999999999998</v>
      </c>
      <c r="T7" s="128">
        <f t="shared" si="0"/>
        <v>1.75</v>
      </c>
      <c r="U7" s="128">
        <f t="shared" si="0"/>
        <v>1.075</v>
      </c>
      <c r="V7" s="128">
        <f t="shared" si="0"/>
        <v>1.175</v>
      </c>
      <c r="W7" s="33">
        <f>I7+P7</f>
        <v>59</v>
      </c>
      <c r="X7" s="129">
        <f>W7*0.2</f>
        <v>11.8</v>
      </c>
      <c r="Y7" s="134">
        <v>50</v>
      </c>
      <c r="Z7" s="131">
        <f>Y7*0.8</f>
        <v>40</v>
      </c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2"/>
    </row>
    <row r="8" spans="1:44" s="130" customFormat="1" ht="21" thickBot="1" x14ac:dyDescent="0.35">
      <c r="A8" s="125">
        <v>2</v>
      </c>
      <c r="B8" s="134">
        <v>660815</v>
      </c>
      <c r="C8" s="135" t="s">
        <v>107</v>
      </c>
      <c r="D8" s="8">
        <v>7</v>
      </c>
      <c r="E8" s="9">
        <v>7.5</v>
      </c>
      <c r="F8" s="9">
        <v>9</v>
      </c>
      <c r="G8" s="9">
        <v>8</v>
      </c>
      <c r="H8" s="143">
        <v>11</v>
      </c>
      <c r="I8" s="126">
        <f t="shared" ref="I8:I71" si="1">SUM(D8:H8)</f>
        <v>42.5</v>
      </c>
      <c r="J8" s="126">
        <f t="shared" ref="J8:J71" si="2">I8*0.15</f>
        <v>6.375</v>
      </c>
      <c r="K8" s="14">
        <v>2</v>
      </c>
      <c r="L8" s="15">
        <v>2.5</v>
      </c>
      <c r="M8" s="15">
        <v>3.5</v>
      </c>
      <c r="N8" s="15">
        <v>3</v>
      </c>
      <c r="O8" s="144">
        <v>2</v>
      </c>
      <c r="P8" s="127">
        <f t="shared" ref="P8:P71" si="3">SUM(K8:O8)</f>
        <v>13</v>
      </c>
      <c r="Q8" s="127">
        <f t="shared" ref="Q8:Q71" si="4">P8*0.05</f>
        <v>0.65</v>
      </c>
      <c r="R8" s="128">
        <f t="shared" ref="R8:R71" si="5">D8*0.15+K8*0.05</f>
        <v>1.1500000000000001</v>
      </c>
      <c r="S8" s="128">
        <f t="shared" ref="S8:S71" si="6">E8*0.15+L8*0.05</f>
        <v>1.25</v>
      </c>
      <c r="T8" s="128">
        <f t="shared" ref="T8:T71" si="7">F8*0.15+M8*0.05</f>
        <v>1.5249999999999999</v>
      </c>
      <c r="U8" s="128">
        <f t="shared" ref="U8:U71" si="8">G8*0.15+N8*0.05</f>
        <v>1.35</v>
      </c>
      <c r="V8" s="128">
        <f t="shared" ref="V8:V71" si="9">H8*0.15+O8*0.05</f>
        <v>1.75</v>
      </c>
      <c r="W8" s="33">
        <f t="shared" ref="W8:W71" si="10">I8+P8</f>
        <v>55.5</v>
      </c>
      <c r="X8" s="129">
        <f t="shared" ref="X8:X71" si="11">W8*0.2</f>
        <v>11.100000000000001</v>
      </c>
      <c r="Y8" s="134">
        <v>45</v>
      </c>
      <c r="Z8" s="131">
        <f t="shared" ref="Z8:Z71" si="12">Y8*0.8</f>
        <v>36</v>
      </c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2"/>
    </row>
    <row r="9" spans="1:44" s="130" customFormat="1" ht="21" thickBot="1" x14ac:dyDescent="0.35">
      <c r="A9" s="125">
        <v>3</v>
      </c>
      <c r="B9" s="134">
        <v>660816</v>
      </c>
      <c r="C9" s="135" t="s">
        <v>108</v>
      </c>
      <c r="D9" s="8">
        <v>3</v>
      </c>
      <c r="E9" s="9">
        <v>5</v>
      </c>
      <c r="F9" s="9">
        <v>4.5</v>
      </c>
      <c r="G9" s="9">
        <v>2</v>
      </c>
      <c r="H9" s="143">
        <v>2.5</v>
      </c>
      <c r="I9" s="126">
        <f t="shared" si="1"/>
        <v>17</v>
      </c>
      <c r="J9" s="126">
        <f t="shared" si="2"/>
        <v>2.5499999999999998</v>
      </c>
      <c r="K9" s="14">
        <v>0.5</v>
      </c>
      <c r="L9" s="15">
        <v>2</v>
      </c>
      <c r="M9" s="15">
        <v>1</v>
      </c>
      <c r="N9" s="15">
        <v>0</v>
      </c>
      <c r="O9" s="144">
        <v>1.5</v>
      </c>
      <c r="P9" s="127">
        <f t="shared" si="3"/>
        <v>5</v>
      </c>
      <c r="Q9" s="127">
        <f t="shared" si="4"/>
        <v>0.25</v>
      </c>
      <c r="R9" s="128">
        <f t="shared" si="5"/>
        <v>0.47499999999999998</v>
      </c>
      <c r="S9" s="128">
        <f t="shared" si="6"/>
        <v>0.85</v>
      </c>
      <c r="T9" s="128">
        <f t="shared" si="7"/>
        <v>0.72499999999999998</v>
      </c>
      <c r="U9" s="128">
        <f t="shared" si="8"/>
        <v>0.3</v>
      </c>
      <c r="V9" s="128">
        <f t="shared" si="9"/>
        <v>0.45</v>
      </c>
      <c r="W9" s="33">
        <f t="shared" si="10"/>
        <v>22</v>
      </c>
      <c r="X9" s="129">
        <f t="shared" si="11"/>
        <v>4.4000000000000004</v>
      </c>
      <c r="Y9" s="134">
        <v>23</v>
      </c>
      <c r="Z9" s="131">
        <f t="shared" si="12"/>
        <v>18.400000000000002</v>
      </c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2"/>
    </row>
    <row r="10" spans="1:44" s="130" customFormat="1" ht="21" thickBot="1" x14ac:dyDescent="0.35">
      <c r="A10" s="125">
        <v>4</v>
      </c>
      <c r="B10" s="134">
        <v>660817</v>
      </c>
      <c r="C10" s="135" t="s">
        <v>109</v>
      </c>
      <c r="D10" s="8">
        <v>6.5</v>
      </c>
      <c r="E10" s="9">
        <v>12</v>
      </c>
      <c r="F10" s="9">
        <v>9</v>
      </c>
      <c r="G10" s="9">
        <v>10</v>
      </c>
      <c r="H10" s="143">
        <v>11</v>
      </c>
      <c r="I10" s="126">
        <f t="shared" si="1"/>
        <v>48.5</v>
      </c>
      <c r="J10" s="126">
        <f t="shared" si="2"/>
        <v>7.2749999999999995</v>
      </c>
      <c r="K10" s="14">
        <v>5</v>
      </c>
      <c r="L10" s="15">
        <v>4</v>
      </c>
      <c r="M10" s="15">
        <v>2</v>
      </c>
      <c r="N10" s="15">
        <v>1.5</v>
      </c>
      <c r="O10" s="144">
        <v>3</v>
      </c>
      <c r="P10" s="127">
        <f t="shared" si="3"/>
        <v>15.5</v>
      </c>
      <c r="Q10" s="127">
        <f t="shared" si="4"/>
        <v>0.77500000000000002</v>
      </c>
      <c r="R10" s="128">
        <f t="shared" si="5"/>
        <v>1.2250000000000001</v>
      </c>
      <c r="S10" s="128">
        <f t="shared" si="6"/>
        <v>1.9999999999999998</v>
      </c>
      <c r="T10" s="128">
        <f t="shared" si="7"/>
        <v>1.45</v>
      </c>
      <c r="U10" s="128">
        <f t="shared" si="8"/>
        <v>1.575</v>
      </c>
      <c r="V10" s="128">
        <f t="shared" si="9"/>
        <v>1.7999999999999998</v>
      </c>
      <c r="W10" s="33">
        <f t="shared" si="10"/>
        <v>64</v>
      </c>
      <c r="X10" s="129">
        <f t="shared" si="11"/>
        <v>12.8</v>
      </c>
      <c r="Y10" s="134">
        <v>52</v>
      </c>
      <c r="Z10" s="131">
        <f t="shared" si="12"/>
        <v>41.6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2"/>
    </row>
    <row r="11" spans="1:44" s="130" customFormat="1" ht="21" thickBot="1" x14ac:dyDescent="0.35">
      <c r="A11" s="125">
        <v>5</v>
      </c>
      <c r="B11" s="134">
        <v>660818</v>
      </c>
      <c r="C11" s="135" t="s">
        <v>110</v>
      </c>
      <c r="D11" s="8">
        <v>6</v>
      </c>
      <c r="E11" s="9">
        <v>3</v>
      </c>
      <c r="F11" s="9">
        <v>5</v>
      </c>
      <c r="G11" s="9">
        <v>8</v>
      </c>
      <c r="H11" s="143">
        <v>6</v>
      </c>
      <c r="I11" s="126">
        <f t="shared" si="1"/>
        <v>28</v>
      </c>
      <c r="J11" s="126">
        <f t="shared" si="2"/>
        <v>4.2</v>
      </c>
      <c r="K11" s="14">
        <v>2</v>
      </c>
      <c r="L11" s="15">
        <v>2.5</v>
      </c>
      <c r="M11" s="15">
        <v>1.5</v>
      </c>
      <c r="N11" s="15">
        <v>1</v>
      </c>
      <c r="O11" s="144">
        <v>2.5</v>
      </c>
      <c r="P11" s="127">
        <f t="shared" si="3"/>
        <v>9.5</v>
      </c>
      <c r="Q11" s="127">
        <f t="shared" si="4"/>
        <v>0.47500000000000003</v>
      </c>
      <c r="R11" s="128">
        <f t="shared" si="5"/>
        <v>0.99999999999999989</v>
      </c>
      <c r="S11" s="128">
        <f t="shared" si="6"/>
        <v>0.57499999999999996</v>
      </c>
      <c r="T11" s="128">
        <f t="shared" si="7"/>
        <v>0.82499999999999996</v>
      </c>
      <c r="U11" s="128">
        <f t="shared" si="8"/>
        <v>1.25</v>
      </c>
      <c r="V11" s="128">
        <f t="shared" si="9"/>
        <v>1.0249999999999999</v>
      </c>
      <c r="W11" s="33">
        <f t="shared" si="10"/>
        <v>37.5</v>
      </c>
      <c r="X11" s="129">
        <f t="shared" si="11"/>
        <v>7.5</v>
      </c>
      <c r="Y11" s="134">
        <v>33</v>
      </c>
      <c r="Z11" s="131">
        <f t="shared" si="12"/>
        <v>26.400000000000002</v>
      </c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2"/>
    </row>
    <row r="12" spans="1:44" s="130" customFormat="1" ht="21" thickBot="1" x14ac:dyDescent="0.35">
      <c r="A12" s="125">
        <v>6</v>
      </c>
      <c r="B12" s="134">
        <v>660988</v>
      </c>
      <c r="C12" s="135" t="s">
        <v>111</v>
      </c>
      <c r="D12" s="8">
        <v>4</v>
      </c>
      <c r="E12" s="9">
        <v>5</v>
      </c>
      <c r="F12" s="9">
        <v>4.5</v>
      </c>
      <c r="G12" s="9">
        <v>3.5</v>
      </c>
      <c r="H12" s="143">
        <v>6</v>
      </c>
      <c r="I12" s="126">
        <f t="shared" si="1"/>
        <v>23</v>
      </c>
      <c r="J12" s="126">
        <f t="shared" si="2"/>
        <v>3.4499999999999997</v>
      </c>
      <c r="K12" s="14">
        <v>1.5</v>
      </c>
      <c r="L12" s="15">
        <v>2</v>
      </c>
      <c r="M12" s="15">
        <v>1</v>
      </c>
      <c r="N12" s="15">
        <v>2.5</v>
      </c>
      <c r="O12" s="144">
        <v>2</v>
      </c>
      <c r="P12" s="127">
        <f t="shared" si="3"/>
        <v>9</v>
      </c>
      <c r="Q12" s="127">
        <f t="shared" si="4"/>
        <v>0.45</v>
      </c>
      <c r="R12" s="128">
        <f t="shared" si="5"/>
        <v>0.67500000000000004</v>
      </c>
      <c r="S12" s="128">
        <f t="shared" si="6"/>
        <v>0.85</v>
      </c>
      <c r="T12" s="128">
        <f t="shared" si="7"/>
        <v>0.72499999999999998</v>
      </c>
      <c r="U12" s="128">
        <f t="shared" si="8"/>
        <v>0.65</v>
      </c>
      <c r="V12" s="128">
        <f t="shared" si="9"/>
        <v>0.99999999999999989</v>
      </c>
      <c r="W12" s="33">
        <f t="shared" si="10"/>
        <v>32</v>
      </c>
      <c r="X12" s="129">
        <f t="shared" si="11"/>
        <v>6.4</v>
      </c>
      <c r="Y12" s="134">
        <v>30</v>
      </c>
      <c r="Z12" s="131">
        <f t="shared" si="12"/>
        <v>24</v>
      </c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2"/>
    </row>
    <row r="13" spans="1:44" s="130" customFormat="1" x14ac:dyDescent="0.3">
      <c r="A13" s="125">
        <v>7</v>
      </c>
      <c r="B13" s="134">
        <v>660819</v>
      </c>
      <c r="C13" s="135" t="s">
        <v>112</v>
      </c>
      <c r="D13" s="8">
        <v>8</v>
      </c>
      <c r="E13" s="9">
        <v>10</v>
      </c>
      <c r="F13" s="9">
        <v>6</v>
      </c>
      <c r="G13" s="9">
        <v>7</v>
      </c>
      <c r="H13" s="143">
        <v>11.5</v>
      </c>
      <c r="I13" s="126">
        <f t="shared" si="1"/>
        <v>42.5</v>
      </c>
      <c r="J13" s="126">
        <f t="shared" si="2"/>
        <v>6.375</v>
      </c>
      <c r="K13" s="14">
        <v>2.5</v>
      </c>
      <c r="L13" s="15">
        <v>3.5</v>
      </c>
      <c r="M13" s="15">
        <v>2</v>
      </c>
      <c r="N13" s="15">
        <v>4</v>
      </c>
      <c r="O13" s="144">
        <v>1</v>
      </c>
      <c r="P13" s="127">
        <f t="shared" si="3"/>
        <v>13</v>
      </c>
      <c r="Q13" s="127">
        <f t="shared" si="4"/>
        <v>0.65</v>
      </c>
      <c r="R13" s="128">
        <f t="shared" si="5"/>
        <v>1.325</v>
      </c>
      <c r="S13" s="128">
        <f t="shared" si="6"/>
        <v>1.675</v>
      </c>
      <c r="T13" s="128">
        <f t="shared" si="7"/>
        <v>0.99999999999999989</v>
      </c>
      <c r="U13" s="128">
        <f t="shared" si="8"/>
        <v>1.25</v>
      </c>
      <c r="V13" s="128">
        <f t="shared" si="9"/>
        <v>1.7749999999999999</v>
      </c>
      <c r="W13" s="33">
        <f t="shared" si="10"/>
        <v>55.5</v>
      </c>
      <c r="X13" s="129">
        <f t="shared" si="11"/>
        <v>11.100000000000001</v>
      </c>
      <c r="Y13" s="134">
        <v>47</v>
      </c>
      <c r="Z13" s="131">
        <f t="shared" si="12"/>
        <v>37.6</v>
      </c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2"/>
    </row>
    <row r="14" spans="1:44" s="130" customFormat="1" ht="21" thickBot="1" x14ac:dyDescent="0.35">
      <c r="A14" s="125">
        <v>8</v>
      </c>
      <c r="B14" s="134">
        <v>660820</v>
      </c>
      <c r="C14" s="135" t="s">
        <v>113</v>
      </c>
      <c r="D14" s="126"/>
      <c r="E14" s="126"/>
      <c r="F14" s="126"/>
      <c r="G14" s="126"/>
      <c r="H14" s="126"/>
      <c r="I14" s="126"/>
      <c r="J14" s="126"/>
      <c r="K14" s="127"/>
      <c r="L14" s="127"/>
      <c r="M14" s="127"/>
      <c r="N14" s="127"/>
      <c r="O14" s="127"/>
      <c r="P14" s="127"/>
      <c r="Q14" s="127"/>
      <c r="R14" s="128"/>
      <c r="S14" s="128"/>
      <c r="T14" s="128"/>
      <c r="U14" s="128"/>
      <c r="V14" s="128"/>
      <c r="W14" s="33">
        <f t="shared" si="10"/>
        <v>0</v>
      </c>
      <c r="X14" s="129">
        <f t="shared" si="11"/>
        <v>0</v>
      </c>
      <c r="Y14" s="134" t="s">
        <v>290</v>
      </c>
      <c r="Z14" s="131" t="e">
        <f t="shared" si="12"/>
        <v>#VALUE!</v>
      </c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2"/>
    </row>
    <row r="15" spans="1:44" s="130" customFormat="1" ht="21" thickBot="1" x14ac:dyDescent="0.35">
      <c r="A15" s="125">
        <v>9</v>
      </c>
      <c r="B15" s="134">
        <v>660821</v>
      </c>
      <c r="C15" s="135" t="s">
        <v>114</v>
      </c>
      <c r="D15" s="8">
        <v>7</v>
      </c>
      <c r="E15" s="9">
        <v>12.5</v>
      </c>
      <c r="F15" s="9">
        <v>11</v>
      </c>
      <c r="G15" s="9">
        <v>13</v>
      </c>
      <c r="H15" s="143">
        <v>10.5</v>
      </c>
      <c r="I15" s="126">
        <f t="shared" si="1"/>
        <v>54</v>
      </c>
      <c r="J15" s="126">
        <f t="shared" si="2"/>
        <v>8.1</v>
      </c>
      <c r="K15" s="14">
        <v>3</v>
      </c>
      <c r="L15" s="15">
        <v>4</v>
      </c>
      <c r="M15" s="15">
        <v>5</v>
      </c>
      <c r="N15" s="15">
        <v>4.5</v>
      </c>
      <c r="O15" s="144">
        <v>2.5</v>
      </c>
      <c r="P15" s="127">
        <f t="shared" si="3"/>
        <v>19</v>
      </c>
      <c r="Q15" s="127">
        <f t="shared" si="4"/>
        <v>0.95000000000000007</v>
      </c>
      <c r="R15" s="128">
        <f t="shared" si="5"/>
        <v>1.2000000000000002</v>
      </c>
      <c r="S15" s="128">
        <f t="shared" si="6"/>
        <v>2.0750000000000002</v>
      </c>
      <c r="T15" s="128">
        <f t="shared" si="7"/>
        <v>1.9</v>
      </c>
      <c r="U15" s="128">
        <f t="shared" si="8"/>
        <v>2.1749999999999998</v>
      </c>
      <c r="V15" s="128">
        <f t="shared" si="9"/>
        <v>1.7</v>
      </c>
      <c r="W15" s="33">
        <f t="shared" si="10"/>
        <v>73</v>
      </c>
      <c r="X15" s="129">
        <f t="shared" si="11"/>
        <v>14.600000000000001</v>
      </c>
      <c r="Y15" s="134">
        <v>60</v>
      </c>
      <c r="Z15" s="131">
        <f t="shared" si="12"/>
        <v>48</v>
      </c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2"/>
    </row>
    <row r="16" spans="1:44" s="130" customFormat="1" ht="21" thickBot="1" x14ac:dyDescent="0.35">
      <c r="A16" s="125">
        <v>10</v>
      </c>
      <c r="B16" s="134">
        <v>660822</v>
      </c>
      <c r="C16" s="135" t="s">
        <v>115</v>
      </c>
      <c r="D16" s="8">
        <v>11</v>
      </c>
      <c r="E16" s="9">
        <v>12</v>
      </c>
      <c r="F16" s="9">
        <v>8</v>
      </c>
      <c r="G16" s="9">
        <v>9</v>
      </c>
      <c r="H16" s="143">
        <v>7</v>
      </c>
      <c r="I16" s="126">
        <f t="shared" si="1"/>
        <v>47</v>
      </c>
      <c r="J16" s="126">
        <f t="shared" si="2"/>
        <v>7.05</v>
      </c>
      <c r="K16" s="14">
        <v>3.5</v>
      </c>
      <c r="L16" s="15">
        <v>4</v>
      </c>
      <c r="M16" s="15">
        <v>2.5</v>
      </c>
      <c r="N16" s="15">
        <v>3</v>
      </c>
      <c r="O16" s="144">
        <v>2</v>
      </c>
      <c r="P16" s="127">
        <f t="shared" si="3"/>
        <v>15</v>
      </c>
      <c r="Q16" s="127">
        <f t="shared" si="4"/>
        <v>0.75</v>
      </c>
      <c r="R16" s="128">
        <f t="shared" si="5"/>
        <v>1.825</v>
      </c>
      <c r="S16" s="128">
        <f t="shared" si="6"/>
        <v>1.9999999999999998</v>
      </c>
      <c r="T16" s="128">
        <f t="shared" si="7"/>
        <v>1.325</v>
      </c>
      <c r="U16" s="128">
        <f t="shared" si="8"/>
        <v>1.5</v>
      </c>
      <c r="V16" s="128">
        <f t="shared" si="9"/>
        <v>1.1500000000000001</v>
      </c>
      <c r="W16" s="33">
        <f t="shared" si="10"/>
        <v>62</v>
      </c>
      <c r="X16" s="129">
        <f t="shared" si="11"/>
        <v>12.4</v>
      </c>
      <c r="Y16" s="134">
        <v>52</v>
      </c>
      <c r="Z16" s="131">
        <f t="shared" si="12"/>
        <v>41.6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2"/>
    </row>
    <row r="17" spans="1:44" s="130" customFormat="1" ht="21" thickBot="1" x14ac:dyDescent="0.35">
      <c r="A17" s="125">
        <v>11</v>
      </c>
      <c r="B17" s="134">
        <v>660823</v>
      </c>
      <c r="C17" s="135" t="s">
        <v>116</v>
      </c>
      <c r="D17" s="8">
        <v>5</v>
      </c>
      <c r="E17" s="9">
        <v>6</v>
      </c>
      <c r="F17" s="9">
        <v>4</v>
      </c>
      <c r="G17" s="9">
        <v>7</v>
      </c>
      <c r="H17" s="143">
        <v>4</v>
      </c>
      <c r="I17" s="126">
        <f t="shared" si="1"/>
        <v>26</v>
      </c>
      <c r="J17" s="126">
        <f t="shared" si="2"/>
        <v>3.9</v>
      </c>
      <c r="K17" s="14">
        <v>2</v>
      </c>
      <c r="L17" s="15">
        <v>1</v>
      </c>
      <c r="M17" s="15">
        <v>1.5</v>
      </c>
      <c r="N17" s="15">
        <v>2</v>
      </c>
      <c r="O17" s="144">
        <v>2.5</v>
      </c>
      <c r="P17" s="127">
        <f t="shared" si="3"/>
        <v>9</v>
      </c>
      <c r="Q17" s="127">
        <f t="shared" si="4"/>
        <v>0.45</v>
      </c>
      <c r="R17" s="128">
        <f t="shared" si="5"/>
        <v>0.85</v>
      </c>
      <c r="S17" s="128">
        <f t="shared" si="6"/>
        <v>0.95</v>
      </c>
      <c r="T17" s="128">
        <f t="shared" si="7"/>
        <v>0.67500000000000004</v>
      </c>
      <c r="U17" s="128">
        <f t="shared" si="8"/>
        <v>1.1500000000000001</v>
      </c>
      <c r="V17" s="128">
        <f t="shared" si="9"/>
        <v>0.72499999999999998</v>
      </c>
      <c r="W17" s="33">
        <f t="shared" si="10"/>
        <v>35</v>
      </c>
      <c r="X17" s="129">
        <f t="shared" si="11"/>
        <v>7</v>
      </c>
      <c r="Y17" s="134">
        <v>30</v>
      </c>
      <c r="Z17" s="131">
        <f t="shared" si="12"/>
        <v>24</v>
      </c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2"/>
    </row>
    <row r="18" spans="1:44" s="130" customFormat="1" ht="21" thickBot="1" x14ac:dyDescent="0.35">
      <c r="A18" s="125">
        <v>12</v>
      </c>
      <c r="B18" s="134">
        <v>660824</v>
      </c>
      <c r="C18" s="135" t="s">
        <v>117</v>
      </c>
      <c r="D18" s="8">
        <v>5.5</v>
      </c>
      <c r="E18" s="9">
        <v>7</v>
      </c>
      <c r="F18" s="9">
        <v>6</v>
      </c>
      <c r="G18" s="9">
        <v>7.5</v>
      </c>
      <c r="H18" s="143">
        <v>6.5</v>
      </c>
      <c r="I18" s="126">
        <f t="shared" si="1"/>
        <v>32.5</v>
      </c>
      <c r="J18" s="126">
        <f t="shared" si="2"/>
        <v>4.875</v>
      </c>
      <c r="K18" s="14">
        <v>0.5</v>
      </c>
      <c r="L18" s="15">
        <v>2.5</v>
      </c>
      <c r="M18" s="15">
        <v>3</v>
      </c>
      <c r="N18" s="15">
        <v>1.5</v>
      </c>
      <c r="O18" s="144">
        <v>2</v>
      </c>
      <c r="P18" s="127">
        <f t="shared" si="3"/>
        <v>9.5</v>
      </c>
      <c r="Q18" s="127">
        <f t="shared" si="4"/>
        <v>0.47500000000000003</v>
      </c>
      <c r="R18" s="128">
        <f t="shared" si="5"/>
        <v>0.85</v>
      </c>
      <c r="S18" s="128">
        <f t="shared" si="6"/>
        <v>1.175</v>
      </c>
      <c r="T18" s="128">
        <f t="shared" si="7"/>
        <v>1.0499999999999998</v>
      </c>
      <c r="U18" s="128">
        <f t="shared" si="8"/>
        <v>1.2</v>
      </c>
      <c r="V18" s="128">
        <f t="shared" si="9"/>
        <v>1.075</v>
      </c>
      <c r="W18" s="33">
        <f t="shared" si="10"/>
        <v>42</v>
      </c>
      <c r="X18" s="129">
        <f t="shared" si="11"/>
        <v>8.4</v>
      </c>
      <c r="Y18" s="134">
        <v>36</v>
      </c>
      <c r="Z18" s="131">
        <f t="shared" si="12"/>
        <v>28.8</v>
      </c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2"/>
    </row>
    <row r="19" spans="1:44" s="130" customFormat="1" ht="21" thickBot="1" x14ac:dyDescent="0.35">
      <c r="A19" s="125">
        <v>13</v>
      </c>
      <c r="B19" s="134">
        <v>660825</v>
      </c>
      <c r="C19" s="135" t="s">
        <v>118</v>
      </c>
      <c r="D19" s="8">
        <v>8</v>
      </c>
      <c r="E19" s="9">
        <v>11</v>
      </c>
      <c r="F19" s="9">
        <v>9</v>
      </c>
      <c r="G19" s="9">
        <v>11</v>
      </c>
      <c r="H19" s="143">
        <v>7</v>
      </c>
      <c r="I19" s="126">
        <f t="shared" si="1"/>
        <v>46</v>
      </c>
      <c r="J19" s="126">
        <f t="shared" si="2"/>
        <v>6.8999999999999995</v>
      </c>
      <c r="K19" s="14">
        <v>3.5</v>
      </c>
      <c r="L19" s="15">
        <v>2</v>
      </c>
      <c r="M19" s="15">
        <v>2.5</v>
      </c>
      <c r="N19" s="15">
        <v>3</v>
      </c>
      <c r="O19" s="144">
        <v>2</v>
      </c>
      <c r="P19" s="127">
        <f t="shared" si="3"/>
        <v>13</v>
      </c>
      <c r="Q19" s="127">
        <f t="shared" si="4"/>
        <v>0.65</v>
      </c>
      <c r="R19" s="128">
        <f t="shared" si="5"/>
        <v>1.375</v>
      </c>
      <c r="S19" s="128">
        <f t="shared" si="6"/>
        <v>1.75</v>
      </c>
      <c r="T19" s="128">
        <f t="shared" si="7"/>
        <v>1.4749999999999999</v>
      </c>
      <c r="U19" s="128">
        <f t="shared" si="8"/>
        <v>1.7999999999999998</v>
      </c>
      <c r="V19" s="128">
        <f t="shared" si="9"/>
        <v>1.1500000000000001</v>
      </c>
      <c r="W19" s="33">
        <f t="shared" si="10"/>
        <v>59</v>
      </c>
      <c r="X19" s="129">
        <f t="shared" si="11"/>
        <v>11.8</v>
      </c>
      <c r="Y19" s="134">
        <v>50</v>
      </c>
      <c r="Z19" s="131">
        <f t="shared" si="12"/>
        <v>40</v>
      </c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2"/>
    </row>
    <row r="20" spans="1:44" s="130" customFormat="1" ht="21" thickBot="1" x14ac:dyDescent="0.35">
      <c r="A20" s="125">
        <v>14</v>
      </c>
      <c r="B20" s="134">
        <v>660826</v>
      </c>
      <c r="C20" s="135" t="s">
        <v>119</v>
      </c>
      <c r="D20" s="8">
        <v>10</v>
      </c>
      <c r="E20" s="9">
        <v>11.5</v>
      </c>
      <c r="F20" s="9">
        <v>8</v>
      </c>
      <c r="G20" s="9">
        <v>7.5</v>
      </c>
      <c r="H20" s="143">
        <v>5</v>
      </c>
      <c r="I20" s="126">
        <f t="shared" si="1"/>
        <v>42</v>
      </c>
      <c r="J20" s="126">
        <f t="shared" si="2"/>
        <v>6.3</v>
      </c>
      <c r="K20" s="14">
        <v>3</v>
      </c>
      <c r="L20" s="15">
        <v>2.5</v>
      </c>
      <c r="M20" s="15">
        <v>2</v>
      </c>
      <c r="N20" s="15">
        <v>3.5</v>
      </c>
      <c r="O20" s="144">
        <v>1.5</v>
      </c>
      <c r="P20" s="127">
        <f t="shared" si="3"/>
        <v>12.5</v>
      </c>
      <c r="Q20" s="127">
        <f t="shared" si="4"/>
        <v>0.625</v>
      </c>
      <c r="R20" s="128">
        <f t="shared" si="5"/>
        <v>1.65</v>
      </c>
      <c r="S20" s="128">
        <f t="shared" si="6"/>
        <v>1.8499999999999999</v>
      </c>
      <c r="T20" s="128">
        <f t="shared" si="7"/>
        <v>1.3</v>
      </c>
      <c r="U20" s="128">
        <f t="shared" si="8"/>
        <v>1.3</v>
      </c>
      <c r="V20" s="128">
        <f t="shared" si="9"/>
        <v>0.82499999999999996</v>
      </c>
      <c r="W20" s="33">
        <f t="shared" si="10"/>
        <v>54.5</v>
      </c>
      <c r="X20" s="129">
        <f t="shared" si="11"/>
        <v>10.9</v>
      </c>
      <c r="Y20" s="134">
        <v>47</v>
      </c>
      <c r="Z20" s="131">
        <f t="shared" si="12"/>
        <v>37.6</v>
      </c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2"/>
    </row>
    <row r="21" spans="1:44" s="130" customFormat="1" ht="21" thickBot="1" x14ac:dyDescent="0.35">
      <c r="A21" s="125">
        <v>15</v>
      </c>
      <c r="B21" s="134">
        <v>660827</v>
      </c>
      <c r="C21" s="135" t="s">
        <v>120</v>
      </c>
      <c r="D21" s="8">
        <v>6</v>
      </c>
      <c r="E21" s="9">
        <v>8</v>
      </c>
      <c r="F21" s="9">
        <v>4</v>
      </c>
      <c r="G21" s="9">
        <v>7</v>
      </c>
      <c r="H21" s="143">
        <v>5.5</v>
      </c>
      <c r="I21" s="126">
        <f t="shared" si="1"/>
        <v>30.5</v>
      </c>
      <c r="J21" s="126">
        <f t="shared" si="2"/>
        <v>4.5750000000000002</v>
      </c>
      <c r="K21" s="14">
        <v>1.5</v>
      </c>
      <c r="L21" s="15">
        <v>3</v>
      </c>
      <c r="M21" s="15">
        <v>1.5</v>
      </c>
      <c r="N21" s="15">
        <v>2.5</v>
      </c>
      <c r="O21" s="144">
        <v>1</v>
      </c>
      <c r="P21" s="127">
        <f t="shared" si="3"/>
        <v>9.5</v>
      </c>
      <c r="Q21" s="127">
        <f t="shared" si="4"/>
        <v>0.47500000000000003</v>
      </c>
      <c r="R21" s="128">
        <f t="shared" si="5"/>
        <v>0.97499999999999987</v>
      </c>
      <c r="S21" s="128">
        <f t="shared" si="6"/>
        <v>1.35</v>
      </c>
      <c r="T21" s="128">
        <f t="shared" si="7"/>
        <v>0.67500000000000004</v>
      </c>
      <c r="U21" s="128">
        <f t="shared" si="8"/>
        <v>1.175</v>
      </c>
      <c r="V21" s="128">
        <f t="shared" si="9"/>
        <v>0.875</v>
      </c>
      <c r="W21" s="33">
        <f t="shared" si="10"/>
        <v>40</v>
      </c>
      <c r="X21" s="129">
        <f t="shared" si="11"/>
        <v>8</v>
      </c>
      <c r="Y21" s="134">
        <v>36</v>
      </c>
      <c r="Z21" s="131">
        <f t="shared" si="12"/>
        <v>28.8</v>
      </c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2"/>
    </row>
    <row r="22" spans="1:44" s="130" customFormat="1" ht="21" thickBot="1" x14ac:dyDescent="0.35">
      <c r="A22" s="125">
        <v>16</v>
      </c>
      <c r="B22" s="134">
        <v>660828</v>
      </c>
      <c r="C22" s="135" t="s">
        <v>121</v>
      </c>
      <c r="D22" s="8">
        <v>11.5</v>
      </c>
      <c r="E22" s="9">
        <v>10</v>
      </c>
      <c r="F22" s="9">
        <v>14</v>
      </c>
      <c r="G22" s="9">
        <v>11</v>
      </c>
      <c r="H22" s="143">
        <v>15</v>
      </c>
      <c r="I22" s="126">
        <f t="shared" si="1"/>
        <v>61.5</v>
      </c>
      <c r="J22" s="126">
        <f t="shared" si="2"/>
        <v>9.2249999999999996</v>
      </c>
      <c r="K22" s="14">
        <v>4.5</v>
      </c>
      <c r="L22" s="15">
        <v>3</v>
      </c>
      <c r="M22" s="15">
        <v>5</v>
      </c>
      <c r="N22" s="15">
        <v>2</v>
      </c>
      <c r="O22" s="144">
        <v>3</v>
      </c>
      <c r="P22" s="127">
        <f t="shared" si="3"/>
        <v>17.5</v>
      </c>
      <c r="Q22" s="127">
        <f t="shared" si="4"/>
        <v>0.875</v>
      </c>
      <c r="R22" s="128">
        <f t="shared" si="5"/>
        <v>1.95</v>
      </c>
      <c r="S22" s="128">
        <f t="shared" si="6"/>
        <v>1.65</v>
      </c>
      <c r="T22" s="128">
        <f t="shared" si="7"/>
        <v>2.35</v>
      </c>
      <c r="U22" s="128">
        <f t="shared" si="8"/>
        <v>1.75</v>
      </c>
      <c r="V22" s="128">
        <f t="shared" si="9"/>
        <v>2.4</v>
      </c>
      <c r="W22" s="33">
        <f t="shared" si="10"/>
        <v>79</v>
      </c>
      <c r="X22" s="129">
        <f t="shared" si="11"/>
        <v>15.8</v>
      </c>
      <c r="Y22" s="134">
        <v>67</v>
      </c>
      <c r="Z22" s="131">
        <f t="shared" si="12"/>
        <v>53.6</v>
      </c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2"/>
    </row>
    <row r="23" spans="1:44" s="130" customFormat="1" ht="21" thickBot="1" x14ac:dyDescent="0.35">
      <c r="A23" s="125">
        <v>17</v>
      </c>
      <c r="B23" s="134">
        <v>660829</v>
      </c>
      <c r="C23" s="135" t="s">
        <v>122</v>
      </c>
      <c r="D23" s="8">
        <v>6</v>
      </c>
      <c r="E23" s="9">
        <v>4</v>
      </c>
      <c r="F23" s="9">
        <v>5.5</v>
      </c>
      <c r="G23" s="9">
        <v>6.5</v>
      </c>
      <c r="H23" s="143">
        <v>9</v>
      </c>
      <c r="I23" s="126">
        <f t="shared" si="1"/>
        <v>31</v>
      </c>
      <c r="J23" s="126">
        <f t="shared" si="2"/>
        <v>4.6499999999999995</v>
      </c>
      <c r="K23" s="14">
        <v>2</v>
      </c>
      <c r="L23" s="15">
        <v>1.5</v>
      </c>
      <c r="M23" s="15">
        <v>2</v>
      </c>
      <c r="N23" s="15">
        <v>1.5</v>
      </c>
      <c r="O23" s="144">
        <v>2</v>
      </c>
      <c r="P23" s="127">
        <f t="shared" si="3"/>
        <v>9</v>
      </c>
      <c r="Q23" s="127">
        <f t="shared" si="4"/>
        <v>0.45</v>
      </c>
      <c r="R23" s="128">
        <f t="shared" si="5"/>
        <v>0.99999999999999989</v>
      </c>
      <c r="S23" s="128">
        <f t="shared" si="6"/>
        <v>0.67500000000000004</v>
      </c>
      <c r="T23" s="128">
        <f t="shared" si="7"/>
        <v>0.92499999999999993</v>
      </c>
      <c r="U23" s="128">
        <f t="shared" si="8"/>
        <v>1.05</v>
      </c>
      <c r="V23" s="128">
        <f t="shared" si="9"/>
        <v>1.45</v>
      </c>
      <c r="W23" s="33">
        <f t="shared" si="10"/>
        <v>40</v>
      </c>
      <c r="X23" s="129">
        <f t="shared" si="11"/>
        <v>8</v>
      </c>
      <c r="Y23" s="134">
        <v>36</v>
      </c>
      <c r="Z23" s="131">
        <f t="shared" si="12"/>
        <v>28.8</v>
      </c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2"/>
    </row>
    <row r="24" spans="1:44" s="130" customFormat="1" ht="21" thickBot="1" x14ac:dyDescent="0.35">
      <c r="A24" s="125">
        <v>18</v>
      </c>
      <c r="B24" s="134">
        <v>660830</v>
      </c>
      <c r="C24" s="135" t="s">
        <v>123</v>
      </c>
      <c r="D24" s="8">
        <v>15</v>
      </c>
      <c r="E24" s="9">
        <v>11</v>
      </c>
      <c r="F24" s="9">
        <v>10</v>
      </c>
      <c r="G24" s="9">
        <v>13</v>
      </c>
      <c r="H24" s="143">
        <v>12</v>
      </c>
      <c r="I24" s="126">
        <f t="shared" si="1"/>
        <v>61</v>
      </c>
      <c r="J24" s="126">
        <f t="shared" si="2"/>
        <v>9.15</v>
      </c>
      <c r="K24" s="14">
        <v>4</v>
      </c>
      <c r="L24" s="15">
        <v>2</v>
      </c>
      <c r="M24" s="15">
        <v>3.5</v>
      </c>
      <c r="N24" s="15">
        <v>3</v>
      </c>
      <c r="O24" s="144">
        <v>3.5</v>
      </c>
      <c r="P24" s="127">
        <f t="shared" si="3"/>
        <v>16</v>
      </c>
      <c r="Q24" s="127">
        <f t="shared" si="4"/>
        <v>0.8</v>
      </c>
      <c r="R24" s="128">
        <f t="shared" si="5"/>
        <v>2.4500000000000002</v>
      </c>
      <c r="S24" s="128">
        <f t="shared" si="6"/>
        <v>1.75</v>
      </c>
      <c r="T24" s="128">
        <f t="shared" si="7"/>
        <v>1.675</v>
      </c>
      <c r="U24" s="128">
        <f t="shared" si="8"/>
        <v>2.1</v>
      </c>
      <c r="V24" s="128">
        <f t="shared" si="9"/>
        <v>1.9749999999999999</v>
      </c>
      <c r="W24" s="33">
        <f t="shared" si="10"/>
        <v>77</v>
      </c>
      <c r="X24" s="129">
        <f t="shared" si="11"/>
        <v>15.4</v>
      </c>
      <c r="Y24" s="134">
        <v>65</v>
      </c>
      <c r="Z24" s="131">
        <f t="shared" si="12"/>
        <v>52</v>
      </c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2"/>
    </row>
    <row r="25" spans="1:44" s="130" customFormat="1" ht="21" thickBot="1" x14ac:dyDescent="0.35">
      <c r="A25" s="125">
        <v>19</v>
      </c>
      <c r="B25" s="134">
        <v>660831</v>
      </c>
      <c r="C25" s="135" t="s">
        <v>124</v>
      </c>
      <c r="D25" s="8">
        <v>6</v>
      </c>
      <c r="E25" s="9">
        <v>8.5</v>
      </c>
      <c r="F25" s="9">
        <v>7</v>
      </c>
      <c r="G25" s="9">
        <v>9</v>
      </c>
      <c r="H25" s="143">
        <v>6</v>
      </c>
      <c r="I25" s="126">
        <f t="shared" si="1"/>
        <v>36.5</v>
      </c>
      <c r="J25" s="126">
        <f t="shared" si="2"/>
        <v>5.4749999999999996</v>
      </c>
      <c r="K25" s="14">
        <v>3</v>
      </c>
      <c r="L25" s="15">
        <v>3.5</v>
      </c>
      <c r="M25" s="15">
        <v>2</v>
      </c>
      <c r="N25" s="15">
        <v>2.5</v>
      </c>
      <c r="O25" s="144">
        <v>2.5</v>
      </c>
      <c r="P25" s="127">
        <f t="shared" si="3"/>
        <v>13.5</v>
      </c>
      <c r="Q25" s="127">
        <f t="shared" si="4"/>
        <v>0.67500000000000004</v>
      </c>
      <c r="R25" s="128">
        <f t="shared" si="5"/>
        <v>1.0499999999999998</v>
      </c>
      <c r="S25" s="128">
        <f t="shared" si="6"/>
        <v>1.45</v>
      </c>
      <c r="T25" s="128">
        <f t="shared" si="7"/>
        <v>1.1500000000000001</v>
      </c>
      <c r="U25" s="128">
        <f t="shared" si="8"/>
        <v>1.4749999999999999</v>
      </c>
      <c r="V25" s="128">
        <f t="shared" si="9"/>
        <v>1.0249999999999999</v>
      </c>
      <c r="W25" s="33">
        <f t="shared" si="10"/>
        <v>50</v>
      </c>
      <c r="X25" s="129">
        <f t="shared" si="11"/>
        <v>10</v>
      </c>
      <c r="Y25" s="134">
        <v>41</v>
      </c>
      <c r="Z25" s="131">
        <f t="shared" si="12"/>
        <v>32.800000000000004</v>
      </c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2"/>
    </row>
    <row r="26" spans="1:44" s="130" customFormat="1" ht="21" thickBot="1" x14ac:dyDescent="0.35">
      <c r="A26" s="125">
        <v>20</v>
      </c>
      <c r="B26" s="134">
        <v>660832</v>
      </c>
      <c r="C26" s="135" t="s">
        <v>125</v>
      </c>
      <c r="D26" s="8">
        <v>9.5</v>
      </c>
      <c r="E26" s="9">
        <v>10</v>
      </c>
      <c r="F26" s="9">
        <v>13</v>
      </c>
      <c r="G26" s="9">
        <v>8</v>
      </c>
      <c r="H26" s="143">
        <v>6</v>
      </c>
      <c r="I26" s="126">
        <f t="shared" si="1"/>
        <v>46.5</v>
      </c>
      <c r="J26" s="126">
        <f t="shared" si="2"/>
        <v>6.9749999999999996</v>
      </c>
      <c r="K26" s="14">
        <v>3.5</v>
      </c>
      <c r="L26" s="15">
        <v>3</v>
      </c>
      <c r="M26" s="15">
        <v>2.5</v>
      </c>
      <c r="N26" s="15">
        <v>2</v>
      </c>
      <c r="O26" s="144">
        <v>3</v>
      </c>
      <c r="P26" s="127">
        <f t="shared" si="3"/>
        <v>14</v>
      </c>
      <c r="Q26" s="127">
        <f t="shared" si="4"/>
        <v>0.70000000000000007</v>
      </c>
      <c r="R26" s="128">
        <f t="shared" si="5"/>
        <v>1.6</v>
      </c>
      <c r="S26" s="128">
        <f t="shared" si="6"/>
        <v>1.65</v>
      </c>
      <c r="T26" s="128">
        <f t="shared" si="7"/>
        <v>2.0750000000000002</v>
      </c>
      <c r="U26" s="128">
        <f t="shared" si="8"/>
        <v>1.3</v>
      </c>
      <c r="V26" s="128">
        <f t="shared" si="9"/>
        <v>1.0499999999999998</v>
      </c>
      <c r="W26" s="33">
        <f t="shared" si="10"/>
        <v>60.5</v>
      </c>
      <c r="X26" s="129">
        <f t="shared" si="11"/>
        <v>12.100000000000001</v>
      </c>
      <c r="Y26" s="134">
        <v>51</v>
      </c>
      <c r="Z26" s="131">
        <f t="shared" si="12"/>
        <v>40.800000000000004</v>
      </c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2"/>
    </row>
    <row r="27" spans="1:44" s="130" customFormat="1" ht="21" thickBot="1" x14ac:dyDescent="0.35">
      <c r="A27" s="125">
        <v>21</v>
      </c>
      <c r="B27" s="134">
        <v>660833</v>
      </c>
      <c r="C27" s="135" t="s">
        <v>126</v>
      </c>
      <c r="D27" s="6">
        <v>17</v>
      </c>
      <c r="E27" s="145">
        <v>14</v>
      </c>
      <c r="F27" s="145">
        <v>10</v>
      </c>
      <c r="G27" s="145">
        <v>11</v>
      </c>
      <c r="H27" s="143">
        <v>12.5</v>
      </c>
      <c r="I27" s="126">
        <f t="shared" si="1"/>
        <v>64.5</v>
      </c>
      <c r="J27" s="126">
        <f t="shared" si="2"/>
        <v>9.6749999999999989</v>
      </c>
      <c r="K27" s="146">
        <v>4</v>
      </c>
      <c r="L27" s="146">
        <v>5</v>
      </c>
      <c r="M27" s="146">
        <v>3.5</v>
      </c>
      <c r="N27" s="146">
        <v>4</v>
      </c>
      <c r="O27" s="147">
        <v>4.5</v>
      </c>
      <c r="P27" s="127">
        <f t="shared" si="3"/>
        <v>21</v>
      </c>
      <c r="Q27" s="127">
        <f t="shared" si="4"/>
        <v>1.05</v>
      </c>
      <c r="R27" s="128">
        <f t="shared" si="5"/>
        <v>2.75</v>
      </c>
      <c r="S27" s="128">
        <f t="shared" si="6"/>
        <v>2.35</v>
      </c>
      <c r="T27" s="128">
        <f t="shared" si="7"/>
        <v>1.675</v>
      </c>
      <c r="U27" s="128">
        <f t="shared" si="8"/>
        <v>1.8499999999999999</v>
      </c>
      <c r="V27" s="128">
        <f t="shared" si="9"/>
        <v>2.1</v>
      </c>
      <c r="W27" s="33">
        <f t="shared" si="10"/>
        <v>85.5</v>
      </c>
      <c r="X27" s="129">
        <f t="shared" si="11"/>
        <v>17.100000000000001</v>
      </c>
      <c r="Y27" s="134">
        <v>69</v>
      </c>
      <c r="Z27" s="131">
        <f t="shared" si="12"/>
        <v>55.2</v>
      </c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2"/>
    </row>
    <row r="28" spans="1:44" s="130" customFormat="1" ht="21" thickBot="1" x14ac:dyDescent="0.35">
      <c r="A28" s="125">
        <v>22</v>
      </c>
      <c r="B28" s="134">
        <v>660834</v>
      </c>
      <c r="C28" s="135" t="s">
        <v>127</v>
      </c>
      <c r="D28" s="8">
        <v>13</v>
      </c>
      <c r="E28" s="9">
        <v>9</v>
      </c>
      <c r="F28" s="9">
        <v>8.5</v>
      </c>
      <c r="G28" s="9">
        <v>7</v>
      </c>
      <c r="H28" s="143">
        <v>6</v>
      </c>
      <c r="I28" s="126">
        <f t="shared" si="1"/>
        <v>43.5</v>
      </c>
      <c r="J28" s="126">
        <f t="shared" si="2"/>
        <v>6.5249999999999995</v>
      </c>
      <c r="K28" s="14">
        <v>2</v>
      </c>
      <c r="L28" s="15">
        <v>3.5</v>
      </c>
      <c r="M28" s="15">
        <v>4</v>
      </c>
      <c r="N28" s="15">
        <v>2.5</v>
      </c>
      <c r="O28" s="144">
        <v>1.5</v>
      </c>
      <c r="P28" s="127">
        <f t="shared" si="3"/>
        <v>13.5</v>
      </c>
      <c r="Q28" s="127">
        <f t="shared" si="4"/>
        <v>0.67500000000000004</v>
      </c>
      <c r="R28" s="128">
        <f t="shared" si="5"/>
        <v>2.0499999999999998</v>
      </c>
      <c r="S28" s="128">
        <f t="shared" si="6"/>
        <v>1.5249999999999999</v>
      </c>
      <c r="T28" s="128">
        <f t="shared" si="7"/>
        <v>1.4749999999999999</v>
      </c>
      <c r="U28" s="128">
        <f t="shared" si="8"/>
        <v>1.175</v>
      </c>
      <c r="V28" s="128">
        <f t="shared" si="9"/>
        <v>0.97499999999999987</v>
      </c>
      <c r="W28" s="33">
        <f t="shared" si="10"/>
        <v>57</v>
      </c>
      <c r="X28" s="129">
        <f t="shared" si="11"/>
        <v>11.4</v>
      </c>
      <c r="Y28" s="134">
        <v>49</v>
      </c>
      <c r="Z28" s="131">
        <f t="shared" si="12"/>
        <v>39.200000000000003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2"/>
    </row>
    <row r="29" spans="1:44" s="130" customFormat="1" x14ac:dyDescent="0.3">
      <c r="A29" s="125">
        <v>23</v>
      </c>
      <c r="B29" s="134">
        <v>660835</v>
      </c>
      <c r="C29" s="135" t="s">
        <v>128</v>
      </c>
      <c r="D29" s="8">
        <v>12</v>
      </c>
      <c r="E29" s="9">
        <v>10.5</v>
      </c>
      <c r="F29" s="9">
        <v>13.5</v>
      </c>
      <c r="G29" s="9">
        <v>12.5</v>
      </c>
      <c r="H29" s="143">
        <v>15.5</v>
      </c>
      <c r="I29" s="126">
        <f t="shared" si="1"/>
        <v>64</v>
      </c>
      <c r="J29" s="126">
        <f t="shared" si="2"/>
        <v>9.6</v>
      </c>
      <c r="K29" s="14">
        <v>5.5</v>
      </c>
      <c r="L29" s="15">
        <v>5</v>
      </c>
      <c r="M29" s="15">
        <v>2</v>
      </c>
      <c r="N29" s="15">
        <v>4</v>
      </c>
      <c r="O29" s="144">
        <v>2</v>
      </c>
      <c r="P29" s="127">
        <f t="shared" si="3"/>
        <v>18.5</v>
      </c>
      <c r="Q29" s="127">
        <f t="shared" si="4"/>
        <v>0.92500000000000004</v>
      </c>
      <c r="R29" s="128">
        <f t="shared" si="5"/>
        <v>2.0749999999999997</v>
      </c>
      <c r="S29" s="128">
        <f t="shared" si="6"/>
        <v>1.825</v>
      </c>
      <c r="T29" s="128">
        <f t="shared" si="7"/>
        <v>2.125</v>
      </c>
      <c r="U29" s="128">
        <f t="shared" si="8"/>
        <v>2.0750000000000002</v>
      </c>
      <c r="V29" s="128">
        <f t="shared" si="9"/>
        <v>2.4249999999999998</v>
      </c>
      <c r="W29" s="33">
        <f t="shared" si="10"/>
        <v>82.5</v>
      </c>
      <c r="X29" s="129">
        <f t="shared" si="11"/>
        <v>16.5</v>
      </c>
      <c r="Y29" s="134">
        <v>69</v>
      </c>
      <c r="Z29" s="131">
        <f t="shared" si="12"/>
        <v>55.2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2"/>
    </row>
    <row r="30" spans="1:44" s="130" customFormat="1" ht="21" thickBot="1" x14ac:dyDescent="0.35">
      <c r="A30" s="125">
        <v>24</v>
      </c>
      <c r="B30" s="134">
        <v>660836</v>
      </c>
      <c r="C30" s="135" t="s">
        <v>129</v>
      </c>
      <c r="D30" s="126"/>
      <c r="E30" s="126"/>
      <c r="F30" s="126"/>
      <c r="G30" s="126"/>
      <c r="H30" s="126"/>
      <c r="I30" s="126"/>
      <c r="J30" s="126"/>
      <c r="K30" s="127"/>
      <c r="L30" s="127"/>
      <c r="M30" s="127"/>
      <c r="N30" s="127"/>
      <c r="O30" s="127"/>
      <c r="P30" s="127"/>
      <c r="Q30" s="127"/>
      <c r="R30" s="128"/>
      <c r="S30" s="128"/>
      <c r="T30" s="128"/>
      <c r="U30" s="128"/>
      <c r="V30" s="128"/>
      <c r="W30" s="33">
        <f t="shared" si="10"/>
        <v>0</v>
      </c>
      <c r="X30" s="129">
        <f t="shared" si="11"/>
        <v>0</v>
      </c>
      <c r="Y30" s="142"/>
      <c r="Z30" s="131">
        <f t="shared" si="12"/>
        <v>0</v>
      </c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2"/>
    </row>
    <row r="31" spans="1:44" s="130" customFormat="1" ht="21" thickBot="1" x14ac:dyDescent="0.35">
      <c r="A31" s="125">
        <v>25</v>
      </c>
      <c r="B31" s="134">
        <v>660837</v>
      </c>
      <c r="C31" s="135" t="s">
        <v>130</v>
      </c>
      <c r="D31" s="8">
        <v>2</v>
      </c>
      <c r="E31" s="9">
        <v>3.5</v>
      </c>
      <c r="F31" s="9">
        <v>3</v>
      </c>
      <c r="G31" s="9">
        <v>2</v>
      </c>
      <c r="H31" s="143">
        <v>3.5</v>
      </c>
      <c r="I31" s="126">
        <f t="shared" si="1"/>
        <v>14</v>
      </c>
      <c r="J31" s="126">
        <f t="shared" si="2"/>
        <v>2.1</v>
      </c>
      <c r="K31" s="14">
        <v>0.5</v>
      </c>
      <c r="L31" s="15">
        <v>1.5</v>
      </c>
      <c r="M31" s="15">
        <v>0</v>
      </c>
      <c r="N31" s="15">
        <v>2</v>
      </c>
      <c r="O31" s="144">
        <v>0.5</v>
      </c>
      <c r="P31" s="127">
        <f t="shared" si="3"/>
        <v>4.5</v>
      </c>
      <c r="Q31" s="127">
        <f t="shared" si="4"/>
        <v>0.22500000000000001</v>
      </c>
      <c r="R31" s="128">
        <f t="shared" si="5"/>
        <v>0.32500000000000001</v>
      </c>
      <c r="S31" s="128">
        <f t="shared" si="6"/>
        <v>0.60000000000000009</v>
      </c>
      <c r="T31" s="128">
        <f t="shared" si="7"/>
        <v>0.44999999999999996</v>
      </c>
      <c r="U31" s="128">
        <f t="shared" si="8"/>
        <v>0.4</v>
      </c>
      <c r="V31" s="128">
        <f t="shared" si="9"/>
        <v>0.55000000000000004</v>
      </c>
      <c r="W31" s="33">
        <f t="shared" si="10"/>
        <v>18.5</v>
      </c>
      <c r="X31" s="129">
        <f t="shared" si="11"/>
        <v>3.7</v>
      </c>
      <c r="Y31" s="134">
        <v>18</v>
      </c>
      <c r="Z31" s="131">
        <f t="shared" si="12"/>
        <v>14.4</v>
      </c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2"/>
    </row>
    <row r="32" spans="1:44" s="130" customFormat="1" ht="21" thickBot="1" x14ac:dyDescent="0.35">
      <c r="A32" s="125">
        <v>26</v>
      </c>
      <c r="B32" s="134">
        <v>660838</v>
      </c>
      <c r="C32" s="135" t="s">
        <v>131</v>
      </c>
      <c r="D32" s="8">
        <v>10.5</v>
      </c>
      <c r="E32" s="9">
        <v>11</v>
      </c>
      <c r="F32" s="9">
        <v>9.5</v>
      </c>
      <c r="G32" s="9">
        <v>9</v>
      </c>
      <c r="H32" s="143">
        <v>13</v>
      </c>
      <c r="I32" s="126">
        <f t="shared" si="1"/>
        <v>53</v>
      </c>
      <c r="J32" s="126">
        <f t="shared" si="2"/>
        <v>7.9499999999999993</v>
      </c>
      <c r="K32" s="14">
        <v>4</v>
      </c>
      <c r="L32" s="15">
        <v>3</v>
      </c>
      <c r="M32" s="15">
        <v>3.5</v>
      </c>
      <c r="N32" s="15">
        <v>5</v>
      </c>
      <c r="O32" s="144">
        <v>2.5</v>
      </c>
      <c r="P32" s="127">
        <f t="shared" si="3"/>
        <v>18</v>
      </c>
      <c r="Q32" s="127">
        <f t="shared" si="4"/>
        <v>0.9</v>
      </c>
      <c r="R32" s="128">
        <f t="shared" si="5"/>
        <v>1.7749999999999999</v>
      </c>
      <c r="S32" s="128">
        <f t="shared" si="6"/>
        <v>1.7999999999999998</v>
      </c>
      <c r="T32" s="128">
        <f t="shared" si="7"/>
        <v>1.6</v>
      </c>
      <c r="U32" s="128">
        <f t="shared" si="8"/>
        <v>1.5999999999999999</v>
      </c>
      <c r="V32" s="128">
        <f t="shared" si="9"/>
        <v>2.0750000000000002</v>
      </c>
      <c r="W32" s="33">
        <f t="shared" si="10"/>
        <v>71</v>
      </c>
      <c r="X32" s="129">
        <f t="shared" si="11"/>
        <v>14.200000000000001</v>
      </c>
      <c r="Y32" s="134">
        <v>58</v>
      </c>
      <c r="Z32" s="131">
        <f t="shared" si="12"/>
        <v>46.400000000000006</v>
      </c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2"/>
    </row>
    <row r="33" spans="1:44" s="130" customFormat="1" ht="21" thickBot="1" x14ac:dyDescent="0.35">
      <c r="A33" s="125">
        <v>27</v>
      </c>
      <c r="B33" s="134">
        <v>660839</v>
      </c>
      <c r="C33" s="135" t="s">
        <v>132</v>
      </c>
      <c r="D33" s="8">
        <v>9</v>
      </c>
      <c r="E33" s="9">
        <v>14</v>
      </c>
      <c r="F33" s="9">
        <v>12.5</v>
      </c>
      <c r="G33" s="9">
        <v>10</v>
      </c>
      <c r="H33" s="143">
        <v>12</v>
      </c>
      <c r="I33" s="126">
        <f t="shared" si="1"/>
        <v>57.5</v>
      </c>
      <c r="J33" s="126">
        <f t="shared" si="2"/>
        <v>8.625</v>
      </c>
      <c r="K33" s="14">
        <v>5</v>
      </c>
      <c r="L33" s="15">
        <v>3</v>
      </c>
      <c r="M33" s="15">
        <v>4</v>
      </c>
      <c r="N33" s="15">
        <v>4.5</v>
      </c>
      <c r="O33" s="144">
        <v>3</v>
      </c>
      <c r="P33" s="127">
        <f t="shared" si="3"/>
        <v>19.5</v>
      </c>
      <c r="Q33" s="127">
        <f t="shared" si="4"/>
        <v>0.97500000000000009</v>
      </c>
      <c r="R33" s="128">
        <f t="shared" si="5"/>
        <v>1.5999999999999999</v>
      </c>
      <c r="S33" s="128">
        <f t="shared" si="6"/>
        <v>2.25</v>
      </c>
      <c r="T33" s="128">
        <f t="shared" si="7"/>
        <v>2.0750000000000002</v>
      </c>
      <c r="U33" s="128">
        <f t="shared" si="8"/>
        <v>1.7250000000000001</v>
      </c>
      <c r="V33" s="128">
        <f t="shared" si="9"/>
        <v>1.9499999999999997</v>
      </c>
      <c r="W33" s="33">
        <f t="shared" si="10"/>
        <v>77</v>
      </c>
      <c r="X33" s="129">
        <f t="shared" si="11"/>
        <v>15.4</v>
      </c>
      <c r="Y33" s="134">
        <v>63</v>
      </c>
      <c r="Z33" s="131">
        <f t="shared" si="12"/>
        <v>50.400000000000006</v>
      </c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2"/>
    </row>
    <row r="34" spans="1:44" s="130" customFormat="1" ht="21" thickBot="1" x14ac:dyDescent="0.35">
      <c r="A34" s="125">
        <v>28</v>
      </c>
      <c r="B34" s="134">
        <v>660840</v>
      </c>
      <c r="C34" s="135" t="s">
        <v>133</v>
      </c>
      <c r="D34" s="8">
        <v>7</v>
      </c>
      <c r="E34" s="9">
        <v>4</v>
      </c>
      <c r="F34" s="9">
        <v>5</v>
      </c>
      <c r="G34" s="9">
        <v>6</v>
      </c>
      <c r="H34" s="143">
        <v>5.5</v>
      </c>
      <c r="I34" s="126">
        <f t="shared" si="1"/>
        <v>27.5</v>
      </c>
      <c r="J34" s="126">
        <f t="shared" si="2"/>
        <v>4.125</v>
      </c>
      <c r="K34" s="14">
        <v>2.5</v>
      </c>
      <c r="L34" s="15">
        <v>1.5</v>
      </c>
      <c r="M34" s="15">
        <v>2</v>
      </c>
      <c r="N34" s="15">
        <v>3</v>
      </c>
      <c r="O34" s="144">
        <v>1</v>
      </c>
      <c r="P34" s="127">
        <f t="shared" si="3"/>
        <v>10</v>
      </c>
      <c r="Q34" s="127">
        <f t="shared" si="4"/>
        <v>0.5</v>
      </c>
      <c r="R34" s="128">
        <f t="shared" si="5"/>
        <v>1.175</v>
      </c>
      <c r="S34" s="128">
        <f t="shared" si="6"/>
        <v>0.67500000000000004</v>
      </c>
      <c r="T34" s="128">
        <f t="shared" si="7"/>
        <v>0.85</v>
      </c>
      <c r="U34" s="128">
        <f t="shared" si="8"/>
        <v>1.0499999999999998</v>
      </c>
      <c r="V34" s="128">
        <f t="shared" si="9"/>
        <v>0.875</v>
      </c>
      <c r="W34" s="33">
        <f t="shared" si="10"/>
        <v>37.5</v>
      </c>
      <c r="X34" s="129">
        <f t="shared" si="11"/>
        <v>7.5</v>
      </c>
      <c r="Y34" s="134">
        <v>31</v>
      </c>
      <c r="Z34" s="131">
        <f t="shared" si="12"/>
        <v>24.8</v>
      </c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2"/>
    </row>
    <row r="35" spans="1:44" s="130" customFormat="1" ht="21" thickBot="1" x14ac:dyDescent="0.35">
      <c r="A35" s="125">
        <v>29</v>
      </c>
      <c r="B35" s="134">
        <v>660841</v>
      </c>
      <c r="C35" s="135" t="s">
        <v>134</v>
      </c>
      <c r="D35" s="8">
        <v>15</v>
      </c>
      <c r="E35" s="9">
        <v>10</v>
      </c>
      <c r="F35" s="9">
        <v>9</v>
      </c>
      <c r="G35" s="9">
        <v>12.5</v>
      </c>
      <c r="H35" s="143">
        <v>12</v>
      </c>
      <c r="I35" s="126">
        <f t="shared" si="1"/>
        <v>58.5</v>
      </c>
      <c r="J35" s="126">
        <f t="shared" si="2"/>
        <v>8.7750000000000004</v>
      </c>
      <c r="K35" s="14">
        <v>4</v>
      </c>
      <c r="L35" s="15">
        <v>3</v>
      </c>
      <c r="M35" s="15">
        <v>5</v>
      </c>
      <c r="N35" s="15">
        <v>2.5</v>
      </c>
      <c r="O35" s="144">
        <v>4</v>
      </c>
      <c r="P35" s="127">
        <f t="shared" si="3"/>
        <v>18.5</v>
      </c>
      <c r="Q35" s="127">
        <f t="shared" si="4"/>
        <v>0.92500000000000004</v>
      </c>
      <c r="R35" s="128">
        <f t="shared" si="5"/>
        <v>2.4500000000000002</v>
      </c>
      <c r="S35" s="128">
        <f t="shared" si="6"/>
        <v>1.65</v>
      </c>
      <c r="T35" s="128">
        <f t="shared" si="7"/>
        <v>1.5999999999999999</v>
      </c>
      <c r="U35" s="128">
        <f t="shared" si="8"/>
        <v>2</v>
      </c>
      <c r="V35" s="128">
        <f t="shared" si="9"/>
        <v>1.9999999999999998</v>
      </c>
      <c r="W35" s="33">
        <f t="shared" si="10"/>
        <v>77</v>
      </c>
      <c r="X35" s="129">
        <f t="shared" si="11"/>
        <v>15.4</v>
      </c>
      <c r="Y35" s="134">
        <v>65</v>
      </c>
      <c r="Z35" s="131">
        <f t="shared" si="12"/>
        <v>52</v>
      </c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2"/>
    </row>
    <row r="36" spans="1:44" s="130" customFormat="1" ht="21" thickBot="1" x14ac:dyDescent="0.35">
      <c r="A36" s="125">
        <v>30</v>
      </c>
      <c r="B36" s="134">
        <v>660842</v>
      </c>
      <c r="C36" s="135" t="s">
        <v>135</v>
      </c>
      <c r="D36" s="8">
        <v>14.5</v>
      </c>
      <c r="E36" s="9">
        <v>12</v>
      </c>
      <c r="F36" s="9">
        <v>14.5</v>
      </c>
      <c r="G36" s="9">
        <v>12</v>
      </c>
      <c r="H36" s="143">
        <v>14</v>
      </c>
      <c r="I36" s="126">
        <f t="shared" si="1"/>
        <v>67</v>
      </c>
      <c r="J36" s="126">
        <f t="shared" si="2"/>
        <v>10.049999999999999</v>
      </c>
      <c r="K36" s="14">
        <v>3</v>
      </c>
      <c r="L36" s="15">
        <v>5</v>
      </c>
      <c r="M36" s="15">
        <v>3.5</v>
      </c>
      <c r="N36" s="15">
        <v>4</v>
      </c>
      <c r="O36" s="144">
        <v>5</v>
      </c>
      <c r="P36" s="127">
        <f t="shared" si="3"/>
        <v>20.5</v>
      </c>
      <c r="Q36" s="127">
        <f t="shared" si="4"/>
        <v>1.0250000000000001</v>
      </c>
      <c r="R36" s="128">
        <f t="shared" si="5"/>
        <v>2.3249999999999997</v>
      </c>
      <c r="S36" s="128">
        <f t="shared" si="6"/>
        <v>2.0499999999999998</v>
      </c>
      <c r="T36" s="128">
        <f t="shared" si="7"/>
        <v>2.3499999999999996</v>
      </c>
      <c r="U36" s="128">
        <f t="shared" si="8"/>
        <v>1.9999999999999998</v>
      </c>
      <c r="V36" s="128">
        <f t="shared" si="9"/>
        <v>2.35</v>
      </c>
      <c r="W36" s="33">
        <f t="shared" si="10"/>
        <v>87.5</v>
      </c>
      <c r="X36" s="129">
        <f t="shared" si="11"/>
        <v>17.5</v>
      </c>
      <c r="Y36" s="134">
        <v>72</v>
      </c>
      <c r="Z36" s="131">
        <f t="shared" si="12"/>
        <v>57.6</v>
      </c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2"/>
    </row>
    <row r="37" spans="1:44" s="130" customFormat="1" ht="21" thickBot="1" x14ac:dyDescent="0.35">
      <c r="A37" s="125">
        <v>31</v>
      </c>
      <c r="B37" s="134">
        <v>660843</v>
      </c>
      <c r="C37" s="135" t="s">
        <v>136</v>
      </c>
      <c r="D37" s="8">
        <v>14</v>
      </c>
      <c r="E37" s="9">
        <v>12</v>
      </c>
      <c r="F37" s="9">
        <v>9</v>
      </c>
      <c r="G37" s="9">
        <v>10.5</v>
      </c>
      <c r="H37" s="143">
        <v>8</v>
      </c>
      <c r="I37" s="126">
        <f t="shared" si="1"/>
        <v>53.5</v>
      </c>
      <c r="J37" s="126">
        <f t="shared" si="2"/>
        <v>8.0250000000000004</v>
      </c>
      <c r="K37" s="14">
        <v>5</v>
      </c>
      <c r="L37" s="15">
        <v>4</v>
      </c>
      <c r="M37" s="15">
        <v>3</v>
      </c>
      <c r="N37" s="15">
        <v>2</v>
      </c>
      <c r="O37" s="144">
        <v>2.5</v>
      </c>
      <c r="P37" s="127">
        <f t="shared" si="3"/>
        <v>16.5</v>
      </c>
      <c r="Q37" s="127">
        <f t="shared" si="4"/>
        <v>0.82500000000000007</v>
      </c>
      <c r="R37" s="128">
        <f t="shared" si="5"/>
        <v>2.35</v>
      </c>
      <c r="S37" s="128">
        <f t="shared" si="6"/>
        <v>1.9999999999999998</v>
      </c>
      <c r="T37" s="128">
        <f t="shared" si="7"/>
        <v>1.5</v>
      </c>
      <c r="U37" s="128">
        <f t="shared" si="8"/>
        <v>1.675</v>
      </c>
      <c r="V37" s="128">
        <f t="shared" si="9"/>
        <v>1.325</v>
      </c>
      <c r="W37" s="33">
        <f t="shared" si="10"/>
        <v>70</v>
      </c>
      <c r="X37" s="129">
        <f t="shared" si="11"/>
        <v>14</v>
      </c>
      <c r="Y37" s="134">
        <v>57</v>
      </c>
      <c r="Z37" s="131">
        <f t="shared" si="12"/>
        <v>45.6</v>
      </c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2"/>
    </row>
    <row r="38" spans="1:44" s="130" customFormat="1" x14ac:dyDescent="0.3">
      <c r="A38" s="125">
        <v>32</v>
      </c>
      <c r="B38" s="134">
        <v>660844</v>
      </c>
      <c r="C38" s="135" t="s">
        <v>137</v>
      </c>
      <c r="D38" s="8">
        <v>11</v>
      </c>
      <c r="E38" s="9">
        <v>7.5</v>
      </c>
      <c r="F38" s="9">
        <v>13</v>
      </c>
      <c r="G38" s="9">
        <v>8</v>
      </c>
      <c r="H38" s="143">
        <v>9</v>
      </c>
      <c r="I38" s="126">
        <f t="shared" si="1"/>
        <v>48.5</v>
      </c>
      <c r="J38" s="126">
        <f t="shared" si="2"/>
        <v>7.2749999999999995</v>
      </c>
      <c r="K38" s="14">
        <v>4</v>
      </c>
      <c r="L38" s="15">
        <v>3</v>
      </c>
      <c r="M38" s="15">
        <v>2</v>
      </c>
      <c r="N38" s="15">
        <v>5</v>
      </c>
      <c r="O38" s="144">
        <v>1.5</v>
      </c>
      <c r="P38" s="127">
        <f t="shared" si="3"/>
        <v>15.5</v>
      </c>
      <c r="Q38" s="127">
        <f t="shared" si="4"/>
        <v>0.77500000000000002</v>
      </c>
      <c r="R38" s="128">
        <f t="shared" si="5"/>
        <v>1.8499999999999999</v>
      </c>
      <c r="S38" s="128">
        <f t="shared" si="6"/>
        <v>1.2749999999999999</v>
      </c>
      <c r="T38" s="128">
        <f t="shared" si="7"/>
        <v>2.0499999999999998</v>
      </c>
      <c r="U38" s="128">
        <f t="shared" si="8"/>
        <v>1.45</v>
      </c>
      <c r="V38" s="128">
        <f t="shared" si="9"/>
        <v>1.4249999999999998</v>
      </c>
      <c r="W38" s="33">
        <f t="shared" si="10"/>
        <v>64</v>
      </c>
      <c r="X38" s="129">
        <f t="shared" si="11"/>
        <v>12.8</v>
      </c>
      <c r="Y38" s="134">
        <v>53</v>
      </c>
      <c r="Z38" s="131">
        <f t="shared" si="12"/>
        <v>42.400000000000006</v>
      </c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2"/>
    </row>
    <row r="39" spans="1:44" s="130" customFormat="1" ht="21" thickBot="1" x14ac:dyDescent="0.35">
      <c r="A39" s="125">
        <v>33</v>
      </c>
      <c r="B39" s="134">
        <v>660845</v>
      </c>
      <c r="C39" s="135" t="s">
        <v>137</v>
      </c>
      <c r="D39" s="126"/>
      <c r="E39" s="126"/>
      <c r="F39" s="126"/>
      <c r="G39" s="126"/>
      <c r="H39" s="126"/>
      <c r="I39" s="126"/>
      <c r="J39" s="126"/>
      <c r="K39" s="127"/>
      <c r="L39" s="127"/>
      <c r="M39" s="127"/>
      <c r="N39" s="127"/>
      <c r="O39" s="127"/>
      <c r="P39" s="127"/>
      <c r="Q39" s="127"/>
      <c r="R39" s="128"/>
      <c r="S39" s="128"/>
      <c r="T39" s="128"/>
      <c r="U39" s="128"/>
      <c r="V39" s="128"/>
      <c r="W39" s="33">
        <f t="shared" si="10"/>
        <v>0</v>
      </c>
      <c r="X39" s="129">
        <f t="shared" si="11"/>
        <v>0</v>
      </c>
      <c r="Y39" s="134" t="s">
        <v>290</v>
      </c>
      <c r="Z39" s="131" t="e">
        <f t="shared" si="12"/>
        <v>#VALUE!</v>
      </c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2"/>
    </row>
    <row r="40" spans="1:44" s="130" customFormat="1" ht="21" thickBot="1" x14ac:dyDescent="0.35">
      <c r="A40" s="125">
        <v>34</v>
      </c>
      <c r="B40" s="134">
        <v>660846</v>
      </c>
      <c r="C40" s="135" t="s">
        <v>138</v>
      </c>
      <c r="D40" s="8">
        <v>12.5</v>
      </c>
      <c r="E40" s="9">
        <v>14</v>
      </c>
      <c r="F40" s="9">
        <v>12</v>
      </c>
      <c r="G40" s="9">
        <v>13</v>
      </c>
      <c r="H40" s="143">
        <v>16.5</v>
      </c>
      <c r="I40" s="126">
        <f t="shared" si="1"/>
        <v>68</v>
      </c>
      <c r="J40" s="126">
        <f t="shared" si="2"/>
        <v>10.199999999999999</v>
      </c>
      <c r="K40" s="14">
        <v>5</v>
      </c>
      <c r="L40" s="15">
        <v>4.5</v>
      </c>
      <c r="M40" s="15">
        <v>4</v>
      </c>
      <c r="N40" s="15">
        <v>5</v>
      </c>
      <c r="O40" s="144">
        <v>2</v>
      </c>
      <c r="P40" s="127">
        <f t="shared" si="3"/>
        <v>20.5</v>
      </c>
      <c r="Q40" s="127">
        <f t="shared" si="4"/>
        <v>1.0250000000000001</v>
      </c>
      <c r="R40" s="128">
        <f t="shared" si="5"/>
        <v>2.125</v>
      </c>
      <c r="S40" s="128">
        <f t="shared" si="6"/>
        <v>2.3250000000000002</v>
      </c>
      <c r="T40" s="128">
        <f t="shared" si="7"/>
        <v>1.9999999999999998</v>
      </c>
      <c r="U40" s="128">
        <f t="shared" si="8"/>
        <v>2.2000000000000002</v>
      </c>
      <c r="V40" s="128">
        <f t="shared" si="9"/>
        <v>2.5750000000000002</v>
      </c>
      <c r="W40" s="33">
        <f t="shared" si="10"/>
        <v>88.5</v>
      </c>
      <c r="X40" s="129">
        <f t="shared" si="11"/>
        <v>17.7</v>
      </c>
      <c r="Y40" s="134">
        <v>72</v>
      </c>
      <c r="Z40" s="131">
        <f t="shared" si="12"/>
        <v>57.6</v>
      </c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2"/>
    </row>
    <row r="41" spans="1:44" s="130" customFormat="1" ht="21" thickBot="1" x14ac:dyDescent="0.35">
      <c r="A41" s="125">
        <v>35</v>
      </c>
      <c r="B41" s="134">
        <v>660847</v>
      </c>
      <c r="C41" s="135" t="s">
        <v>139</v>
      </c>
      <c r="D41" s="8">
        <v>8</v>
      </c>
      <c r="E41" s="9">
        <v>5</v>
      </c>
      <c r="F41" s="9">
        <v>7.5</v>
      </c>
      <c r="G41" s="9">
        <v>6.5</v>
      </c>
      <c r="H41" s="143">
        <v>7</v>
      </c>
      <c r="I41" s="126">
        <f t="shared" si="1"/>
        <v>34</v>
      </c>
      <c r="J41" s="126">
        <f t="shared" si="2"/>
        <v>5.0999999999999996</v>
      </c>
      <c r="K41" s="14">
        <v>2.5</v>
      </c>
      <c r="L41" s="15">
        <v>1.5</v>
      </c>
      <c r="M41" s="15">
        <v>2</v>
      </c>
      <c r="N41" s="15">
        <v>2.5</v>
      </c>
      <c r="O41" s="144">
        <v>4</v>
      </c>
      <c r="P41" s="127">
        <f t="shared" si="3"/>
        <v>12.5</v>
      </c>
      <c r="Q41" s="127">
        <f t="shared" si="4"/>
        <v>0.625</v>
      </c>
      <c r="R41" s="128">
        <f t="shared" si="5"/>
        <v>1.325</v>
      </c>
      <c r="S41" s="128">
        <f t="shared" si="6"/>
        <v>0.82499999999999996</v>
      </c>
      <c r="T41" s="128">
        <f t="shared" si="7"/>
        <v>1.2250000000000001</v>
      </c>
      <c r="U41" s="128">
        <f t="shared" si="8"/>
        <v>1.1000000000000001</v>
      </c>
      <c r="V41" s="128">
        <f t="shared" si="9"/>
        <v>1.25</v>
      </c>
      <c r="W41" s="33">
        <f t="shared" si="10"/>
        <v>46.5</v>
      </c>
      <c r="X41" s="129">
        <f t="shared" si="11"/>
        <v>9.3000000000000007</v>
      </c>
      <c r="Y41" s="134">
        <v>41</v>
      </c>
      <c r="Z41" s="131">
        <f t="shared" si="12"/>
        <v>32.800000000000004</v>
      </c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2"/>
    </row>
    <row r="42" spans="1:44" s="130" customFormat="1" ht="21" thickBot="1" x14ac:dyDescent="0.35">
      <c r="A42" s="125">
        <v>36</v>
      </c>
      <c r="B42" s="134">
        <v>660848</v>
      </c>
      <c r="C42" s="135" t="s">
        <v>140</v>
      </c>
      <c r="D42" s="8">
        <v>10</v>
      </c>
      <c r="E42" s="9">
        <v>13</v>
      </c>
      <c r="F42" s="9">
        <v>9</v>
      </c>
      <c r="G42" s="9">
        <v>11</v>
      </c>
      <c r="H42" s="143">
        <v>10</v>
      </c>
      <c r="I42" s="126">
        <f t="shared" si="1"/>
        <v>53</v>
      </c>
      <c r="J42" s="126">
        <f t="shared" si="2"/>
        <v>7.9499999999999993</v>
      </c>
      <c r="K42" s="14">
        <v>4</v>
      </c>
      <c r="L42" s="15">
        <v>1</v>
      </c>
      <c r="M42" s="15">
        <v>4.5</v>
      </c>
      <c r="N42" s="15">
        <v>3</v>
      </c>
      <c r="O42" s="144">
        <v>3.5</v>
      </c>
      <c r="P42" s="127">
        <f t="shared" si="3"/>
        <v>16</v>
      </c>
      <c r="Q42" s="127">
        <f t="shared" si="4"/>
        <v>0.8</v>
      </c>
      <c r="R42" s="128">
        <f t="shared" si="5"/>
        <v>1.7</v>
      </c>
      <c r="S42" s="128">
        <f t="shared" si="6"/>
        <v>2</v>
      </c>
      <c r="T42" s="128">
        <f t="shared" si="7"/>
        <v>1.575</v>
      </c>
      <c r="U42" s="128">
        <f t="shared" si="8"/>
        <v>1.7999999999999998</v>
      </c>
      <c r="V42" s="128">
        <f t="shared" si="9"/>
        <v>1.675</v>
      </c>
      <c r="W42" s="33">
        <f t="shared" si="10"/>
        <v>69</v>
      </c>
      <c r="X42" s="129">
        <f t="shared" si="11"/>
        <v>13.8</v>
      </c>
      <c r="Y42" s="134">
        <v>59</v>
      </c>
      <c r="Z42" s="131">
        <f t="shared" si="12"/>
        <v>47.2</v>
      </c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2"/>
    </row>
    <row r="43" spans="1:44" s="130" customFormat="1" ht="21" thickBot="1" x14ac:dyDescent="0.35">
      <c r="A43" s="125">
        <v>37</v>
      </c>
      <c r="B43" s="134">
        <v>660849</v>
      </c>
      <c r="C43" s="135" t="s">
        <v>141</v>
      </c>
      <c r="D43" s="8">
        <v>6</v>
      </c>
      <c r="E43" s="9">
        <v>5</v>
      </c>
      <c r="F43" s="9">
        <v>8</v>
      </c>
      <c r="G43" s="9">
        <v>7</v>
      </c>
      <c r="H43" s="143">
        <v>4</v>
      </c>
      <c r="I43" s="126">
        <f t="shared" si="1"/>
        <v>30</v>
      </c>
      <c r="J43" s="126">
        <f t="shared" si="2"/>
        <v>4.5</v>
      </c>
      <c r="K43" s="14">
        <v>2.5</v>
      </c>
      <c r="L43" s="15">
        <v>2.5</v>
      </c>
      <c r="M43" s="15">
        <v>2</v>
      </c>
      <c r="N43" s="15">
        <v>3.5</v>
      </c>
      <c r="O43" s="144">
        <v>1.5</v>
      </c>
      <c r="P43" s="127">
        <f t="shared" si="3"/>
        <v>12</v>
      </c>
      <c r="Q43" s="127">
        <f t="shared" si="4"/>
        <v>0.60000000000000009</v>
      </c>
      <c r="R43" s="128">
        <f t="shared" si="5"/>
        <v>1.0249999999999999</v>
      </c>
      <c r="S43" s="128">
        <f t="shared" si="6"/>
        <v>0.875</v>
      </c>
      <c r="T43" s="128">
        <f t="shared" si="7"/>
        <v>1.3</v>
      </c>
      <c r="U43" s="128">
        <f t="shared" si="8"/>
        <v>1.2250000000000001</v>
      </c>
      <c r="V43" s="128">
        <f t="shared" si="9"/>
        <v>0.67500000000000004</v>
      </c>
      <c r="W43" s="33">
        <f t="shared" si="10"/>
        <v>42</v>
      </c>
      <c r="X43" s="129">
        <f t="shared" si="11"/>
        <v>8.4</v>
      </c>
      <c r="Y43" s="134">
        <v>36</v>
      </c>
      <c r="Z43" s="131">
        <f t="shared" si="12"/>
        <v>28.8</v>
      </c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2"/>
    </row>
    <row r="44" spans="1:44" s="130" customFormat="1" x14ac:dyDescent="0.3">
      <c r="A44" s="125">
        <v>38</v>
      </c>
      <c r="B44" s="134">
        <v>660850</v>
      </c>
      <c r="C44" s="135" t="s">
        <v>142</v>
      </c>
      <c r="D44" s="8">
        <v>9</v>
      </c>
      <c r="E44" s="9">
        <v>6.5</v>
      </c>
      <c r="F44" s="9">
        <v>7</v>
      </c>
      <c r="G44" s="9">
        <v>8</v>
      </c>
      <c r="H44" s="143">
        <v>7.5</v>
      </c>
      <c r="I44" s="126">
        <f t="shared" si="1"/>
        <v>38</v>
      </c>
      <c r="J44" s="126">
        <f t="shared" si="2"/>
        <v>5.7</v>
      </c>
      <c r="K44" s="14">
        <v>4</v>
      </c>
      <c r="L44" s="15">
        <v>3</v>
      </c>
      <c r="M44" s="15">
        <v>1.5</v>
      </c>
      <c r="N44" s="15">
        <v>2</v>
      </c>
      <c r="O44" s="144">
        <v>2</v>
      </c>
      <c r="P44" s="127">
        <f t="shared" si="3"/>
        <v>12.5</v>
      </c>
      <c r="Q44" s="127">
        <f t="shared" si="4"/>
        <v>0.625</v>
      </c>
      <c r="R44" s="128">
        <f t="shared" si="5"/>
        <v>1.5499999999999998</v>
      </c>
      <c r="S44" s="128">
        <f t="shared" si="6"/>
        <v>1.125</v>
      </c>
      <c r="T44" s="128">
        <f t="shared" si="7"/>
        <v>1.125</v>
      </c>
      <c r="U44" s="128">
        <f t="shared" si="8"/>
        <v>1.3</v>
      </c>
      <c r="V44" s="128">
        <f t="shared" si="9"/>
        <v>1.2250000000000001</v>
      </c>
      <c r="W44" s="33">
        <f t="shared" si="10"/>
        <v>50.5</v>
      </c>
      <c r="X44" s="129">
        <f t="shared" si="11"/>
        <v>10.100000000000001</v>
      </c>
      <c r="Y44" s="134">
        <v>43</v>
      </c>
      <c r="Z44" s="131">
        <f t="shared" si="12"/>
        <v>34.4</v>
      </c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2"/>
    </row>
    <row r="45" spans="1:44" s="130" customFormat="1" ht="21" thickBot="1" x14ac:dyDescent="0.35">
      <c r="A45" s="125">
        <v>39</v>
      </c>
      <c r="B45" s="134">
        <v>660851</v>
      </c>
      <c r="C45" s="135" t="s">
        <v>143</v>
      </c>
      <c r="D45" s="126"/>
      <c r="E45" s="126"/>
      <c r="F45" s="126"/>
      <c r="G45" s="126"/>
      <c r="H45" s="126"/>
      <c r="I45" s="126">
        <f t="shared" si="1"/>
        <v>0</v>
      </c>
      <c r="J45" s="126">
        <f t="shared" si="2"/>
        <v>0</v>
      </c>
      <c r="K45" s="127"/>
      <c r="L45" s="127"/>
      <c r="M45" s="127"/>
      <c r="N45" s="127"/>
      <c r="O45" s="127"/>
      <c r="P45" s="127"/>
      <c r="Q45" s="127"/>
      <c r="R45" s="128"/>
      <c r="S45" s="128"/>
      <c r="T45" s="128"/>
      <c r="U45" s="128"/>
      <c r="V45" s="128"/>
      <c r="W45" s="33">
        <f t="shared" si="10"/>
        <v>0</v>
      </c>
      <c r="X45" s="129">
        <f t="shared" si="11"/>
        <v>0</v>
      </c>
      <c r="Y45" s="142"/>
      <c r="Z45" s="131">
        <f t="shared" si="12"/>
        <v>0</v>
      </c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2"/>
    </row>
    <row r="46" spans="1:44" s="130" customFormat="1" ht="21" thickBot="1" x14ac:dyDescent="0.35">
      <c r="A46" s="125">
        <v>40</v>
      </c>
      <c r="B46" s="134">
        <v>660852</v>
      </c>
      <c r="C46" s="135" t="s">
        <v>144</v>
      </c>
      <c r="D46" s="8">
        <v>7.5</v>
      </c>
      <c r="E46" s="9">
        <v>4</v>
      </c>
      <c r="F46" s="9">
        <v>8.5</v>
      </c>
      <c r="G46" s="9">
        <v>5</v>
      </c>
      <c r="H46" s="143">
        <v>7</v>
      </c>
      <c r="I46" s="126">
        <f t="shared" si="1"/>
        <v>32</v>
      </c>
      <c r="J46" s="126">
        <f t="shared" si="2"/>
        <v>4.8</v>
      </c>
      <c r="K46" s="14">
        <v>1.5</v>
      </c>
      <c r="L46" s="15">
        <v>2.5</v>
      </c>
      <c r="M46" s="15">
        <v>2</v>
      </c>
      <c r="N46" s="15">
        <v>3</v>
      </c>
      <c r="O46" s="144">
        <v>1.5</v>
      </c>
      <c r="P46" s="127">
        <f t="shared" si="3"/>
        <v>10.5</v>
      </c>
      <c r="Q46" s="127">
        <f t="shared" si="4"/>
        <v>0.52500000000000002</v>
      </c>
      <c r="R46" s="128">
        <f t="shared" si="5"/>
        <v>1.2</v>
      </c>
      <c r="S46" s="128">
        <f t="shared" si="6"/>
        <v>0.72499999999999998</v>
      </c>
      <c r="T46" s="128">
        <f t="shared" si="7"/>
        <v>1.375</v>
      </c>
      <c r="U46" s="128">
        <f t="shared" si="8"/>
        <v>0.9</v>
      </c>
      <c r="V46" s="128">
        <f t="shared" si="9"/>
        <v>1.125</v>
      </c>
      <c r="W46" s="33">
        <f t="shared" si="10"/>
        <v>42.5</v>
      </c>
      <c r="X46" s="129">
        <f t="shared" si="11"/>
        <v>8.5</v>
      </c>
      <c r="Y46" s="134">
        <v>39</v>
      </c>
      <c r="Z46" s="131">
        <f t="shared" si="12"/>
        <v>31.200000000000003</v>
      </c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2"/>
    </row>
    <row r="47" spans="1:44" s="130" customFormat="1" ht="21" thickBot="1" x14ac:dyDescent="0.35">
      <c r="A47" s="125">
        <v>41</v>
      </c>
      <c r="B47" s="134">
        <v>660853</v>
      </c>
      <c r="C47" s="135" t="s">
        <v>145</v>
      </c>
      <c r="D47" s="8">
        <v>5</v>
      </c>
      <c r="E47" s="9">
        <v>2</v>
      </c>
      <c r="F47" s="9">
        <v>6</v>
      </c>
      <c r="G47" s="9">
        <v>4</v>
      </c>
      <c r="H47" s="143">
        <v>3</v>
      </c>
      <c r="I47" s="126">
        <f t="shared" si="1"/>
        <v>20</v>
      </c>
      <c r="J47" s="126">
        <f t="shared" si="2"/>
        <v>3</v>
      </c>
      <c r="K47" s="14">
        <v>1.5</v>
      </c>
      <c r="L47" s="15">
        <v>2</v>
      </c>
      <c r="M47" s="15">
        <v>0</v>
      </c>
      <c r="N47" s="15">
        <v>1.5</v>
      </c>
      <c r="O47" s="144">
        <v>1</v>
      </c>
      <c r="P47" s="127">
        <f t="shared" si="3"/>
        <v>6</v>
      </c>
      <c r="Q47" s="127">
        <f t="shared" si="4"/>
        <v>0.30000000000000004</v>
      </c>
      <c r="R47" s="128">
        <f t="shared" si="5"/>
        <v>0.82499999999999996</v>
      </c>
      <c r="S47" s="128">
        <f t="shared" si="6"/>
        <v>0.4</v>
      </c>
      <c r="T47" s="128">
        <f t="shared" si="7"/>
        <v>0.89999999999999991</v>
      </c>
      <c r="U47" s="128">
        <f t="shared" si="8"/>
        <v>0.67500000000000004</v>
      </c>
      <c r="V47" s="128">
        <f t="shared" si="9"/>
        <v>0.49999999999999994</v>
      </c>
      <c r="W47" s="33">
        <f t="shared" si="10"/>
        <v>26</v>
      </c>
      <c r="X47" s="129">
        <f t="shared" si="11"/>
        <v>5.2</v>
      </c>
      <c r="Y47" s="134">
        <v>23</v>
      </c>
      <c r="Z47" s="131">
        <f t="shared" si="12"/>
        <v>18.400000000000002</v>
      </c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2"/>
    </row>
    <row r="48" spans="1:44" s="130" customFormat="1" ht="21" thickBot="1" x14ac:dyDescent="0.35">
      <c r="A48" s="125">
        <v>42</v>
      </c>
      <c r="B48" s="134">
        <v>660854</v>
      </c>
      <c r="C48" s="135" t="s">
        <v>146</v>
      </c>
      <c r="D48" s="8">
        <v>10</v>
      </c>
      <c r="E48" s="9">
        <v>7.5</v>
      </c>
      <c r="F48" s="9">
        <v>9</v>
      </c>
      <c r="G48" s="9">
        <v>6</v>
      </c>
      <c r="H48" s="143">
        <v>5.5</v>
      </c>
      <c r="I48" s="126">
        <f t="shared" si="1"/>
        <v>38</v>
      </c>
      <c r="J48" s="126">
        <f t="shared" si="2"/>
        <v>5.7</v>
      </c>
      <c r="K48" s="14">
        <v>2</v>
      </c>
      <c r="L48" s="15">
        <v>1.5</v>
      </c>
      <c r="M48" s="15">
        <v>2.5</v>
      </c>
      <c r="N48" s="15">
        <v>3</v>
      </c>
      <c r="O48" s="144">
        <v>3.5</v>
      </c>
      <c r="P48" s="127">
        <f t="shared" si="3"/>
        <v>12.5</v>
      </c>
      <c r="Q48" s="127">
        <f t="shared" si="4"/>
        <v>0.625</v>
      </c>
      <c r="R48" s="128">
        <f t="shared" si="5"/>
        <v>1.6</v>
      </c>
      <c r="S48" s="128">
        <f t="shared" si="6"/>
        <v>1.2</v>
      </c>
      <c r="T48" s="128">
        <f t="shared" si="7"/>
        <v>1.4749999999999999</v>
      </c>
      <c r="U48" s="128">
        <f t="shared" si="8"/>
        <v>1.0499999999999998</v>
      </c>
      <c r="V48" s="128">
        <f t="shared" si="9"/>
        <v>1</v>
      </c>
      <c r="W48" s="33">
        <f t="shared" si="10"/>
        <v>50.5</v>
      </c>
      <c r="X48" s="129">
        <f t="shared" si="11"/>
        <v>10.100000000000001</v>
      </c>
      <c r="Y48" s="134">
        <v>43</v>
      </c>
      <c r="Z48" s="131">
        <f t="shared" si="12"/>
        <v>34.4</v>
      </c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2"/>
    </row>
    <row r="49" spans="1:44" s="130" customFormat="1" ht="21" thickBot="1" x14ac:dyDescent="0.35">
      <c r="A49" s="125">
        <v>43</v>
      </c>
      <c r="B49" s="134">
        <v>660855</v>
      </c>
      <c r="C49" s="135" t="s">
        <v>147</v>
      </c>
      <c r="D49" s="8">
        <v>9.5</v>
      </c>
      <c r="E49" s="9">
        <v>10</v>
      </c>
      <c r="F49" s="9">
        <v>12</v>
      </c>
      <c r="G49" s="9">
        <v>7.5</v>
      </c>
      <c r="H49" s="143">
        <v>8.5</v>
      </c>
      <c r="I49" s="126">
        <f t="shared" si="1"/>
        <v>47.5</v>
      </c>
      <c r="J49" s="126">
        <f t="shared" si="2"/>
        <v>7.125</v>
      </c>
      <c r="K49" s="14">
        <v>3.5</v>
      </c>
      <c r="L49" s="15">
        <v>3</v>
      </c>
      <c r="M49" s="15">
        <v>4</v>
      </c>
      <c r="N49" s="15">
        <v>2</v>
      </c>
      <c r="O49" s="144">
        <v>2.5</v>
      </c>
      <c r="P49" s="127">
        <f t="shared" si="3"/>
        <v>15</v>
      </c>
      <c r="Q49" s="127">
        <f t="shared" si="4"/>
        <v>0.75</v>
      </c>
      <c r="R49" s="128">
        <f t="shared" si="5"/>
        <v>1.6</v>
      </c>
      <c r="S49" s="128">
        <f t="shared" si="6"/>
        <v>1.65</v>
      </c>
      <c r="T49" s="128">
        <f t="shared" si="7"/>
        <v>1.9999999999999998</v>
      </c>
      <c r="U49" s="128">
        <f t="shared" si="8"/>
        <v>1.2250000000000001</v>
      </c>
      <c r="V49" s="128">
        <f t="shared" si="9"/>
        <v>1.4</v>
      </c>
      <c r="W49" s="33">
        <f t="shared" si="10"/>
        <v>62.5</v>
      </c>
      <c r="X49" s="129">
        <f t="shared" si="11"/>
        <v>12.5</v>
      </c>
      <c r="Y49" s="134">
        <v>53</v>
      </c>
      <c r="Z49" s="131">
        <f t="shared" si="12"/>
        <v>42.400000000000006</v>
      </c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2"/>
    </row>
    <row r="50" spans="1:44" s="130" customFormat="1" ht="21" thickBot="1" x14ac:dyDescent="0.35">
      <c r="A50" s="125">
        <v>44</v>
      </c>
      <c r="B50" s="134">
        <v>660989</v>
      </c>
      <c r="C50" s="135" t="s">
        <v>148</v>
      </c>
      <c r="D50" s="8">
        <v>6</v>
      </c>
      <c r="E50" s="9">
        <v>5.5</v>
      </c>
      <c r="F50" s="9">
        <v>7</v>
      </c>
      <c r="G50" s="9">
        <v>5</v>
      </c>
      <c r="H50" s="143">
        <v>4</v>
      </c>
      <c r="I50" s="126">
        <f t="shared" si="1"/>
        <v>27.5</v>
      </c>
      <c r="J50" s="126">
        <f t="shared" si="2"/>
        <v>4.125</v>
      </c>
      <c r="K50" s="14">
        <v>2</v>
      </c>
      <c r="L50" s="15">
        <v>2.5</v>
      </c>
      <c r="M50" s="15">
        <v>2</v>
      </c>
      <c r="N50" s="15">
        <v>1.5</v>
      </c>
      <c r="O50" s="144">
        <v>1.5</v>
      </c>
      <c r="P50" s="127">
        <f t="shared" si="3"/>
        <v>9.5</v>
      </c>
      <c r="Q50" s="127">
        <f t="shared" si="4"/>
        <v>0.47500000000000003</v>
      </c>
      <c r="R50" s="128">
        <f t="shared" si="5"/>
        <v>0.99999999999999989</v>
      </c>
      <c r="S50" s="128">
        <f t="shared" si="6"/>
        <v>0.95</v>
      </c>
      <c r="T50" s="128">
        <f t="shared" si="7"/>
        <v>1.1500000000000001</v>
      </c>
      <c r="U50" s="128">
        <f t="shared" si="8"/>
        <v>0.82499999999999996</v>
      </c>
      <c r="V50" s="128">
        <f t="shared" si="9"/>
        <v>0.67500000000000004</v>
      </c>
      <c r="W50" s="33">
        <f t="shared" si="10"/>
        <v>37</v>
      </c>
      <c r="X50" s="129">
        <f t="shared" si="11"/>
        <v>7.4</v>
      </c>
      <c r="Y50" s="134">
        <v>31</v>
      </c>
      <c r="Z50" s="131">
        <f t="shared" si="12"/>
        <v>24.8</v>
      </c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2"/>
    </row>
    <row r="51" spans="1:44" s="130" customFormat="1" ht="21" thickBot="1" x14ac:dyDescent="0.35">
      <c r="A51" s="125">
        <v>45</v>
      </c>
      <c r="B51" s="134">
        <v>660856</v>
      </c>
      <c r="C51" s="135" t="s">
        <v>149</v>
      </c>
      <c r="D51" s="8">
        <v>4</v>
      </c>
      <c r="E51" s="9">
        <v>5</v>
      </c>
      <c r="F51" s="9">
        <v>3</v>
      </c>
      <c r="G51" s="9">
        <v>2.5</v>
      </c>
      <c r="H51" s="143">
        <v>3</v>
      </c>
      <c r="I51" s="126">
        <f t="shared" si="1"/>
        <v>17.5</v>
      </c>
      <c r="J51" s="126">
        <f t="shared" si="2"/>
        <v>2.625</v>
      </c>
      <c r="K51" s="14">
        <v>0.5</v>
      </c>
      <c r="L51" s="15">
        <v>1</v>
      </c>
      <c r="M51" s="15">
        <v>1.5</v>
      </c>
      <c r="N51" s="15">
        <v>2</v>
      </c>
      <c r="O51" s="144">
        <v>1</v>
      </c>
      <c r="P51" s="127">
        <f t="shared" si="3"/>
        <v>6</v>
      </c>
      <c r="Q51" s="127">
        <f t="shared" si="4"/>
        <v>0.30000000000000004</v>
      </c>
      <c r="R51" s="128">
        <f t="shared" si="5"/>
        <v>0.625</v>
      </c>
      <c r="S51" s="128">
        <f t="shared" si="6"/>
        <v>0.8</v>
      </c>
      <c r="T51" s="128">
        <f t="shared" si="7"/>
        <v>0.52499999999999991</v>
      </c>
      <c r="U51" s="128">
        <f t="shared" si="8"/>
        <v>0.47499999999999998</v>
      </c>
      <c r="V51" s="128">
        <f t="shared" si="9"/>
        <v>0.49999999999999994</v>
      </c>
      <c r="W51" s="33">
        <f t="shared" si="10"/>
        <v>23.5</v>
      </c>
      <c r="X51" s="129">
        <f t="shared" si="11"/>
        <v>4.7</v>
      </c>
      <c r="Y51" s="134">
        <v>21</v>
      </c>
      <c r="Z51" s="131">
        <f t="shared" si="12"/>
        <v>16.8</v>
      </c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2"/>
    </row>
    <row r="52" spans="1:44" s="130" customFormat="1" ht="21" thickBot="1" x14ac:dyDescent="0.35">
      <c r="A52" s="125">
        <v>46</v>
      </c>
      <c r="B52" s="134">
        <v>660857</v>
      </c>
      <c r="C52" s="135" t="s">
        <v>150</v>
      </c>
      <c r="D52" s="8">
        <v>5</v>
      </c>
      <c r="E52" s="9">
        <v>7</v>
      </c>
      <c r="F52" s="9">
        <v>5.5</v>
      </c>
      <c r="G52" s="9">
        <v>6</v>
      </c>
      <c r="H52" s="143">
        <v>8</v>
      </c>
      <c r="I52" s="126">
        <f t="shared" si="1"/>
        <v>31.5</v>
      </c>
      <c r="J52" s="126">
        <f t="shared" si="2"/>
        <v>4.7249999999999996</v>
      </c>
      <c r="K52" s="14">
        <v>2</v>
      </c>
      <c r="L52" s="1">
        <v>1</v>
      </c>
      <c r="M52" s="15">
        <v>1.5</v>
      </c>
      <c r="N52" s="15">
        <v>2.5</v>
      </c>
      <c r="O52" s="144">
        <v>2</v>
      </c>
      <c r="P52" s="127">
        <f t="shared" si="3"/>
        <v>9</v>
      </c>
      <c r="Q52" s="127">
        <f t="shared" si="4"/>
        <v>0.45</v>
      </c>
      <c r="R52" s="128">
        <f t="shared" si="5"/>
        <v>0.85</v>
      </c>
      <c r="S52" s="128">
        <f t="shared" si="6"/>
        <v>1.1000000000000001</v>
      </c>
      <c r="T52" s="128">
        <f t="shared" si="7"/>
        <v>0.89999999999999991</v>
      </c>
      <c r="U52" s="128">
        <f t="shared" si="8"/>
        <v>1.0249999999999999</v>
      </c>
      <c r="V52" s="128">
        <f t="shared" si="9"/>
        <v>1.3</v>
      </c>
      <c r="W52" s="33">
        <f t="shared" si="10"/>
        <v>40.5</v>
      </c>
      <c r="X52" s="129">
        <f t="shared" si="11"/>
        <v>8.1</v>
      </c>
      <c r="Y52" s="134">
        <v>38</v>
      </c>
      <c r="Z52" s="131">
        <f t="shared" si="12"/>
        <v>30.400000000000002</v>
      </c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2"/>
    </row>
    <row r="53" spans="1:44" s="130" customFormat="1" ht="21" thickBot="1" x14ac:dyDescent="0.35">
      <c r="A53" s="125">
        <v>47</v>
      </c>
      <c r="B53" s="134">
        <v>660858</v>
      </c>
      <c r="C53" s="135" t="s">
        <v>151</v>
      </c>
      <c r="D53" s="8">
        <v>7</v>
      </c>
      <c r="E53" s="9">
        <v>8</v>
      </c>
      <c r="F53" s="9">
        <v>10</v>
      </c>
      <c r="G53" s="9">
        <v>5</v>
      </c>
      <c r="H53" s="143">
        <v>4</v>
      </c>
      <c r="I53" s="126">
        <f t="shared" si="1"/>
        <v>34</v>
      </c>
      <c r="J53" s="126">
        <f t="shared" si="2"/>
        <v>5.0999999999999996</v>
      </c>
      <c r="K53" s="14">
        <v>3</v>
      </c>
      <c r="L53" s="15">
        <v>1</v>
      </c>
      <c r="M53" s="15">
        <v>2</v>
      </c>
      <c r="N53" s="15">
        <v>3</v>
      </c>
      <c r="O53" s="144">
        <v>2.5</v>
      </c>
      <c r="P53" s="127">
        <f t="shared" si="3"/>
        <v>11.5</v>
      </c>
      <c r="Q53" s="127">
        <f t="shared" si="4"/>
        <v>0.57500000000000007</v>
      </c>
      <c r="R53" s="128">
        <f t="shared" si="5"/>
        <v>1.2000000000000002</v>
      </c>
      <c r="S53" s="128">
        <f t="shared" si="6"/>
        <v>1.25</v>
      </c>
      <c r="T53" s="128">
        <f t="shared" si="7"/>
        <v>1.6</v>
      </c>
      <c r="U53" s="128">
        <f t="shared" si="8"/>
        <v>0.9</v>
      </c>
      <c r="V53" s="128">
        <f t="shared" si="9"/>
        <v>0.72499999999999998</v>
      </c>
      <c r="W53" s="33">
        <f t="shared" si="10"/>
        <v>45.5</v>
      </c>
      <c r="X53" s="129">
        <f t="shared" si="11"/>
        <v>9.1</v>
      </c>
      <c r="Y53" s="134">
        <v>39</v>
      </c>
      <c r="Z53" s="131">
        <f t="shared" si="12"/>
        <v>31.200000000000003</v>
      </c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2"/>
    </row>
    <row r="54" spans="1:44" s="130" customFormat="1" ht="21" thickBot="1" x14ac:dyDescent="0.35">
      <c r="A54" s="125">
        <v>48</v>
      </c>
      <c r="B54" s="134">
        <v>660859</v>
      </c>
      <c r="C54" s="135" t="s">
        <v>152</v>
      </c>
      <c r="D54" s="8">
        <v>8.5</v>
      </c>
      <c r="E54" s="9">
        <v>9</v>
      </c>
      <c r="F54" s="9">
        <v>7</v>
      </c>
      <c r="G54" s="9">
        <v>10</v>
      </c>
      <c r="H54" s="143">
        <v>6.5</v>
      </c>
      <c r="I54" s="126">
        <f t="shared" si="1"/>
        <v>41</v>
      </c>
      <c r="J54" s="126">
        <f t="shared" si="2"/>
        <v>6.1499999999999995</v>
      </c>
      <c r="K54" s="14">
        <v>3</v>
      </c>
      <c r="L54" s="15">
        <v>2.5</v>
      </c>
      <c r="M54" s="15">
        <v>2</v>
      </c>
      <c r="N54" s="15">
        <v>4</v>
      </c>
      <c r="O54" s="144">
        <v>2</v>
      </c>
      <c r="P54" s="127">
        <f t="shared" si="3"/>
        <v>13.5</v>
      </c>
      <c r="Q54" s="127">
        <f t="shared" si="4"/>
        <v>0.67500000000000004</v>
      </c>
      <c r="R54" s="128">
        <f t="shared" si="5"/>
        <v>1.4249999999999998</v>
      </c>
      <c r="S54" s="128">
        <f t="shared" si="6"/>
        <v>1.4749999999999999</v>
      </c>
      <c r="T54" s="128">
        <f t="shared" si="7"/>
        <v>1.1500000000000001</v>
      </c>
      <c r="U54" s="128">
        <f t="shared" si="8"/>
        <v>1.7</v>
      </c>
      <c r="V54" s="128">
        <f t="shared" si="9"/>
        <v>1.075</v>
      </c>
      <c r="W54" s="33">
        <f t="shared" si="10"/>
        <v>54.5</v>
      </c>
      <c r="X54" s="129">
        <f t="shared" si="11"/>
        <v>10.9</v>
      </c>
      <c r="Y54" s="134">
        <v>45</v>
      </c>
      <c r="Z54" s="131">
        <f t="shared" si="12"/>
        <v>36</v>
      </c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2"/>
    </row>
    <row r="55" spans="1:44" s="130" customFormat="1" ht="21" thickBot="1" x14ac:dyDescent="0.35">
      <c r="A55" s="125">
        <v>49</v>
      </c>
      <c r="B55" s="134">
        <v>660860</v>
      </c>
      <c r="C55" s="135" t="s">
        <v>153</v>
      </c>
      <c r="D55" s="8">
        <v>4</v>
      </c>
      <c r="E55" s="9">
        <v>3</v>
      </c>
      <c r="F55" s="9">
        <v>5.5</v>
      </c>
      <c r="G55" s="9">
        <v>3</v>
      </c>
      <c r="H55" s="143">
        <v>6</v>
      </c>
      <c r="I55" s="126">
        <f t="shared" si="1"/>
        <v>21.5</v>
      </c>
      <c r="J55" s="126">
        <f t="shared" si="2"/>
        <v>3.2250000000000001</v>
      </c>
      <c r="K55" s="14">
        <v>2</v>
      </c>
      <c r="L55" s="15">
        <v>2</v>
      </c>
      <c r="M55" s="15">
        <v>1</v>
      </c>
      <c r="N55" s="15">
        <v>0.5</v>
      </c>
      <c r="O55" s="144">
        <v>1</v>
      </c>
      <c r="P55" s="127">
        <f t="shared" si="3"/>
        <v>6.5</v>
      </c>
      <c r="Q55" s="127">
        <f t="shared" si="4"/>
        <v>0.32500000000000001</v>
      </c>
      <c r="R55" s="128">
        <f t="shared" si="5"/>
        <v>0.7</v>
      </c>
      <c r="S55" s="128">
        <f t="shared" si="6"/>
        <v>0.54999999999999993</v>
      </c>
      <c r="T55" s="128">
        <f t="shared" si="7"/>
        <v>0.875</v>
      </c>
      <c r="U55" s="128">
        <f t="shared" si="8"/>
        <v>0.47499999999999998</v>
      </c>
      <c r="V55" s="128">
        <f t="shared" si="9"/>
        <v>0.95</v>
      </c>
      <c r="W55" s="33">
        <f t="shared" si="10"/>
        <v>28</v>
      </c>
      <c r="X55" s="129">
        <f t="shared" si="11"/>
        <v>5.6000000000000005</v>
      </c>
      <c r="Y55" s="134">
        <v>25</v>
      </c>
      <c r="Z55" s="131">
        <f t="shared" si="12"/>
        <v>20</v>
      </c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2"/>
    </row>
    <row r="56" spans="1:44" s="130" customFormat="1" ht="21" thickBot="1" x14ac:dyDescent="0.35">
      <c r="A56" s="125">
        <v>50</v>
      </c>
      <c r="B56" s="134">
        <v>660861</v>
      </c>
      <c r="C56" s="135" t="s">
        <v>154</v>
      </c>
      <c r="D56" s="8">
        <v>7.5</v>
      </c>
      <c r="E56" s="9">
        <v>10</v>
      </c>
      <c r="F56" s="9">
        <v>9</v>
      </c>
      <c r="G56" s="9">
        <v>8.5</v>
      </c>
      <c r="H56" s="143">
        <v>11</v>
      </c>
      <c r="I56" s="126">
        <f t="shared" si="1"/>
        <v>46</v>
      </c>
      <c r="J56" s="126">
        <f t="shared" si="2"/>
        <v>6.8999999999999995</v>
      </c>
      <c r="K56" s="14">
        <v>2.5</v>
      </c>
      <c r="L56" s="15">
        <v>3.5</v>
      </c>
      <c r="M56" s="15">
        <v>2</v>
      </c>
      <c r="N56" s="15">
        <v>2</v>
      </c>
      <c r="O56" s="144">
        <v>3</v>
      </c>
      <c r="P56" s="127">
        <f t="shared" si="3"/>
        <v>13</v>
      </c>
      <c r="Q56" s="127">
        <f t="shared" si="4"/>
        <v>0.65</v>
      </c>
      <c r="R56" s="128">
        <f t="shared" si="5"/>
        <v>1.25</v>
      </c>
      <c r="S56" s="128">
        <f t="shared" si="6"/>
        <v>1.675</v>
      </c>
      <c r="T56" s="128">
        <f t="shared" si="7"/>
        <v>1.45</v>
      </c>
      <c r="U56" s="128">
        <f t="shared" si="8"/>
        <v>1.375</v>
      </c>
      <c r="V56" s="128">
        <f t="shared" si="9"/>
        <v>1.7999999999999998</v>
      </c>
      <c r="W56" s="33">
        <f t="shared" si="10"/>
        <v>59</v>
      </c>
      <c r="X56" s="129">
        <f t="shared" si="11"/>
        <v>11.8</v>
      </c>
      <c r="Y56" s="134">
        <v>51</v>
      </c>
      <c r="Z56" s="131">
        <f t="shared" si="12"/>
        <v>40.800000000000004</v>
      </c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2"/>
    </row>
    <row r="57" spans="1:44" s="130" customFormat="1" ht="21" thickBot="1" x14ac:dyDescent="0.35">
      <c r="A57" s="125">
        <v>51</v>
      </c>
      <c r="B57" s="134">
        <v>660862</v>
      </c>
      <c r="C57" s="135" t="s">
        <v>155</v>
      </c>
      <c r="D57" s="8">
        <v>13</v>
      </c>
      <c r="E57" s="9">
        <v>8</v>
      </c>
      <c r="F57" s="9">
        <v>9</v>
      </c>
      <c r="G57" s="9">
        <v>11</v>
      </c>
      <c r="H57" s="143">
        <v>7.5</v>
      </c>
      <c r="I57" s="126">
        <f t="shared" si="1"/>
        <v>48.5</v>
      </c>
      <c r="J57" s="126">
        <f t="shared" si="2"/>
        <v>7.2749999999999995</v>
      </c>
      <c r="K57" s="14">
        <v>3</v>
      </c>
      <c r="L57" s="15">
        <v>3</v>
      </c>
      <c r="M57" s="15">
        <v>4</v>
      </c>
      <c r="N57" s="15">
        <v>3.5</v>
      </c>
      <c r="O57" s="144">
        <v>2</v>
      </c>
      <c r="P57" s="127">
        <f t="shared" si="3"/>
        <v>15.5</v>
      </c>
      <c r="Q57" s="127">
        <f t="shared" si="4"/>
        <v>0.77500000000000002</v>
      </c>
      <c r="R57" s="128">
        <f t="shared" si="5"/>
        <v>2.1</v>
      </c>
      <c r="S57" s="128">
        <f t="shared" si="6"/>
        <v>1.35</v>
      </c>
      <c r="T57" s="128">
        <f t="shared" si="7"/>
        <v>1.5499999999999998</v>
      </c>
      <c r="U57" s="128">
        <f t="shared" si="8"/>
        <v>1.825</v>
      </c>
      <c r="V57" s="128">
        <f t="shared" si="9"/>
        <v>1.2250000000000001</v>
      </c>
      <c r="W57" s="33">
        <f t="shared" si="10"/>
        <v>64</v>
      </c>
      <c r="X57" s="129">
        <f t="shared" si="11"/>
        <v>12.8</v>
      </c>
      <c r="Y57" s="134">
        <v>54</v>
      </c>
      <c r="Z57" s="131">
        <f t="shared" si="12"/>
        <v>43.2</v>
      </c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2"/>
    </row>
    <row r="58" spans="1:44" s="130" customFormat="1" ht="21" thickBot="1" x14ac:dyDescent="0.35">
      <c r="A58" s="125">
        <v>52</v>
      </c>
      <c r="B58" s="134">
        <v>660990</v>
      </c>
      <c r="C58" s="135" t="s">
        <v>156</v>
      </c>
      <c r="D58" s="8">
        <v>12</v>
      </c>
      <c r="E58" s="9">
        <v>13.5</v>
      </c>
      <c r="F58" s="9">
        <v>14</v>
      </c>
      <c r="G58" s="9">
        <v>11</v>
      </c>
      <c r="H58" s="143">
        <v>10.5</v>
      </c>
      <c r="I58" s="126">
        <f t="shared" si="1"/>
        <v>61</v>
      </c>
      <c r="J58" s="126">
        <f t="shared" si="2"/>
        <v>9.15</v>
      </c>
      <c r="K58" s="14">
        <v>5</v>
      </c>
      <c r="L58" s="15">
        <v>4</v>
      </c>
      <c r="M58" s="15">
        <v>3.5</v>
      </c>
      <c r="N58" s="15">
        <v>3</v>
      </c>
      <c r="O58" s="144">
        <v>4</v>
      </c>
      <c r="P58" s="127">
        <f t="shared" si="3"/>
        <v>19.5</v>
      </c>
      <c r="Q58" s="127">
        <f t="shared" si="4"/>
        <v>0.97500000000000009</v>
      </c>
      <c r="R58" s="128">
        <f t="shared" si="5"/>
        <v>2.0499999999999998</v>
      </c>
      <c r="S58" s="128">
        <f t="shared" si="6"/>
        <v>2.2250000000000001</v>
      </c>
      <c r="T58" s="128">
        <f t="shared" si="7"/>
        <v>2.2749999999999999</v>
      </c>
      <c r="U58" s="128">
        <f t="shared" si="8"/>
        <v>1.7999999999999998</v>
      </c>
      <c r="V58" s="128">
        <f t="shared" si="9"/>
        <v>1.7749999999999999</v>
      </c>
      <c r="W58" s="33">
        <f t="shared" si="10"/>
        <v>80.5</v>
      </c>
      <c r="X58" s="129">
        <f t="shared" si="11"/>
        <v>16.100000000000001</v>
      </c>
      <c r="Y58" s="134">
        <v>67</v>
      </c>
      <c r="Z58" s="131">
        <f t="shared" si="12"/>
        <v>53.6</v>
      </c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2"/>
    </row>
    <row r="59" spans="1:44" s="130" customFormat="1" ht="21" thickBot="1" x14ac:dyDescent="0.35">
      <c r="A59" s="125">
        <v>53</v>
      </c>
      <c r="B59" s="134">
        <v>660863</v>
      </c>
      <c r="C59" s="135" t="s">
        <v>157</v>
      </c>
      <c r="D59" s="8">
        <v>8</v>
      </c>
      <c r="E59" s="9">
        <v>11</v>
      </c>
      <c r="F59" s="9">
        <v>10</v>
      </c>
      <c r="G59" s="9">
        <v>5</v>
      </c>
      <c r="H59" s="143">
        <v>7</v>
      </c>
      <c r="I59" s="126">
        <f t="shared" si="1"/>
        <v>41</v>
      </c>
      <c r="J59" s="126">
        <f t="shared" si="2"/>
        <v>6.1499999999999995</v>
      </c>
      <c r="K59" s="14">
        <v>2</v>
      </c>
      <c r="L59" s="15">
        <v>1.5</v>
      </c>
      <c r="M59" s="15">
        <v>3</v>
      </c>
      <c r="N59" s="15">
        <v>4</v>
      </c>
      <c r="O59" s="144">
        <v>2.5</v>
      </c>
      <c r="P59" s="127">
        <f t="shared" si="3"/>
        <v>13</v>
      </c>
      <c r="Q59" s="127">
        <f t="shared" si="4"/>
        <v>0.65</v>
      </c>
      <c r="R59" s="128">
        <f t="shared" si="5"/>
        <v>1.3</v>
      </c>
      <c r="S59" s="128">
        <f t="shared" si="6"/>
        <v>1.7249999999999999</v>
      </c>
      <c r="T59" s="128">
        <f t="shared" si="7"/>
        <v>1.65</v>
      </c>
      <c r="U59" s="128">
        <f t="shared" si="8"/>
        <v>0.95</v>
      </c>
      <c r="V59" s="128">
        <f t="shared" si="9"/>
        <v>1.175</v>
      </c>
      <c r="W59" s="33">
        <f t="shared" si="10"/>
        <v>54</v>
      </c>
      <c r="X59" s="129">
        <f t="shared" si="11"/>
        <v>10.8</v>
      </c>
      <c r="Y59" s="134">
        <v>48</v>
      </c>
      <c r="Z59" s="131">
        <f t="shared" si="12"/>
        <v>38.400000000000006</v>
      </c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2"/>
    </row>
    <row r="60" spans="1:44" s="130" customFormat="1" ht="21" thickBot="1" x14ac:dyDescent="0.35">
      <c r="A60" s="125">
        <v>54</v>
      </c>
      <c r="B60" s="134">
        <v>660864</v>
      </c>
      <c r="C60" s="135" t="s">
        <v>158</v>
      </c>
      <c r="D60" s="8">
        <v>3.5</v>
      </c>
      <c r="E60" s="9">
        <v>6</v>
      </c>
      <c r="F60" s="9">
        <v>7</v>
      </c>
      <c r="G60" s="9">
        <v>8</v>
      </c>
      <c r="H60" s="143">
        <v>4.5</v>
      </c>
      <c r="I60" s="126">
        <f t="shared" si="1"/>
        <v>29</v>
      </c>
      <c r="J60" s="126">
        <f t="shared" si="2"/>
        <v>4.3499999999999996</v>
      </c>
      <c r="K60" s="14">
        <v>1.5</v>
      </c>
      <c r="L60" s="15">
        <v>2</v>
      </c>
      <c r="M60" s="15">
        <v>1</v>
      </c>
      <c r="N60" s="15">
        <v>2.5</v>
      </c>
      <c r="O60" s="144">
        <v>2</v>
      </c>
      <c r="P60" s="127">
        <f t="shared" si="3"/>
        <v>9</v>
      </c>
      <c r="Q60" s="127">
        <f t="shared" si="4"/>
        <v>0.45</v>
      </c>
      <c r="R60" s="128">
        <f t="shared" si="5"/>
        <v>0.60000000000000009</v>
      </c>
      <c r="S60" s="128">
        <f t="shared" si="6"/>
        <v>0.99999999999999989</v>
      </c>
      <c r="T60" s="128">
        <f t="shared" si="7"/>
        <v>1.1000000000000001</v>
      </c>
      <c r="U60" s="128">
        <f t="shared" si="8"/>
        <v>1.325</v>
      </c>
      <c r="V60" s="128">
        <f t="shared" si="9"/>
        <v>0.77499999999999991</v>
      </c>
      <c r="W60" s="33">
        <f t="shared" si="10"/>
        <v>38</v>
      </c>
      <c r="X60" s="129">
        <f t="shared" si="11"/>
        <v>7.6000000000000005</v>
      </c>
      <c r="Y60" s="134">
        <v>36</v>
      </c>
      <c r="Z60" s="131">
        <f t="shared" si="12"/>
        <v>28.8</v>
      </c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2"/>
    </row>
    <row r="61" spans="1:44" s="130" customFormat="1" ht="21" thickBot="1" x14ac:dyDescent="0.35">
      <c r="A61" s="125">
        <v>55</v>
      </c>
      <c r="B61" s="134">
        <v>660865</v>
      </c>
      <c r="C61" s="135" t="s">
        <v>159</v>
      </c>
      <c r="D61" s="8">
        <v>13</v>
      </c>
      <c r="E61" s="9">
        <v>8</v>
      </c>
      <c r="F61" s="9">
        <v>12</v>
      </c>
      <c r="G61" s="9">
        <v>9</v>
      </c>
      <c r="H61" s="143">
        <v>14</v>
      </c>
      <c r="I61" s="126">
        <f t="shared" si="1"/>
        <v>56</v>
      </c>
      <c r="J61" s="126">
        <f t="shared" si="2"/>
        <v>8.4</v>
      </c>
      <c r="K61" s="14">
        <v>2</v>
      </c>
      <c r="L61" s="15">
        <v>2.5</v>
      </c>
      <c r="M61" s="15">
        <v>4.5</v>
      </c>
      <c r="N61" s="15">
        <v>4.5</v>
      </c>
      <c r="O61" s="144">
        <v>3.5</v>
      </c>
      <c r="P61" s="127">
        <f t="shared" si="3"/>
        <v>17</v>
      </c>
      <c r="Q61" s="127">
        <f t="shared" si="4"/>
        <v>0.85000000000000009</v>
      </c>
      <c r="R61" s="128">
        <f t="shared" si="5"/>
        <v>2.0499999999999998</v>
      </c>
      <c r="S61" s="128">
        <f t="shared" si="6"/>
        <v>1.325</v>
      </c>
      <c r="T61" s="128">
        <f t="shared" si="7"/>
        <v>2.0249999999999999</v>
      </c>
      <c r="U61" s="128">
        <f t="shared" si="8"/>
        <v>1.575</v>
      </c>
      <c r="V61" s="128">
        <f t="shared" si="9"/>
        <v>2.2749999999999999</v>
      </c>
      <c r="W61" s="33">
        <f t="shared" si="10"/>
        <v>73</v>
      </c>
      <c r="X61" s="129">
        <f t="shared" si="11"/>
        <v>14.600000000000001</v>
      </c>
      <c r="Y61" s="134">
        <v>59</v>
      </c>
      <c r="Z61" s="131">
        <f t="shared" si="12"/>
        <v>47.2</v>
      </c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2"/>
    </row>
    <row r="62" spans="1:44" s="130" customFormat="1" ht="21" thickBot="1" x14ac:dyDescent="0.35">
      <c r="A62" s="125">
        <v>56</v>
      </c>
      <c r="B62" s="134">
        <v>660866</v>
      </c>
      <c r="C62" s="135" t="s">
        <v>160</v>
      </c>
      <c r="D62" s="8">
        <v>11</v>
      </c>
      <c r="E62" s="9">
        <v>9</v>
      </c>
      <c r="F62" s="9">
        <v>13</v>
      </c>
      <c r="G62" s="9">
        <v>15</v>
      </c>
      <c r="H62" s="143">
        <v>10.5</v>
      </c>
      <c r="I62" s="126">
        <f t="shared" si="1"/>
        <v>58.5</v>
      </c>
      <c r="J62" s="126">
        <f t="shared" si="2"/>
        <v>8.7750000000000004</v>
      </c>
      <c r="K62" s="14">
        <v>3</v>
      </c>
      <c r="L62" s="15">
        <v>5</v>
      </c>
      <c r="M62" s="15">
        <v>4</v>
      </c>
      <c r="N62" s="15">
        <v>2.5</v>
      </c>
      <c r="O62" s="144">
        <v>4</v>
      </c>
      <c r="P62" s="127">
        <f t="shared" si="3"/>
        <v>18.5</v>
      </c>
      <c r="Q62" s="127">
        <f t="shared" si="4"/>
        <v>0.92500000000000004</v>
      </c>
      <c r="R62" s="128">
        <f t="shared" si="5"/>
        <v>1.7999999999999998</v>
      </c>
      <c r="S62" s="128">
        <f t="shared" si="6"/>
        <v>1.5999999999999999</v>
      </c>
      <c r="T62" s="128">
        <f t="shared" si="7"/>
        <v>2.15</v>
      </c>
      <c r="U62" s="128">
        <f t="shared" si="8"/>
        <v>2.375</v>
      </c>
      <c r="V62" s="128">
        <f t="shared" si="9"/>
        <v>1.7749999999999999</v>
      </c>
      <c r="W62" s="33">
        <f t="shared" si="10"/>
        <v>77</v>
      </c>
      <c r="X62" s="129">
        <f t="shared" si="11"/>
        <v>15.4</v>
      </c>
      <c r="Y62" s="134">
        <v>63</v>
      </c>
      <c r="Z62" s="131">
        <f t="shared" si="12"/>
        <v>50.400000000000006</v>
      </c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2"/>
    </row>
    <row r="63" spans="1:44" s="130" customFormat="1" ht="21" thickBot="1" x14ac:dyDescent="0.35">
      <c r="A63" s="125">
        <v>57</v>
      </c>
      <c r="B63" s="134">
        <v>660867</v>
      </c>
      <c r="C63" s="135" t="s">
        <v>161</v>
      </c>
      <c r="D63" s="8">
        <v>7</v>
      </c>
      <c r="E63" s="9">
        <v>10</v>
      </c>
      <c r="F63" s="9">
        <v>11</v>
      </c>
      <c r="G63" s="9">
        <v>8</v>
      </c>
      <c r="H63" s="143">
        <v>6</v>
      </c>
      <c r="I63" s="126">
        <f t="shared" si="1"/>
        <v>42</v>
      </c>
      <c r="J63" s="126">
        <f t="shared" si="2"/>
        <v>6.3</v>
      </c>
      <c r="K63" s="14">
        <v>3.5</v>
      </c>
      <c r="L63" s="15">
        <v>4</v>
      </c>
      <c r="M63" s="15">
        <v>4.5</v>
      </c>
      <c r="N63" s="15">
        <v>2</v>
      </c>
      <c r="O63" s="144">
        <v>0.5</v>
      </c>
      <c r="P63" s="127">
        <f t="shared" si="3"/>
        <v>14.5</v>
      </c>
      <c r="Q63" s="127">
        <f t="shared" si="4"/>
        <v>0.72500000000000009</v>
      </c>
      <c r="R63" s="128">
        <f t="shared" si="5"/>
        <v>1.2250000000000001</v>
      </c>
      <c r="S63" s="128">
        <f t="shared" si="6"/>
        <v>1.7</v>
      </c>
      <c r="T63" s="128">
        <f t="shared" si="7"/>
        <v>1.875</v>
      </c>
      <c r="U63" s="128">
        <f t="shared" si="8"/>
        <v>1.3</v>
      </c>
      <c r="V63" s="128">
        <f t="shared" si="9"/>
        <v>0.92499999999999993</v>
      </c>
      <c r="W63" s="33">
        <f t="shared" si="10"/>
        <v>56.5</v>
      </c>
      <c r="X63" s="129">
        <f t="shared" si="11"/>
        <v>11.3</v>
      </c>
      <c r="Y63" s="134">
        <v>49</v>
      </c>
      <c r="Z63" s="131">
        <f t="shared" si="12"/>
        <v>39.200000000000003</v>
      </c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2"/>
    </row>
    <row r="64" spans="1:44" s="130" customFormat="1" ht="21" thickBot="1" x14ac:dyDescent="0.35">
      <c r="A64" s="125">
        <v>58</v>
      </c>
      <c r="B64" s="134">
        <v>660868</v>
      </c>
      <c r="C64" s="135" t="s">
        <v>162</v>
      </c>
      <c r="D64" s="8">
        <v>6</v>
      </c>
      <c r="E64" s="9">
        <v>7</v>
      </c>
      <c r="F64" s="9">
        <v>8</v>
      </c>
      <c r="G64" s="9">
        <v>9</v>
      </c>
      <c r="H64" s="143">
        <v>5.5</v>
      </c>
      <c r="I64" s="126">
        <f t="shared" si="1"/>
        <v>35.5</v>
      </c>
      <c r="J64" s="126">
        <f t="shared" si="2"/>
        <v>5.3250000000000002</v>
      </c>
      <c r="K64" s="14">
        <v>3</v>
      </c>
      <c r="L64" s="15">
        <v>1.5</v>
      </c>
      <c r="M64" s="15">
        <v>2</v>
      </c>
      <c r="N64" s="15">
        <v>4</v>
      </c>
      <c r="O64" s="144">
        <v>1.5</v>
      </c>
      <c r="P64" s="127">
        <f t="shared" si="3"/>
        <v>12</v>
      </c>
      <c r="Q64" s="127">
        <f t="shared" si="4"/>
        <v>0.60000000000000009</v>
      </c>
      <c r="R64" s="128">
        <f t="shared" si="5"/>
        <v>1.0499999999999998</v>
      </c>
      <c r="S64" s="128">
        <f t="shared" si="6"/>
        <v>1.125</v>
      </c>
      <c r="T64" s="128">
        <f t="shared" si="7"/>
        <v>1.3</v>
      </c>
      <c r="U64" s="128">
        <f t="shared" si="8"/>
        <v>1.5499999999999998</v>
      </c>
      <c r="V64" s="128">
        <f t="shared" si="9"/>
        <v>0.89999999999999991</v>
      </c>
      <c r="W64" s="33">
        <f t="shared" si="10"/>
        <v>47.5</v>
      </c>
      <c r="X64" s="129">
        <f t="shared" si="11"/>
        <v>9.5</v>
      </c>
      <c r="Y64" s="134">
        <v>39</v>
      </c>
      <c r="Z64" s="131">
        <f t="shared" si="12"/>
        <v>31.200000000000003</v>
      </c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2"/>
    </row>
    <row r="65" spans="1:44" s="130" customFormat="1" ht="21" thickBot="1" x14ac:dyDescent="0.35">
      <c r="A65" s="125">
        <v>59</v>
      </c>
      <c r="B65" s="134">
        <v>660869</v>
      </c>
      <c r="C65" s="135" t="s">
        <v>163</v>
      </c>
      <c r="D65" s="8">
        <v>7.5</v>
      </c>
      <c r="E65" s="9">
        <v>8</v>
      </c>
      <c r="F65" s="9">
        <v>6</v>
      </c>
      <c r="G65" s="9">
        <v>10</v>
      </c>
      <c r="H65" s="143">
        <v>8</v>
      </c>
      <c r="I65" s="126">
        <f t="shared" si="1"/>
        <v>39.5</v>
      </c>
      <c r="J65" s="126">
        <f t="shared" si="2"/>
        <v>5.9249999999999998</v>
      </c>
      <c r="K65" s="14">
        <v>4.5</v>
      </c>
      <c r="L65" s="15">
        <v>4</v>
      </c>
      <c r="M65" s="15">
        <v>2</v>
      </c>
      <c r="N65" s="15">
        <v>2</v>
      </c>
      <c r="O65" s="144">
        <v>2</v>
      </c>
      <c r="P65" s="127">
        <f t="shared" si="3"/>
        <v>14.5</v>
      </c>
      <c r="Q65" s="127">
        <f t="shared" si="4"/>
        <v>0.72500000000000009</v>
      </c>
      <c r="R65" s="128">
        <f t="shared" si="5"/>
        <v>1.35</v>
      </c>
      <c r="S65" s="128">
        <f t="shared" si="6"/>
        <v>1.4</v>
      </c>
      <c r="T65" s="128">
        <f t="shared" si="7"/>
        <v>0.99999999999999989</v>
      </c>
      <c r="U65" s="128">
        <f t="shared" si="8"/>
        <v>1.6</v>
      </c>
      <c r="V65" s="128">
        <f t="shared" si="9"/>
        <v>1.3</v>
      </c>
      <c r="W65" s="33">
        <f t="shared" si="10"/>
        <v>54</v>
      </c>
      <c r="X65" s="129">
        <f t="shared" si="11"/>
        <v>10.8</v>
      </c>
      <c r="Y65" s="134">
        <v>44</v>
      </c>
      <c r="Z65" s="131">
        <f t="shared" si="12"/>
        <v>35.200000000000003</v>
      </c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2"/>
    </row>
    <row r="66" spans="1:44" s="130" customFormat="1" ht="21" thickBot="1" x14ac:dyDescent="0.35">
      <c r="A66" s="125">
        <v>60</v>
      </c>
      <c r="B66" s="134">
        <v>660870</v>
      </c>
      <c r="C66" s="135" t="s">
        <v>164</v>
      </c>
      <c r="D66" s="8">
        <v>6.5</v>
      </c>
      <c r="E66" s="9">
        <v>11</v>
      </c>
      <c r="F66" s="9">
        <v>10</v>
      </c>
      <c r="G66" s="9">
        <v>7.5</v>
      </c>
      <c r="H66" s="143">
        <v>4</v>
      </c>
      <c r="I66" s="126">
        <f t="shared" si="1"/>
        <v>39</v>
      </c>
      <c r="J66" s="126">
        <f t="shared" si="2"/>
        <v>5.85</v>
      </c>
      <c r="K66" s="14">
        <v>3</v>
      </c>
      <c r="L66" s="15">
        <v>2</v>
      </c>
      <c r="M66" s="15">
        <v>2.5</v>
      </c>
      <c r="N66" s="15">
        <v>3</v>
      </c>
      <c r="O66" s="144">
        <v>1.5</v>
      </c>
      <c r="P66" s="127">
        <f t="shared" si="3"/>
        <v>12</v>
      </c>
      <c r="Q66" s="127">
        <f t="shared" si="4"/>
        <v>0.60000000000000009</v>
      </c>
      <c r="R66" s="128">
        <f t="shared" si="5"/>
        <v>1.125</v>
      </c>
      <c r="S66" s="128">
        <f t="shared" si="6"/>
        <v>1.75</v>
      </c>
      <c r="T66" s="128">
        <f t="shared" si="7"/>
        <v>1.625</v>
      </c>
      <c r="U66" s="128">
        <f t="shared" si="8"/>
        <v>1.2749999999999999</v>
      </c>
      <c r="V66" s="128">
        <f t="shared" si="9"/>
        <v>0.67500000000000004</v>
      </c>
      <c r="W66" s="33">
        <f t="shared" si="10"/>
        <v>51</v>
      </c>
      <c r="X66" s="129">
        <f t="shared" si="11"/>
        <v>10.200000000000001</v>
      </c>
      <c r="Y66" s="134">
        <v>44</v>
      </c>
      <c r="Z66" s="131">
        <f t="shared" si="12"/>
        <v>35.200000000000003</v>
      </c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2"/>
    </row>
    <row r="67" spans="1:44" s="130" customFormat="1" x14ac:dyDescent="0.3">
      <c r="A67" s="125">
        <v>61</v>
      </c>
      <c r="B67" s="134">
        <v>660871</v>
      </c>
      <c r="C67" s="135" t="s">
        <v>165</v>
      </c>
      <c r="D67" s="8">
        <v>6</v>
      </c>
      <c r="E67" s="9">
        <v>10</v>
      </c>
      <c r="F67" s="9">
        <v>7</v>
      </c>
      <c r="G67" s="9">
        <v>5</v>
      </c>
      <c r="H67" s="143">
        <v>6.5</v>
      </c>
      <c r="I67" s="126">
        <f t="shared" si="1"/>
        <v>34.5</v>
      </c>
      <c r="J67" s="126">
        <f t="shared" si="2"/>
        <v>5.1749999999999998</v>
      </c>
      <c r="K67" s="14">
        <v>2</v>
      </c>
      <c r="L67" s="15">
        <v>1.5</v>
      </c>
      <c r="M67" s="15">
        <v>3</v>
      </c>
      <c r="N67" s="15">
        <v>2.5</v>
      </c>
      <c r="O67" s="144">
        <v>1</v>
      </c>
      <c r="P67" s="127">
        <f t="shared" si="3"/>
        <v>10</v>
      </c>
      <c r="Q67" s="127">
        <f t="shared" si="4"/>
        <v>0.5</v>
      </c>
      <c r="R67" s="128">
        <f t="shared" si="5"/>
        <v>0.99999999999999989</v>
      </c>
      <c r="S67" s="128">
        <f t="shared" si="6"/>
        <v>1.575</v>
      </c>
      <c r="T67" s="128">
        <f t="shared" si="7"/>
        <v>1.2000000000000002</v>
      </c>
      <c r="U67" s="128">
        <f t="shared" si="8"/>
        <v>0.875</v>
      </c>
      <c r="V67" s="128">
        <f t="shared" si="9"/>
        <v>1.0249999999999999</v>
      </c>
      <c r="W67" s="33">
        <f t="shared" si="10"/>
        <v>44.5</v>
      </c>
      <c r="X67" s="129">
        <f t="shared" si="11"/>
        <v>8.9</v>
      </c>
      <c r="Y67" s="134">
        <v>39</v>
      </c>
      <c r="Z67" s="131">
        <f t="shared" si="12"/>
        <v>31.200000000000003</v>
      </c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2"/>
    </row>
    <row r="68" spans="1:44" s="130" customFormat="1" ht="21" thickBot="1" x14ac:dyDescent="0.35">
      <c r="A68" s="125">
        <v>62</v>
      </c>
      <c r="B68" s="134">
        <v>660872</v>
      </c>
      <c r="C68" s="135" t="s">
        <v>166</v>
      </c>
      <c r="D68" s="126"/>
      <c r="E68" s="126"/>
      <c r="F68" s="126"/>
      <c r="G68" s="126"/>
      <c r="H68" s="126"/>
      <c r="I68" s="126"/>
      <c r="J68" s="126"/>
      <c r="K68" s="127"/>
      <c r="L68" s="127"/>
      <c r="M68" s="127"/>
      <c r="N68" s="127"/>
      <c r="O68" s="127"/>
      <c r="P68" s="127"/>
      <c r="Q68" s="127"/>
      <c r="R68" s="128"/>
      <c r="S68" s="128"/>
      <c r="T68" s="128"/>
      <c r="U68" s="128"/>
      <c r="V68" s="128"/>
      <c r="W68" s="33">
        <f t="shared" si="10"/>
        <v>0</v>
      </c>
      <c r="X68" s="129">
        <f t="shared" si="11"/>
        <v>0</v>
      </c>
      <c r="Y68" s="134" t="s">
        <v>290</v>
      </c>
      <c r="Z68" s="131" t="e">
        <f t="shared" si="12"/>
        <v>#VALUE!</v>
      </c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2"/>
    </row>
    <row r="69" spans="1:44" s="130" customFormat="1" ht="21" thickBot="1" x14ac:dyDescent="0.35">
      <c r="A69" s="125">
        <v>63</v>
      </c>
      <c r="B69" s="134">
        <v>660873</v>
      </c>
      <c r="C69" s="135" t="s">
        <v>167</v>
      </c>
      <c r="D69" s="8">
        <v>12</v>
      </c>
      <c r="E69" s="9">
        <v>15</v>
      </c>
      <c r="F69" s="1">
        <v>11.5</v>
      </c>
      <c r="G69" s="9">
        <v>15</v>
      </c>
      <c r="H69" s="143">
        <v>10</v>
      </c>
      <c r="I69" s="126">
        <f t="shared" si="1"/>
        <v>63.5</v>
      </c>
      <c r="J69" s="126">
        <f t="shared" si="2"/>
        <v>9.5250000000000004</v>
      </c>
      <c r="K69" s="14">
        <v>5</v>
      </c>
      <c r="L69" s="15">
        <v>4</v>
      </c>
      <c r="M69" s="15">
        <v>3</v>
      </c>
      <c r="N69" s="15">
        <v>5</v>
      </c>
      <c r="O69" s="144">
        <v>2.5</v>
      </c>
      <c r="P69" s="127">
        <f t="shared" si="3"/>
        <v>19.5</v>
      </c>
      <c r="Q69" s="127">
        <f t="shared" si="4"/>
        <v>0.97500000000000009</v>
      </c>
      <c r="R69" s="128">
        <f t="shared" si="5"/>
        <v>2.0499999999999998</v>
      </c>
      <c r="S69" s="128">
        <f t="shared" si="6"/>
        <v>2.4500000000000002</v>
      </c>
      <c r="T69" s="128">
        <f t="shared" si="7"/>
        <v>1.875</v>
      </c>
      <c r="U69" s="128">
        <f t="shared" si="8"/>
        <v>2.5</v>
      </c>
      <c r="V69" s="128">
        <f t="shared" si="9"/>
        <v>1.625</v>
      </c>
      <c r="W69" s="33">
        <f t="shared" si="10"/>
        <v>83</v>
      </c>
      <c r="X69" s="129">
        <f t="shared" si="11"/>
        <v>16.600000000000001</v>
      </c>
      <c r="Y69" s="134">
        <v>68</v>
      </c>
      <c r="Z69" s="131">
        <f t="shared" si="12"/>
        <v>54.400000000000006</v>
      </c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2"/>
    </row>
    <row r="70" spans="1:44" s="130" customFormat="1" ht="21" thickBot="1" x14ac:dyDescent="0.35">
      <c r="A70" s="125">
        <v>64</v>
      </c>
      <c r="B70" s="134">
        <v>660874</v>
      </c>
      <c r="C70" s="135" t="s">
        <v>168</v>
      </c>
      <c r="D70" s="8">
        <v>4</v>
      </c>
      <c r="E70" s="9">
        <v>3.5</v>
      </c>
      <c r="F70" s="9">
        <v>5</v>
      </c>
      <c r="G70" s="9">
        <v>4</v>
      </c>
      <c r="H70" s="143">
        <v>2.5</v>
      </c>
      <c r="I70" s="126">
        <f t="shared" si="1"/>
        <v>19</v>
      </c>
      <c r="J70" s="126">
        <f t="shared" si="2"/>
        <v>2.85</v>
      </c>
      <c r="K70" s="14">
        <v>0</v>
      </c>
      <c r="L70" s="15">
        <v>1.5</v>
      </c>
      <c r="M70" s="15">
        <v>1.5</v>
      </c>
      <c r="N70" s="15">
        <v>1</v>
      </c>
      <c r="O70" s="144">
        <v>2</v>
      </c>
      <c r="P70" s="127">
        <f t="shared" si="3"/>
        <v>6</v>
      </c>
      <c r="Q70" s="127">
        <f t="shared" si="4"/>
        <v>0.30000000000000004</v>
      </c>
      <c r="R70" s="128">
        <f t="shared" si="5"/>
        <v>0.6</v>
      </c>
      <c r="S70" s="128">
        <f t="shared" si="6"/>
        <v>0.60000000000000009</v>
      </c>
      <c r="T70" s="128">
        <f t="shared" si="7"/>
        <v>0.82499999999999996</v>
      </c>
      <c r="U70" s="128">
        <f t="shared" si="8"/>
        <v>0.65</v>
      </c>
      <c r="V70" s="128">
        <f t="shared" si="9"/>
        <v>0.47499999999999998</v>
      </c>
      <c r="W70" s="33">
        <f t="shared" si="10"/>
        <v>25</v>
      </c>
      <c r="X70" s="129">
        <f t="shared" si="11"/>
        <v>5</v>
      </c>
      <c r="Y70" s="134">
        <v>23</v>
      </c>
      <c r="Z70" s="131">
        <f t="shared" si="12"/>
        <v>18.400000000000002</v>
      </c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2"/>
    </row>
    <row r="71" spans="1:44" s="130" customFormat="1" ht="21" thickBot="1" x14ac:dyDescent="0.35">
      <c r="A71" s="125">
        <v>65</v>
      </c>
      <c r="B71" s="134">
        <v>660875</v>
      </c>
      <c r="C71" s="135" t="s">
        <v>169</v>
      </c>
      <c r="D71" s="8">
        <v>10</v>
      </c>
      <c r="E71" s="9">
        <v>13</v>
      </c>
      <c r="F71" s="9">
        <v>7.5</v>
      </c>
      <c r="G71" s="9">
        <v>15</v>
      </c>
      <c r="H71" s="143">
        <v>12</v>
      </c>
      <c r="I71" s="126">
        <f t="shared" si="1"/>
        <v>57.5</v>
      </c>
      <c r="J71" s="126">
        <f t="shared" si="2"/>
        <v>8.625</v>
      </c>
      <c r="K71" s="14">
        <v>2.5</v>
      </c>
      <c r="L71" s="15">
        <v>2</v>
      </c>
      <c r="M71" s="15">
        <v>4</v>
      </c>
      <c r="N71" s="15">
        <v>5</v>
      </c>
      <c r="O71" s="144">
        <v>4.5</v>
      </c>
      <c r="P71" s="127">
        <f t="shared" si="3"/>
        <v>18</v>
      </c>
      <c r="Q71" s="127">
        <f t="shared" si="4"/>
        <v>0.9</v>
      </c>
      <c r="R71" s="128">
        <f t="shared" si="5"/>
        <v>1.625</v>
      </c>
      <c r="S71" s="128">
        <f t="shared" si="6"/>
        <v>2.0499999999999998</v>
      </c>
      <c r="T71" s="128">
        <f t="shared" si="7"/>
        <v>1.325</v>
      </c>
      <c r="U71" s="128">
        <f t="shared" si="8"/>
        <v>2.5</v>
      </c>
      <c r="V71" s="128">
        <f t="shared" si="9"/>
        <v>2.0249999999999999</v>
      </c>
      <c r="W71" s="33">
        <f t="shared" si="10"/>
        <v>75.5</v>
      </c>
      <c r="X71" s="129">
        <f t="shared" si="11"/>
        <v>15.100000000000001</v>
      </c>
      <c r="Y71" s="134">
        <v>64</v>
      </c>
      <c r="Z71" s="131">
        <f t="shared" si="12"/>
        <v>51.2</v>
      </c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2"/>
    </row>
    <row r="72" spans="1:44" s="130" customFormat="1" ht="21" thickBot="1" x14ac:dyDescent="0.35">
      <c r="A72" s="125">
        <v>66</v>
      </c>
      <c r="B72" s="134">
        <v>660876</v>
      </c>
      <c r="C72" s="135" t="s">
        <v>170</v>
      </c>
      <c r="D72" s="8">
        <v>9</v>
      </c>
      <c r="E72" s="9">
        <v>6</v>
      </c>
      <c r="F72" s="9">
        <v>7</v>
      </c>
      <c r="G72" s="9">
        <v>8.5</v>
      </c>
      <c r="H72" s="143">
        <v>7</v>
      </c>
      <c r="I72" s="126">
        <f t="shared" ref="I72:I135" si="13">SUM(D72:H72)</f>
        <v>37.5</v>
      </c>
      <c r="J72" s="126">
        <f t="shared" ref="J72:J135" si="14">I72*0.15</f>
        <v>5.625</v>
      </c>
      <c r="K72" s="14">
        <v>3</v>
      </c>
      <c r="L72" s="15">
        <v>3.5</v>
      </c>
      <c r="M72" s="15">
        <v>2.5</v>
      </c>
      <c r="N72" s="15">
        <v>1</v>
      </c>
      <c r="O72" s="144">
        <v>2</v>
      </c>
      <c r="P72" s="127">
        <f t="shared" ref="P72:P135" si="15">SUM(K72:O72)</f>
        <v>12</v>
      </c>
      <c r="Q72" s="127">
        <f t="shared" ref="Q72:Q135" si="16">P72*0.05</f>
        <v>0.60000000000000009</v>
      </c>
      <c r="R72" s="128">
        <f t="shared" ref="R72:R135" si="17">D72*0.15+K72*0.05</f>
        <v>1.5</v>
      </c>
      <c r="S72" s="128">
        <f t="shared" ref="S72:S135" si="18">E72*0.15+L72*0.05</f>
        <v>1.075</v>
      </c>
      <c r="T72" s="128">
        <f t="shared" ref="T72:T135" si="19">F72*0.15+M72*0.05</f>
        <v>1.175</v>
      </c>
      <c r="U72" s="128">
        <f t="shared" ref="U72:U135" si="20">G72*0.15+N72*0.05</f>
        <v>1.325</v>
      </c>
      <c r="V72" s="128">
        <f t="shared" ref="V72:V135" si="21">H72*0.15+O72*0.05</f>
        <v>1.1500000000000001</v>
      </c>
      <c r="W72" s="33">
        <f t="shared" ref="W72:W135" si="22">I72+P72</f>
        <v>49.5</v>
      </c>
      <c r="X72" s="129">
        <f t="shared" ref="X72:X135" si="23">W72*0.2</f>
        <v>9.9</v>
      </c>
      <c r="Y72" s="134">
        <v>43</v>
      </c>
      <c r="Z72" s="131">
        <f t="shared" ref="Z72:Z135" si="24">Y72*0.8</f>
        <v>34.4</v>
      </c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2"/>
    </row>
    <row r="73" spans="1:44" s="130" customFormat="1" x14ac:dyDescent="0.3">
      <c r="A73" s="125">
        <v>67</v>
      </c>
      <c r="B73" s="134">
        <v>660877</v>
      </c>
      <c r="C73" s="135" t="s">
        <v>171</v>
      </c>
      <c r="D73" s="8">
        <v>13</v>
      </c>
      <c r="E73" s="9">
        <v>12</v>
      </c>
      <c r="F73" s="9">
        <v>10</v>
      </c>
      <c r="G73" s="9">
        <v>11</v>
      </c>
      <c r="H73" s="143">
        <v>14</v>
      </c>
      <c r="I73" s="126">
        <f t="shared" si="13"/>
        <v>60</v>
      </c>
      <c r="J73" s="126">
        <f t="shared" si="14"/>
        <v>9</v>
      </c>
      <c r="K73" s="14">
        <v>2.5</v>
      </c>
      <c r="L73" s="15">
        <v>4</v>
      </c>
      <c r="M73" s="15">
        <v>3</v>
      </c>
      <c r="N73" s="15">
        <v>4.5</v>
      </c>
      <c r="O73" s="144">
        <v>5</v>
      </c>
      <c r="P73" s="127">
        <f t="shared" si="15"/>
        <v>19</v>
      </c>
      <c r="Q73" s="127">
        <f t="shared" si="16"/>
        <v>0.95000000000000007</v>
      </c>
      <c r="R73" s="128">
        <f t="shared" si="17"/>
        <v>2.0750000000000002</v>
      </c>
      <c r="S73" s="128">
        <f t="shared" si="18"/>
        <v>1.9999999999999998</v>
      </c>
      <c r="T73" s="128">
        <f t="shared" si="19"/>
        <v>1.65</v>
      </c>
      <c r="U73" s="128">
        <f t="shared" si="20"/>
        <v>1.875</v>
      </c>
      <c r="V73" s="128">
        <f t="shared" si="21"/>
        <v>2.35</v>
      </c>
      <c r="W73" s="33">
        <f t="shared" si="22"/>
        <v>79</v>
      </c>
      <c r="X73" s="129">
        <f t="shared" si="23"/>
        <v>15.8</v>
      </c>
      <c r="Y73" s="134">
        <v>65</v>
      </c>
      <c r="Z73" s="131">
        <f t="shared" si="24"/>
        <v>52</v>
      </c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2"/>
    </row>
    <row r="74" spans="1:44" s="130" customFormat="1" x14ac:dyDescent="0.3">
      <c r="A74" s="125">
        <v>68</v>
      </c>
      <c r="B74" s="134">
        <v>660991</v>
      </c>
      <c r="C74" s="135" t="s">
        <v>172</v>
      </c>
      <c r="D74" s="9">
        <v>0.5</v>
      </c>
      <c r="E74" s="9">
        <v>0</v>
      </c>
      <c r="F74" s="9">
        <v>0.5</v>
      </c>
      <c r="G74" s="9">
        <v>0</v>
      </c>
      <c r="H74" s="9">
        <v>0</v>
      </c>
      <c r="I74" s="126">
        <f t="shared" si="13"/>
        <v>1</v>
      </c>
      <c r="J74" s="126">
        <f t="shared" si="14"/>
        <v>0.15</v>
      </c>
      <c r="K74" s="15">
        <v>0.5</v>
      </c>
      <c r="L74" s="15">
        <v>0</v>
      </c>
      <c r="M74" s="15">
        <v>0</v>
      </c>
      <c r="N74" s="15">
        <v>0</v>
      </c>
      <c r="O74" s="15">
        <v>1</v>
      </c>
      <c r="P74" s="127">
        <f t="shared" si="15"/>
        <v>1.5</v>
      </c>
      <c r="Q74" s="127">
        <f t="shared" si="16"/>
        <v>7.5000000000000011E-2</v>
      </c>
      <c r="R74" s="128">
        <f t="shared" si="17"/>
        <v>0.1</v>
      </c>
      <c r="S74" s="128">
        <f t="shared" si="18"/>
        <v>0</v>
      </c>
      <c r="T74" s="128">
        <f t="shared" si="19"/>
        <v>7.4999999999999997E-2</v>
      </c>
      <c r="U74" s="128">
        <f t="shared" si="20"/>
        <v>0</v>
      </c>
      <c r="V74" s="128">
        <f t="shared" si="21"/>
        <v>0.05</v>
      </c>
      <c r="W74" s="33">
        <f t="shared" si="22"/>
        <v>2.5</v>
      </c>
      <c r="X74" s="129">
        <f t="shared" si="23"/>
        <v>0.5</v>
      </c>
      <c r="Y74" s="134">
        <v>2</v>
      </c>
      <c r="Z74" s="131">
        <f t="shared" si="24"/>
        <v>1.6</v>
      </c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2"/>
    </row>
    <row r="75" spans="1:44" s="130" customFormat="1" ht="21" thickBot="1" x14ac:dyDescent="0.35">
      <c r="A75" s="125">
        <v>69</v>
      </c>
      <c r="B75" s="134">
        <v>660878</v>
      </c>
      <c r="C75" s="135" t="s">
        <v>173</v>
      </c>
      <c r="D75" s="126"/>
      <c r="E75" s="126"/>
      <c r="F75" s="126"/>
      <c r="G75" s="126"/>
      <c r="H75" s="126"/>
      <c r="I75" s="126"/>
      <c r="J75" s="126"/>
      <c r="K75" s="127"/>
      <c r="L75" s="127"/>
      <c r="M75" s="127"/>
      <c r="N75" s="127"/>
      <c r="O75" s="127"/>
      <c r="P75" s="127"/>
      <c r="Q75" s="127"/>
      <c r="R75" s="128"/>
      <c r="S75" s="128"/>
      <c r="T75" s="128"/>
      <c r="U75" s="128"/>
      <c r="V75" s="128"/>
      <c r="W75" s="33">
        <f t="shared" si="22"/>
        <v>0</v>
      </c>
      <c r="X75" s="129">
        <f t="shared" si="23"/>
        <v>0</v>
      </c>
      <c r="Y75" s="134" t="s">
        <v>290</v>
      </c>
      <c r="Z75" s="131" t="e">
        <f t="shared" si="24"/>
        <v>#VALUE!</v>
      </c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2"/>
    </row>
    <row r="76" spans="1:44" s="130" customFormat="1" ht="21" thickBot="1" x14ac:dyDescent="0.35">
      <c r="A76" s="125">
        <v>70</v>
      </c>
      <c r="B76" s="134">
        <v>660879</v>
      </c>
      <c r="C76" s="135" t="s">
        <v>174</v>
      </c>
      <c r="D76" s="6">
        <v>9</v>
      </c>
      <c r="E76" s="145">
        <v>7</v>
      </c>
      <c r="F76" s="145">
        <v>8</v>
      </c>
      <c r="G76" s="145">
        <v>9.5</v>
      </c>
      <c r="H76" s="143">
        <v>10</v>
      </c>
      <c r="I76" s="126">
        <f t="shared" si="13"/>
        <v>43.5</v>
      </c>
      <c r="J76" s="126">
        <f t="shared" si="14"/>
        <v>6.5249999999999995</v>
      </c>
      <c r="K76" s="146">
        <v>2</v>
      </c>
      <c r="L76" s="146">
        <v>3.5</v>
      </c>
      <c r="M76" s="146">
        <v>1.5</v>
      </c>
      <c r="N76" s="146">
        <v>3</v>
      </c>
      <c r="O76" s="147">
        <v>2.5</v>
      </c>
      <c r="P76" s="127">
        <f t="shared" si="15"/>
        <v>12.5</v>
      </c>
      <c r="Q76" s="127">
        <f t="shared" si="16"/>
        <v>0.625</v>
      </c>
      <c r="R76" s="128">
        <f t="shared" si="17"/>
        <v>1.45</v>
      </c>
      <c r="S76" s="128">
        <f t="shared" si="18"/>
        <v>1.2250000000000001</v>
      </c>
      <c r="T76" s="128">
        <f t="shared" si="19"/>
        <v>1.2749999999999999</v>
      </c>
      <c r="U76" s="128">
        <f t="shared" si="20"/>
        <v>1.5750000000000002</v>
      </c>
      <c r="V76" s="128">
        <f t="shared" si="21"/>
        <v>1.625</v>
      </c>
      <c r="W76" s="33">
        <f t="shared" si="22"/>
        <v>56</v>
      </c>
      <c r="X76" s="129">
        <f t="shared" si="23"/>
        <v>11.200000000000001</v>
      </c>
      <c r="Y76" s="134">
        <v>48</v>
      </c>
      <c r="Z76" s="131">
        <f t="shared" si="24"/>
        <v>38.400000000000006</v>
      </c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2"/>
    </row>
    <row r="77" spans="1:44" s="130" customFormat="1" x14ac:dyDescent="0.3">
      <c r="A77" s="125">
        <v>71</v>
      </c>
      <c r="B77" s="134">
        <v>660880</v>
      </c>
      <c r="C77" s="135" t="s">
        <v>175</v>
      </c>
      <c r="D77" s="8">
        <v>9</v>
      </c>
      <c r="E77" s="9">
        <v>8.5</v>
      </c>
      <c r="F77" s="9">
        <v>7</v>
      </c>
      <c r="G77" s="9">
        <v>12</v>
      </c>
      <c r="H77" s="143">
        <v>11</v>
      </c>
      <c r="I77" s="126">
        <f t="shared" si="13"/>
        <v>47.5</v>
      </c>
      <c r="J77" s="126">
        <f t="shared" si="14"/>
        <v>7.125</v>
      </c>
      <c r="K77" s="14">
        <v>2</v>
      </c>
      <c r="L77" s="15">
        <v>4</v>
      </c>
      <c r="M77" s="15">
        <v>3</v>
      </c>
      <c r="N77" s="15">
        <v>2.5</v>
      </c>
      <c r="O77" s="144">
        <v>3</v>
      </c>
      <c r="P77" s="127">
        <f t="shared" si="15"/>
        <v>14.5</v>
      </c>
      <c r="Q77" s="127">
        <f t="shared" si="16"/>
        <v>0.72500000000000009</v>
      </c>
      <c r="R77" s="128">
        <f t="shared" si="17"/>
        <v>1.45</v>
      </c>
      <c r="S77" s="128">
        <f t="shared" si="18"/>
        <v>1.4749999999999999</v>
      </c>
      <c r="T77" s="128">
        <f t="shared" si="19"/>
        <v>1.2000000000000002</v>
      </c>
      <c r="U77" s="128">
        <f t="shared" si="20"/>
        <v>1.9249999999999998</v>
      </c>
      <c r="V77" s="128">
        <f t="shared" si="21"/>
        <v>1.7999999999999998</v>
      </c>
      <c r="W77" s="33">
        <f t="shared" si="22"/>
        <v>62</v>
      </c>
      <c r="X77" s="129">
        <f t="shared" si="23"/>
        <v>12.4</v>
      </c>
      <c r="Y77" s="134">
        <v>53</v>
      </c>
      <c r="Z77" s="131">
        <f t="shared" si="24"/>
        <v>42.400000000000006</v>
      </c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2"/>
    </row>
    <row r="78" spans="1:44" s="130" customFormat="1" ht="21" thickBot="1" x14ac:dyDescent="0.35">
      <c r="A78" s="125">
        <v>72</v>
      </c>
      <c r="B78" s="134">
        <v>660881</v>
      </c>
      <c r="C78" s="135" t="s">
        <v>176</v>
      </c>
      <c r="D78" s="126"/>
      <c r="E78" s="126"/>
      <c r="F78" s="126"/>
      <c r="G78" s="126"/>
      <c r="H78" s="126"/>
      <c r="I78" s="126"/>
      <c r="J78" s="126"/>
      <c r="K78" s="127"/>
      <c r="L78" s="127"/>
      <c r="M78" s="127"/>
      <c r="N78" s="127"/>
      <c r="O78" s="127"/>
      <c r="P78" s="127">
        <f t="shared" si="15"/>
        <v>0</v>
      </c>
      <c r="Q78" s="127">
        <f t="shared" si="16"/>
        <v>0</v>
      </c>
      <c r="R78" s="128">
        <f t="shared" si="17"/>
        <v>0</v>
      </c>
      <c r="S78" s="128">
        <f t="shared" si="18"/>
        <v>0</v>
      </c>
      <c r="T78" s="128">
        <f t="shared" si="19"/>
        <v>0</v>
      </c>
      <c r="U78" s="128">
        <f t="shared" si="20"/>
        <v>0</v>
      </c>
      <c r="V78" s="128">
        <f t="shared" si="21"/>
        <v>0</v>
      </c>
      <c r="W78" s="33">
        <f t="shared" si="22"/>
        <v>0</v>
      </c>
      <c r="X78" s="129">
        <f t="shared" si="23"/>
        <v>0</v>
      </c>
      <c r="Y78" s="134" t="s">
        <v>290</v>
      </c>
      <c r="Z78" s="131" t="e">
        <f t="shared" si="24"/>
        <v>#VALUE!</v>
      </c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2"/>
    </row>
    <row r="79" spans="1:44" s="130" customFormat="1" ht="21" thickBot="1" x14ac:dyDescent="0.35">
      <c r="A79" s="125">
        <v>73</v>
      </c>
      <c r="B79" s="134">
        <v>660882</v>
      </c>
      <c r="C79" s="135" t="s">
        <v>177</v>
      </c>
      <c r="D79" s="8">
        <v>13.5</v>
      </c>
      <c r="E79" s="9">
        <v>12</v>
      </c>
      <c r="F79" s="9">
        <v>13</v>
      </c>
      <c r="G79" s="9">
        <v>9.5</v>
      </c>
      <c r="H79" s="143">
        <v>11</v>
      </c>
      <c r="I79" s="126">
        <f t="shared" si="13"/>
        <v>59</v>
      </c>
      <c r="J79" s="126">
        <f t="shared" si="14"/>
        <v>8.85</v>
      </c>
      <c r="K79" s="14">
        <v>3</v>
      </c>
      <c r="L79" s="15">
        <v>2.5</v>
      </c>
      <c r="M79" s="15">
        <v>3.5</v>
      </c>
      <c r="N79" s="15">
        <v>5</v>
      </c>
      <c r="O79" s="144">
        <v>4</v>
      </c>
      <c r="P79" s="127">
        <f t="shared" si="15"/>
        <v>18</v>
      </c>
      <c r="Q79" s="127">
        <f t="shared" si="16"/>
        <v>0.9</v>
      </c>
      <c r="R79" s="128">
        <f t="shared" si="17"/>
        <v>2.1749999999999998</v>
      </c>
      <c r="S79" s="128">
        <f t="shared" si="18"/>
        <v>1.9249999999999998</v>
      </c>
      <c r="T79" s="128">
        <f t="shared" si="19"/>
        <v>2.125</v>
      </c>
      <c r="U79" s="128">
        <f t="shared" si="20"/>
        <v>1.675</v>
      </c>
      <c r="V79" s="128">
        <f t="shared" si="21"/>
        <v>1.8499999999999999</v>
      </c>
      <c r="W79" s="33">
        <f t="shared" si="22"/>
        <v>77</v>
      </c>
      <c r="X79" s="129">
        <f t="shared" si="23"/>
        <v>15.4</v>
      </c>
      <c r="Y79" s="134">
        <v>64</v>
      </c>
      <c r="Z79" s="131">
        <f t="shared" si="24"/>
        <v>51.2</v>
      </c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2"/>
    </row>
    <row r="80" spans="1:44" s="130" customFormat="1" ht="21" thickBot="1" x14ac:dyDescent="0.35">
      <c r="A80" s="125">
        <v>74</v>
      </c>
      <c r="B80" s="134">
        <v>660883</v>
      </c>
      <c r="C80" s="135" t="s">
        <v>178</v>
      </c>
      <c r="D80" s="8">
        <v>12</v>
      </c>
      <c r="E80" s="9">
        <v>15</v>
      </c>
      <c r="F80" s="1">
        <v>8.5</v>
      </c>
      <c r="G80" s="9">
        <v>15</v>
      </c>
      <c r="H80" s="143">
        <v>9.5</v>
      </c>
      <c r="I80" s="126">
        <f t="shared" si="13"/>
        <v>60</v>
      </c>
      <c r="J80" s="126">
        <f t="shared" si="14"/>
        <v>9</v>
      </c>
      <c r="K80" s="14">
        <v>5.5</v>
      </c>
      <c r="L80" s="15">
        <v>4</v>
      </c>
      <c r="M80" s="15">
        <v>5</v>
      </c>
      <c r="N80" s="15">
        <v>4</v>
      </c>
      <c r="O80" s="144">
        <v>3</v>
      </c>
      <c r="P80" s="127">
        <f t="shared" si="15"/>
        <v>21.5</v>
      </c>
      <c r="Q80" s="127">
        <f t="shared" si="16"/>
        <v>1.075</v>
      </c>
      <c r="R80" s="128">
        <f t="shared" si="17"/>
        <v>2.0749999999999997</v>
      </c>
      <c r="S80" s="128">
        <f t="shared" si="18"/>
        <v>2.4500000000000002</v>
      </c>
      <c r="T80" s="128">
        <f t="shared" si="19"/>
        <v>1.5249999999999999</v>
      </c>
      <c r="U80" s="128">
        <f t="shared" si="20"/>
        <v>2.4500000000000002</v>
      </c>
      <c r="V80" s="128">
        <f t="shared" si="21"/>
        <v>1.5750000000000002</v>
      </c>
      <c r="W80" s="33">
        <f t="shared" si="22"/>
        <v>81.5</v>
      </c>
      <c r="X80" s="129">
        <f t="shared" si="23"/>
        <v>16.3</v>
      </c>
      <c r="Y80" s="134">
        <v>65</v>
      </c>
      <c r="Z80" s="131">
        <f t="shared" si="24"/>
        <v>52</v>
      </c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2"/>
    </row>
    <row r="81" spans="1:44" s="130" customFormat="1" ht="21" thickBot="1" x14ac:dyDescent="0.35">
      <c r="A81" s="125">
        <v>75</v>
      </c>
      <c r="B81" s="134">
        <v>660884</v>
      </c>
      <c r="C81" s="135" t="s">
        <v>179</v>
      </c>
      <c r="D81" s="8">
        <v>10</v>
      </c>
      <c r="E81" s="9">
        <v>10.5</v>
      </c>
      <c r="F81" s="9">
        <v>13</v>
      </c>
      <c r="G81" s="9">
        <v>8</v>
      </c>
      <c r="H81" s="143">
        <v>11</v>
      </c>
      <c r="I81" s="126">
        <f t="shared" si="13"/>
        <v>52.5</v>
      </c>
      <c r="J81" s="126">
        <f t="shared" si="14"/>
        <v>7.875</v>
      </c>
      <c r="K81" s="14">
        <v>4</v>
      </c>
      <c r="L81" s="15">
        <v>3</v>
      </c>
      <c r="M81" s="15">
        <v>3.5</v>
      </c>
      <c r="N81" s="15">
        <v>2.5</v>
      </c>
      <c r="O81" s="144">
        <v>3</v>
      </c>
      <c r="P81" s="127">
        <f t="shared" si="15"/>
        <v>16</v>
      </c>
      <c r="Q81" s="127">
        <f t="shared" si="16"/>
        <v>0.8</v>
      </c>
      <c r="R81" s="128">
        <f t="shared" si="17"/>
        <v>1.7</v>
      </c>
      <c r="S81" s="128">
        <f t="shared" si="18"/>
        <v>1.7250000000000001</v>
      </c>
      <c r="T81" s="128">
        <f t="shared" si="19"/>
        <v>2.125</v>
      </c>
      <c r="U81" s="128">
        <f t="shared" si="20"/>
        <v>1.325</v>
      </c>
      <c r="V81" s="128">
        <f t="shared" si="21"/>
        <v>1.7999999999999998</v>
      </c>
      <c r="W81" s="33">
        <f t="shared" si="22"/>
        <v>68.5</v>
      </c>
      <c r="X81" s="129">
        <f t="shared" si="23"/>
        <v>13.700000000000001</v>
      </c>
      <c r="Y81" s="134">
        <v>59</v>
      </c>
      <c r="Z81" s="131">
        <f t="shared" si="24"/>
        <v>47.2</v>
      </c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2"/>
    </row>
    <row r="82" spans="1:44" s="130" customFormat="1" ht="21" thickBot="1" x14ac:dyDescent="0.35">
      <c r="A82" s="125">
        <v>76</v>
      </c>
      <c r="B82" s="134">
        <v>660885</v>
      </c>
      <c r="C82" s="135" t="s">
        <v>180</v>
      </c>
      <c r="D82" s="8">
        <v>17.5</v>
      </c>
      <c r="E82" s="9">
        <v>12</v>
      </c>
      <c r="F82" s="9">
        <v>15</v>
      </c>
      <c r="G82" s="9">
        <v>13</v>
      </c>
      <c r="H82" s="143">
        <v>10</v>
      </c>
      <c r="I82" s="126">
        <f t="shared" si="13"/>
        <v>67.5</v>
      </c>
      <c r="J82" s="126">
        <f t="shared" si="14"/>
        <v>10.125</v>
      </c>
      <c r="K82" s="14">
        <v>5</v>
      </c>
      <c r="L82" s="15">
        <v>4</v>
      </c>
      <c r="M82" s="15">
        <v>4</v>
      </c>
      <c r="N82" s="15">
        <v>3</v>
      </c>
      <c r="O82" s="144">
        <v>5.5</v>
      </c>
      <c r="P82" s="127">
        <f t="shared" si="15"/>
        <v>21.5</v>
      </c>
      <c r="Q82" s="127">
        <f t="shared" si="16"/>
        <v>1.075</v>
      </c>
      <c r="R82" s="128">
        <f t="shared" si="17"/>
        <v>2.875</v>
      </c>
      <c r="S82" s="128">
        <f t="shared" si="18"/>
        <v>1.9999999999999998</v>
      </c>
      <c r="T82" s="128">
        <f t="shared" si="19"/>
        <v>2.4500000000000002</v>
      </c>
      <c r="U82" s="128">
        <f t="shared" si="20"/>
        <v>2.1</v>
      </c>
      <c r="V82" s="128">
        <f t="shared" si="21"/>
        <v>1.7749999999999999</v>
      </c>
      <c r="W82" s="33">
        <f t="shared" si="22"/>
        <v>89</v>
      </c>
      <c r="X82" s="129">
        <f t="shared" si="23"/>
        <v>17.8</v>
      </c>
      <c r="Y82" s="134">
        <v>71</v>
      </c>
      <c r="Z82" s="131">
        <f t="shared" si="24"/>
        <v>56.800000000000004</v>
      </c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2"/>
    </row>
    <row r="83" spans="1:44" s="130" customFormat="1" x14ac:dyDescent="0.3">
      <c r="A83" s="125">
        <v>77</v>
      </c>
      <c r="B83" s="134">
        <v>660886</v>
      </c>
      <c r="C83" s="135" t="s">
        <v>181</v>
      </c>
      <c r="D83" s="8">
        <v>13</v>
      </c>
      <c r="E83" s="9">
        <v>12.5</v>
      </c>
      <c r="F83" s="9">
        <v>16</v>
      </c>
      <c r="G83" s="9">
        <v>14</v>
      </c>
      <c r="H83" s="143">
        <v>13</v>
      </c>
      <c r="I83" s="126">
        <f t="shared" si="13"/>
        <v>68.5</v>
      </c>
      <c r="J83" s="126">
        <f t="shared" si="14"/>
        <v>10.275</v>
      </c>
      <c r="K83" s="14">
        <v>3.5</v>
      </c>
      <c r="L83" s="15">
        <v>4.5</v>
      </c>
      <c r="M83" s="15">
        <v>5</v>
      </c>
      <c r="N83" s="15">
        <v>4</v>
      </c>
      <c r="O83" s="144">
        <v>4</v>
      </c>
      <c r="P83" s="127">
        <f t="shared" si="15"/>
        <v>21</v>
      </c>
      <c r="Q83" s="127">
        <f t="shared" si="16"/>
        <v>1.05</v>
      </c>
      <c r="R83" s="128">
        <f t="shared" si="17"/>
        <v>2.125</v>
      </c>
      <c r="S83" s="128">
        <f t="shared" si="18"/>
        <v>2.1</v>
      </c>
      <c r="T83" s="128">
        <f t="shared" si="19"/>
        <v>2.65</v>
      </c>
      <c r="U83" s="128">
        <f t="shared" si="20"/>
        <v>2.3000000000000003</v>
      </c>
      <c r="V83" s="128">
        <f t="shared" si="21"/>
        <v>2.15</v>
      </c>
      <c r="W83" s="33">
        <f t="shared" si="22"/>
        <v>89.5</v>
      </c>
      <c r="X83" s="129">
        <f t="shared" si="23"/>
        <v>17.900000000000002</v>
      </c>
      <c r="Y83" s="134">
        <v>73</v>
      </c>
      <c r="Z83" s="131">
        <f t="shared" si="24"/>
        <v>58.400000000000006</v>
      </c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2"/>
    </row>
    <row r="84" spans="1:44" s="130" customFormat="1" ht="21" thickBot="1" x14ac:dyDescent="0.35">
      <c r="A84" s="125">
        <v>78</v>
      </c>
      <c r="B84" s="134">
        <v>660887</v>
      </c>
      <c r="C84" s="135" t="s">
        <v>182</v>
      </c>
      <c r="D84" s="126"/>
      <c r="E84" s="126"/>
      <c r="F84" s="126"/>
      <c r="G84" s="126"/>
      <c r="H84" s="126"/>
      <c r="I84" s="126"/>
      <c r="J84" s="126"/>
      <c r="K84" s="127"/>
      <c r="L84" s="127"/>
      <c r="M84" s="127"/>
      <c r="N84" s="127"/>
      <c r="O84" s="127"/>
      <c r="P84" s="127"/>
      <c r="Q84" s="127"/>
      <c r="R84" s="128"/>
      <c r="S84" s="128"/>
      <c r="T84" s="128"/>
      <c r="U84" s="128"/>
      <c r="V84" s="128"/>
      <c r="W84" s="33">
        <f t="shared" si="22"/>
        <v>0</v>
      </c>
      <c r="X84" s="129">
        <f t="shared" si="23"/>
        <v>0</v>
      </c>
      <c r="Y84" s="142"/>
      <c r="Z84" s="131">
        <f t="shared" si="24"/>
        <v>0</v>
      </c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2"/>
    </row>
    <row r="85" spans="1:44" s="130" customFormat="1" ht="21" thickBot="1" x14ac:dyDescent="0.35">
      <c r="A85" s="125">
        <v>79</v>
      </c>
      <c r="B85" s="134">
        <v>660888</v>
      </c>
      <c r="C85" s="135" t="s">
        <v>183</v>
      </c>
      <c r="D85" s="8">
        <v>19</v>
      </c>
      <c r="E85" s="9">
        <v>15</v>
      </c>
      <c r="F85" s="9">
        <v>13</v>
      </c>
      <c r="G85" s="9">
        <v>11</v>
      </c>
      <c r="H85" s="143">
        <v>7</v>
      </c>
      <c r="I85" s="126">
        <f t="shared" si="13"/>
        <v>65</v>
      </c>
      <c r="J85" s="126">
        <f t="shared" si="14"/>
        <v>9.75</v>
      </c>
      <c r="K85" s="14">
        <v>3.5</v>
      </c>
      <c r="L85" s="15">
        <v>4</v>
      </c>
      <c r="M85" s="15">
        <v>4.5</v>
      </c>
      <c r="N85" s="15">
        <v>5</v>
      </c>
      <c r="O85" s="144">
        <v>5.5</v>
      </c>
      <c r="P85" s="127">
        <f t="shared" si="15"/>
        <v>22.5</v>
      </c>
      <c r="Q85" s="127">
        <f t="shared" si="16"/>
        <v>1.125</v>
      </c>
      <c r="R85" s="128">
        <f t="shared" si="17"/>
        <v>3.0249999999999999</v>
      </c>
      <c r="S85" s="128">
        <f t="shared" si="18"/>
        <v>2.4500000000000002</v>
      </c>
      <c r="T85" s="128">
        <f t="shared" si="19"/>
        <v>2.1749999999999998</v>
      </c>
      <c r="U85" s="128">
        <f t="shared" si="20"/>
        <v>1.9</v>
      </c>
      <c r="V85" s="128">
        <f t="shared" si="21"/>
        <v>1.3250000000000002</v>
      </c>
      <c r="W85" s="33">
        <f t="shared" si="22"/>
        <v>87.5</v>
      </c>
      <c r="X85" s="129">
        <f t="shared" si="23"/>
        <v>17.5</v>
      </c>
      <c r="Y85" s="134">
        <v>70</v>
      </c>
      <c r="Z85" s="131">
        <f t="shared" si="24"/>
        <v>56</v>
      </c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2"/>
    </row>
    <row r="86" spans="1:44" s="130" customFormat="1" x14ac:dyDescent="0.3">
      <c r="A86" s="125">
        <v>80</v>
      </c>
      <c r="B86" s="134">
        <v>660889</v>
      </c>
      <c r="C86" s="135" t="s">
        <v>184</v>
      </c>
      <c r="D86" s="8">
        <v>10</v>
      </c>
      <c r="E86" s="9">
        <v>9.5</v>
      </c>
      <c r="F86" s="9">
        <v>11</v>
      </c>
      <c r="G86" s="9">
        <v>9</v>
      </c>
      <c r="H86" s="143">
        <v>10</v>
      </c>
      <c r="I86" s="126">
        <f t="shared" si="13"/>
        <v>49.5</v>
      </c>
      <c r="J86" s="126">
        <f t="shared" si="14"/>
        <v>7.4249999999999998</v>
      </c>
      <c r="K86" s="14">
        <v>3</v>
      </c>
      <c r="L86" s="15">
        <v>3</v>
      </c>
      <c r="M86" s="15">
        <v>4</v>
      </c>
      <c r="N86" s="15">
        <v>3.5</v>
      </c>
      <c r="O86" s="144">
        <v>2</v>
      </c>
      <c r="P86" s="127">
        <f t="shared" si="15"/>
        <v>15.5</v>
      </c>
      <c r="Q86" s="127">
        <f t="shared" si="16"/>
        <v>0.77500000000000002</v>
      </c>
      <c r="R86" s="128">
        <f t="shared" si="17"/>
        <v>1.65</v>
      </c>
      <c r="S86" s="128">
        <f t="shared" si="18"/>
        <v>1.5750000000000002</v>
      </c>
      <c r="T86" s="128">
        <f t="shared" si="19"/>
        <v>1.8499999999999999</v>
      </c>
      <c r="U86" s="128">
        <f t="shared" si="20"/>
        <v>1.5249999999999999</v>
      </c>
      <c r="V86" s="128">
        <f t="shared" si="21"/>
        <v>1.6</v>
      </c>
      <c r="W86" s="33">
        <f t="shared" si="22"/>
        <v>65</v>
      </c>
      <c r="X86" s="129">
        <f t="shared" si="23"/>
        <v>13</v>
      </c>
      <c r="Y86" s="134">
        <v>56</v>
      </c>
      <c r="Z86" s="131">
        <f t="shared" si="24"/>
        <v>44.800000000000004</v>
      </c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2"/>
    </row>
    <row r="87" spans="1:44" s="130" customFormat="1" ht="21" thickBot="1" x14ac:dyDescent="0.35">
      <c r="A87" s="125">
        <v>81</v>
      </c>
      <c r="B87" s="134">
        <v>660890</v>
      </c>
      <c r="C87" s="135" t="s">
        <v>185</v>
      </c>
      <c r="D87" s="126"/>
      <c r="E87" s="126"/>
      <c r="F87" s="126"/>
      <c r="G87" s="126"/>
      <c r="H87" s="126"/>
      <c r="I87" s="126"/>
      <c r="J87" s="126"/>
      <c r="K87" s="127"/>
      <c r="L87" s="127"/>
      <c r="M87" s="127"/>
      <c r="N87" s="127"/>
      <c r="O87" s="127"/>
      <c r="P87" s="127">
        <f t="shared" si="15"/>
        <v>0</v>
      </c>
      <c r="Q87" s="127">
        <f t="shared" si="16"/>
        <v>0</v>
      </c>
      <c r="R87" s="128">
        <f t="shared" si="17"/>
        <v>0</v>
      </c>
      <c r="S87" s="128">
        <f t="shared" si="18"/>
        <v>0</v>
      </c>
      <c r="T87" s="128">
        <f t="shared" si="19"/>
        <v>0</v>
      </c>
      <c r="U87" s="128">
        <f t="shared" si="20"/>
        <v>0</v>
      </c>
      <c r="V87" s="128">
        <f t="shared" si="21"/>
        <v>0</v>
      </c>
      <c r="W87" s="33">
        <f t="shared" si="22"/>
        <v>0</v>
      </c>
      <c r="X87" s="129">
        <f t="shared" si="23"/>
        <v>0</v>
      </c>
      <c r="Y87" s="142"/>
      <c r="Z87" s="131">
        <f t="shared" si="24"/>
        <v>0</v>
      </c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2"/>
    </row>
    <row r="88" spans="1:44" s="130" customFormat="1" x14ac:dyDescent="0.3">
      <c r="A88" s="125">
        <v>82</v>
      </c>
      <c r="B88" s="134">
        <v>660891</v>
      </c>
      <c r="C88" s="135" t="s">
        <v>186</v>
      </c>
      <c r="D88" s="8">
        <v>7.5</v>
      </c>
      <c r="E88" s="9">
        <v>10</v>
      </c>
      <c r="F88" s="9">
        <v>12</v>
      </c>
      <c r="G88" s="9">
        <v>10</v>
      </c>
      <c r="H88" s="143">
        <v>9</v>
      </c>
      <c r="I88" s="126">
        <f t="shared" si="13"/>
        <v>48.5</v>
      </c>
      <c r="J88" s="126">
        <f t="shared" si="14"/>
        <v>7.2749999999999995</v>
      </c>
      <c r="K88" s="14">
        <v>4</v>
      </c>
      <c r="L88" s="15">
        <v>3.5</v>
      </c>
      <c r="M88" s="15">
        <v>4.5</v>
      </c>
      <c r="N88" s="15">
        <v>2</v>
      </c>
      <c r="O88" s="144">
        <v>3</v>
      </c>
      <c r="P88" s="127">
        <f t="shared" si="15"/>
        <v>17</v>
      </c>
      <c r="Q88" s="127">
        <f t="shared" si="16"/>
        <v>0.85000000000000009</v>
      </c>
      <c r="R88" s="128">
        <f t="shared" si="17"/>
        <v>1.325</v>
      </c>
      <c r="S88" s="128">
        <f t="shared" si="18"/>
        <v>1.675</v>
      </c>
      <c r="T88" s="128">
        <f t="shared" si="19"/>
        <v>2.0249999999999999</v>
      </c>
      <c r="U88" s="128">
        <f t="shared" si="20"/>
        <v>1.6</v>
      </c>
      <c r="V88" s="128">
        <f t="shared" si="21"/>
        <v>1.5</v>
      </c>
      <c r="W88" s="33">
        <f t="shared" si="22"/>
        <v>65.5</v>
      </c>
      <c r="X88" s="129">
        <f t="shared" si="23"/>
        <v>13.100000000000001</v>
      </c>
      <c r="Y88" s="134">
        <v>53</v>
      </c>
      <c r="Z88" s="131">
        <f t="shared" si="24"/>
        <v>42.400000000000006</v>
      </c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2"/>
    </row>
    <row r="89" spans="1:44" s="130" customFormat="1" ht="21" thickBot="1" x14ac:dyDescent="0.35">
      <c r="A89" s="125">
        <v>83</v>
      </c>
      <c r="B89" s="134">
        <v>660892</v>
      </c>
      <c r="C89" s="135" t="s">
        <v>187</v>
      </c>
      <c r="D89" s="126"/>
      <c r="E89" s="126"/>
      <c r="F89" s="126"/>
      <c r="G89" s="126"/>
      <c r="H89" s="126"/>
      <c r="I89" s="126"/>
      <c r="J89" s="126"/>
      <c r="K89" s="127"/>
      <c r="L89" s="127"/>
      <c r="M89" s="127"/>
      <c r="N89" s="127"/>
      <c r="O89" s="127"/>
      <c r="P89" s="127"/>
      <c r="Q89" s="127"/>
      <c r="R89" s="128"/>
      <c r="S89" s="128"/>
      <c r="T89" s="128"/>
      <c r="U89" s="128"/>
      <c r="V89" s="128"/>
      <c r="W89" s="33">
        <f t="shared" si="22"/>
        <v>0</v>
      </c>
      <c r="X89" s="129">
        <f t="shared" si="23"/>
        <v>0</v>
      </c>
      <c r="Y89" s="134" t="s">
        <v>290</v>
      </c>
      <c r="Z89" s="131" t="e">
        <f t="shared" si="24"/>
        <v>#VALUE!</v>
      </c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2"/>
    </row>
    <row r="90" spans="1:44" s="130" customFormat="1" ht="21" thickBot="1" x14ac:dyDescent="0.35">
      <c r="A90" s="125">
        <v>84</v>
      </c>
      <c r="B90" s="134">
        <v>660893</v>
      </c>
      <c r="C90" s="135" t="s">
        <v>188</v>
      </c>
      <c r="D90" s="8">
        <v>7</v>
      </c>
      <c r="E90" s="9">
        <v>10</v>
      </c>
      <c r="F90" s="9">
        <v>9.5</v>
      </c>
      <c r="G90" s="9">
        <v>9</v>
      </c>
      <c r="H90" s="143">
        <v>6</v>
      </c>
      <c r="I90" s="126">
        <f t="shared" si="13"/>
        <v>41.5</v>
      </c>
      <c r="J90" s="126">
        <f t="shared" si="14"/>
        <v>6.2249999999999996</v>
      </c>
      <c r="K90" s="14">
        <v>3.5</v>
      </c>
      <c r="L90" s="15">
        <v>2</v>
      </c>
      <c r="M90" s="15">
        <v>3</v>
      </c>
      <c r="N90" s="15">
        <v>2.5</v>
      </c>
      <c r="O90" s="144">
        <v>1.5</v>
      </c>
      <c r="P90" s="127">
        <f t="shared" si="15"/>
        <v>12.5</v>
      </c>
      <c r="Q90" s="127">
        <f t="shared" si="16"/>
        <v>0.625</v>
      </c>
      <c r="R90" s="128">
        <f t="shared" si="17"/>
        <v>1.2250000000000001</v>
      </c>
      <c r="S90" s="128">
        <f t="shared" si="18"/>
        <v>1.6</v>
      </c>
      <c r="T90" s="128">
        <f t="shared" si="19"/>
        <v>1.5750000000000002</v>
      </c>
      <c r="U90" s="128">
        <f t="shared" si="20"/>
        <v>1.4749999999999999</v>
      </c>
      <c r="V90" s="128">
        <f t="shared" si="21"/>
        <v>0.97499999999999987</v>
      </c>
      <c r="W90" s="33">
        <f t="shared" si="22"/>
        <v>54</v>
      </c>
      <c r="X90" s="129">
        <f t="shared" si="23"/>
        <v>10.8</v>
      </c>
      <c r="Y90" s="134">
        <v>44</v>
      </c>
      <c r="Z90" s="131">
        <f t="shared" si="24"/>
        <v>35.200000000000003</v>
      </c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2"/>
    </row>
    <row r="91" spans="1:44" s="130" customFormat="1" ht="21" thickBot="1" x14ac:dyDescent="0.35">
      <c r="A91" s="125">
        <v>85</v>
      </c>
      <c r="B91" s="134">
        <v>660894</v>
      </c>
      <c r="C91" s="135" t="s">
        <v>189</v>
      </c>
      <c r="D91" s="8">
        <v>12</v>
      </c>
      <c r="E91" s="9">
        <v>9</v>
      </c>
      <c r="F91" s="9">
        <v>10</v>
      </c>
      <c r="G91" s="9">
        <v>8</v>
      </c>
      <c r="H91" s="143">
        <v>9.5</v>
      </c>
      <c r="I91" s="126">
        <f t="shared" si="13"/>
        <v>48.5</v>
      </c>
      <c r="J91" s="126">
        <f t="shared" si="14"/>
        <v>7.2749999999999995</v>
      </c>
      <c r="K91" s="14">
        <v>5</v>
      </c>
      <c r="L91" s="15">
        <v>4</v>
      </c>
      <c r="M91" s="15">
        <v>3</v>
      </c>
      <c r="N91" s="15">
        <v>2.5</v>
      </c>
      <c r="O91" s="144">
        <v>2</v>
      </c>
      <c r="P91" s="127">
        <f t="shared" si="15"/>
        <v>16.5</v>
      </c>
      <c r="Q91" s="127">
        <f t="shared" si="16"/>
        <v>0.82500000000000007</v>
      </c>
      <c r="R91" s="128">
        <f t="shared" si="17"/>
        <v>2.0499999999999998</v>
      </c>
      <c r="S91" s="128">
        <f t="shared" si="18"/>
        <v>1.5499999999999998</v>
      </c>
      <c r="T91" s="128">
        <f t="shared" si="19"/>
        <v>1.65</v>
      </c>
      <c r="U91" s="128">
        <f t="shared" si="20"/>
        <v>1.325</v>
      </c>
      <c r="V91" s="128">
        <f t="shared" si="21"/>
        <v>1.5250000000000001</v>
      </c>
      <c r="W91" s="33">
        <f t="shared" si="22"/>
        <v>65</v>
      </c>
      <c r="X91" s="129">
        <f t="shared" si="23"/>
        <v>13</v>
      </c>
      <c r="Y91" s="134">
        <v>54</v>
      </c>
      <c r="Z91" s="131">
        <f t="shared" si="24"/>
        <v>43.2</v>
      </c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2"/>
    </row>
    <row r="92" spans="1:44" s="130" customFormat="1" ht="21" thickBot="1" x14ac:dyDescent="0.35">
      <c r="A92" s="125">
        <v>86</v>
      </c>
      <c r="B92" s="134">
        <v>660895</v>
      </c>
      <c r="C92" s="135" t="s">
        <v>190</v>
      </c>
      <c r="D92" s="8">
        <v>7.5</v>
      </c>
      <c r="E92" s="9">
        <v>9</v>
      </c>
      <c r="F92" s="9">
        <v>8.5</v>
      </c>
      <c r="G92" s="9">
        <v>5</v>
      </c>
      <c r="H92" s="143">
        <v>6</v>
      </c>
      <c r="I92" s="126">
        <f t="shared" si="13"/>
        <v>36</v>
      </c>
      <c r="J92" s="126">
        <f t="shared" si="14"/>
        <v>5.3999999999999995</v>
      </c>
      <c r="K92" s="14">
        <v>1.5</v>
      </c>
      <c r="L92" s="15">
        <v>3</v>
      </c>
      <c r="M92" s="15">
        <v>2</v>
      </c>
      <c r="N92" s="15">
        <v>3</v>
      </c>
      <c r="O92" s="144">
        <v>2.5</v>
      </c>
      <c r="P92" s="127">
        <f t="shared" si="15"/>
        <v>12</v>
      </c>
      <c r="Q92" s="127">
        <f t="shared" si="16"/>
        <v>0.60000000000000009</v>
      </c>
      <c r="R92" s="128">
        <f t="shared" si="17"/>
        <v>1.2</v>
      </c>
      <c r="S92" s="128">
        <f t="shared" si="18"/>
        <v>1.5</v>
      </c>
      <c r="T92" s="128">
        <f t="shared" si="19"/>
        <v>1.375</v>
      </c>
      <c r="U92" s="128">
        <f t="shared" si="20"/>
        <v>0.9</v>
      </c>
      <c r="V92" s="128">
        <f t="shared" si="21"/>
        <v>1.0249999999999999</v>
      </c>
      <c r="W92" s="33">
        <f t="shared" si="22"/>
        <v>48</v>
      </c>
      <c r="X92" s="129">
        <f t="shared" si="23"/>
        <v>9.6000000000000014</v>
      </c>
      <c r="Y92" s="134">
        <v>41</v>
      </c>
      <c r="Z92" s="131">
        <f t="shared" si="24"/>
        <v>32.800000000000004</v>
      </c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2"/>
    </row>
    <row r="93" spans="1:44" s="130" customFormat="1" ht="21" thickBot="1" x14ac:dyDescent="0.35">
      <c r="A93" s="125">
        <v>87</v>
      </c>
      <c r="B93" s="134">
        <v>660896</v>
      </c>
      <c r="C93" s="135" t="s">
        <v>191</v>
      </c>
      <c r="D93" s="8">
        <v>5</v>
      </c>
      <c r="E93" s="9">
        <v>6.5</v>
      </c>
      <c r="F93" s="9">
        <v>4</v>
      </c>
      <c r="G93" s="9">
        <v>3.5</v>
      </c>
      <c r="H93" s="143">
        <v>2</v>
      </c>
      <c r="I93" s="126">
        <f t="shared" si="13"/>
        <v>21</v>
      </c>
      <c r="J93" s="126">
        <f t="shared" si="14"/>
        <v>3.15</v>
      </c>
      <c r="K93" s="14">
        <v>2</v>
      </c>
      <c r="L93" s="15">
        <v>2.5</v>
      </c>
      <c r="M93" s="15">
        <v>3.5</v>
      </c>
      <c r="N93" s="15">
        <v>1.5</v>
      </c>
      <c r="O93" s="144">
        <v>3</v>
      </c>
      <c r="P93" s="127">
        <f t="shared" si="15"/>
        <v>12.5</v>
      </c>
      <c r="Q93" s="127">
        <f t="shared" si="16"/>
        <v>0.625</v>
      </c>
      <c r="R93" s="128">
        <f t="shared" si="17"/>
        <v>0.85</v>
      </c>
      <c r="S93" s="128">
        <f t="shared" si="18"/>
        <v>1.1000000000000001</v>
      </c>
      <c r="T93" s="128">
        <f t="shared" si="19"/>
        <v>0.77500000000000002</v>
      </c>
      <c r="U93" s="128">
        <f t="shared" si="20"/>
        <v>0.60000000000000009</v>
      </c>
      <c r="V93" s="128">
        <f t="shared" si="21"/>
        <v>0.45</v>
      </c>
      <c r="W93" s="33">
        <f t="shared" si="22"/>
        <v>33.5</v>
      </c>
      <c r="X93" s="129">
        <f t="shared" si="23"/>
        <v>6.7</v>
      </c>
      <c r="Y93" s="134">
        <v>26</v>
      </c>
      <c r="Z93" s="131">
        <f t="shared" si="24"/>
        <v>20.8</v>
      </c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2"/>
    </row>
    <row r="94" spans="1:44" s="130" customFormat="1" ht="21" thickBot="1" x14ac:dyDescent="0.35">
      <c r="A94" s="125">
        <v>88</v>
      </c>
      <c r="B94" s="134">
        <v>660897</v>
      </c>
      <c r="C94" s="135" t="s">
        <v>192</v>
      </c>
      <c r="D94" s="8">
        <v>10</v>
      </c>
      <c r="E94" s="9">
        <v>8</v>
      </c>
      <c r="F94" s="9">
        <v>9</v>
      </c>
      <c r="G94" s="9">
        <v>9.5</v>
      </c>
      <c r="H94" s="143">
        <v>10</v>
      </c>
      <c r="I94" s="126">
        <f t="shared" si="13"/>
        <v>46.5</v>
      </c>
      <c r="J94" s="126">
        <f t="shared" si="14"/>
        <v>6.9749999999999996</v>
      </c>
      <c r="K94" s="14">
        <v>3</v>
      </c>
      <c r="L94" s="15">
        <v>2</v>
      </c>
      <c r="M94" s="15">
        <v>4</v>
      </c>
      <c r="N94" s="15">
        <v>2</v>
      </c>
      <c r="O94" s="144">
        <v>3</v>
      </c>
      <c r="P94" s="127">
        <f t="shared" si="15"/>
        <v>14</v>
      </c>
      <c r="Q94" s="127">
        <f t="shared" si="16"/>
        <v>0.70000000000000007</v>
      </c>
      <c r="R94" s="128">
        <f t="shared" si="17"/>
        <v>1.65</v>
      </c>
      <c r="S94" s="128">
        <f t="shared" si="18"/>
        <v>1.3</v>
      </c>
      <c r="T94" s="128">
        <f t="shared" si="19"/>
        <v>1.5499999999999998</v>
      </c>
      <c r="U94" s="128">
        <f t="shared" si="20"/>
        <v>1.5250000000000001</v>
      </c>
      <c r="V94" s="128">
        <f t="shared" si="21"/>
        <v>1.65</v>
      </c>
      <c r="W94" s="33">
        <f t="shared" si="22"/>
        <v>60.5</v>
      </c>
      <c r="X94" s="129">
        <f t="shared" si="23"/>
        <v>12.100000000000001</v>
      </c>
      <c r="Y94" s="134">
        <v>51</v>
      </c>
      <c r="Z94" s="131">
        <f t="shared" si="24"/>
        <v>40.800000000000004</v>
      </c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2"/>
    </row>
    <row r="95" spans="1:44" s="130" customFormat="1" ht="21" thickBot="1" x14ac:dyDescent="0.35">
      <c r="A95" s="125">
        <v>89</v>
      </c>
      <c r="B95" s="134">
        <v>660898</v>
      </c>
      <c r="C95" s="135" t="s">
        <v>193</v>
      </c>
      <c r="D95" s="8">
        <v>15</v>
      </c>
      <c r="E95" s="9">
        <v>9</v>
      </c>
      <c r="F95" s="9">
        <v>17</v>
      </c>
      <c r="G95" s="9">
        <v>10</v>
      </c>
      <c r="H95" s="143">
        <v>13.5</v>
      </c>
      <c r="I95" s="126">
        <f t="shared" si="13"/>
        <v>64.5</v>
      </c>
      <c r="J95" s="126">
        <f t="shared" si="14"/>
        <v>9.6749999999999989</v>
      </c>
      <c r="K95" s="14">
        <v>4</v>
      </c>
      <c r="L95" s="15">
        <v>5</v>
      </c>
      <c r="M95" s="15">
        <v>3</v>
      </c>
      <c r="N95" s="15">
        <v>4</v>
      </c>
      <c r="O95" s="144">
        <v>2.5</v>
      </c>
      <c r="P95" s="127">
        <f t="shared" si="15"/>
        <v>18.5</v>
      </c>
      <c r="Q95" s="127">
        <f t="shared" si="16"/>
        <v>0.92500000000000004</v>
      </c>
      <c r="R95" s="128">
        <f t="shared" si="17"/>
        <v>2.4500000000000002</v>
      </c>
      <c r="S95" s="128">
        <f t="shared" si="18"/>
        <v>1.5999999999999999</v>
      </c>
      <c r="T95" s="128">
        <f t="shared" si="19"/>
        <v>2.6999999999999997</v>
      </c>
      <c r="U95" s="128">
        <f t="shared" si="20"/>
        <v>1.7</v>
      </c>
      <c r="V95" s="128">
        <f t="shared" si="21"/>
        <v>2.15</v>
      </c>
      <c r="W95" s="33">
        <f t="shared" si="22"/>
        <v>83</v>
      </c>
      <c r="X95" s="129">
        <f t="shared" si="23"/>
        <v>16.600000000000001</v>
      </c>
      <c r="Y95" s="134">
        <v>69</v>
      </c>
      <c r="Z95" s="131">
        <f t="shared" si="24"/>
        <v>55.2</v>
      </c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2"/>
    </row>
    <row r="96" spans="1:44" s="130" customFormat="1" ht="21" thickBot="1" x14ac:dyDescent="0.35">
      <c r="A96" s="125">
        <v>90</v>
      </c>
      <c r="B96" s="134">
        <v>660899</v>
      </c>
      <c r="C96" s="135" t="s">
        <v>194</v>
      </c>
      <c r="D96" s="8">
        <v>10</v>
      </c>
      <c r="E96" s="9">
        <v>13</v>
      </c>
      <c r="F96" s="9">
        <v>15</v>
      </c>
      <c r="G96" s="9">
        <v>12</v>
      </c>
      <c r="H96" s="143">
        <v>8.5</v>
      </c>
      <c r="I96" s="126">
        <f t="shared" si="13"/>
        <v>58.5</v>
      </c>
      <c r="J96" s="126">
        <f t="shared" si="14"/>
        <v>8.7750000000000004</v>
      </c>
      <c r="K96" s="14">
        <v>2</v>
      </c>
      <c r="L96" s="15">
        <v>4</v>
      </c>
      <c r="M96" s="15">
        <v>2.5</v>
      </c>
      <c r="N96" s="15">
        <v>4</v>
      </c>
      <c r="O96" s="144">
        <v>5</v>
      </c>
      <c r="P96" s="127">
        <f t="shared" si="15"/>
        <v>17.5</v>
      </c>
      <c r="Q96" s="127">
        <f t="shared" si="16"/>
        <v>0.875</v>
      </c>
      <c r="R96" s="128">
        <f t="shared" si="17"/>
        <v>1.6</v>
      </c>
      <c r="S96" s="128">
        <f t="shared" si="18"/>
        <v>2.15</v>
      </c>
      <c r="T96" s="128">
        <f t="shared" si="19"/>
        <v>2.375</v>
      </c>
      <c r="U96" s="128">
        <f t="shared" si="20"/>
        <v>1.9999999999999998</v>
      </c>
      <c r="V96" s="128">
        <f t="shared" si="21"/>
        <v>1.5249999999999999</v>
      </c>
      <c r="W96" s="33">
        <f t="shared" si="22"/>
        <v>76</v>
      </c>
      <c r="X96" s="129">
        <f t="shared" si="23"/>
        <v>15.200000000000001</v>
      </c>
      <c r="Y96" s="134">
        <v>64</v>
      </c>
      <c r="Z96" s="131">
        <f t="shared" si="24"/>
        <v>51.2</v>
      </c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2"/>
    </row>
    <row r="97" spans="1:44" s="130" customFormat="1" ht="21" thickBot="1" x14ac:dyDescent="0.35">
      <c r="A97" s="125">
        <v>91</v>
      </c>
      <c r="B97" s="134">
        <v>660992</v>
      </c>
      <c r="C97" s="135" t="s">
        <v>195</v>
      </c>
      <c r="D97" s="8">
        <v>8</v>
      </c>
      <c r="E97" s="9">
        <v>5</v>
      </c>
      <c r="F97" s="9">
        <v>6.5</v>
      </c>
      <c r="G97" s="9">
        <v>8</v>
      </c>
      <c r="H97" s="143">
        <v>3.5</v>
      </c>
      <c r="I97" s="126">
        <f t="shared" si="13"/>
        <v>31</v>
      </c>
      <c r="J97" s="126">
        <f t="shared" si="14"/>
        <v>4.6499999999999995</v>
      </c>
      <c r="K97" s="14">
        <v>2</v>
      </c>
      <c r="L97" s="15">
        <v>2.5</v>
      </c>
      <c r="M97" s="15">
        <v>1</v>
      </c>
      <c r="N97" s="15">
        <v>1.5</v>
      </c>
      <c r="O97" s="144">
        <v>2</v>
      </c>
      <c r="P97" s="127">
        <f t="shared" si="15"/>
        <v>9</v>
      </c>
      <c r="Q97" s="127">
        <f t="shared" si="16"/>
        <v>0.45</v>
      </c>
      <c r="R97" s="128">
        <f t="shared" si="17"/>
        <v>1.3</v>
      </c>
      <c r="S97" s="128">
        <f t="shared" si="18"/>
        <v>0.875</v>
      </c>
      <c r="T97" s="128">
        <f t="shared" si="19"/>
        <v>1.0249999999999999</v>
      </c>
      <c r="U97" s="128">
        <f t="shared" si="20"/>
        <v>1.2749999999999999</v>
      </c>
      <c r="V97" s="128">
        <f t="shared" si="21"/>
        <v>0.625</v>
      </c>
      <c r="W97" s="33">
        <f t="shared" si="22"/>
        <v>40</v>
      </c>
      <c r="X97" s="129">
        <f t="shared" si="23"/>
        <v>8</v>
      </c>
      <c r="Y97" s="134">
        <v>37</v>
      </c>
      <c r="Z97" s="131">
        <f t="shared" si="24"/>
        <v>29.6</v>
      </c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2"/>
    </row>
    <row r="98" spans="1:44" s="130" customFormat="1" ht="21" thickBot="1" x14ac:dyDescent="0.35">
      <c r="A98" s="125">
        <v>92</v>
      </c>
      <c r="B98" s="134">
        <v>660900</v>
      </c>
      <c r="C98" s="135" t="s">
        <v>196</v>
      </c>
      <c r="D98" s="8">
        <v>3.5</v>
      </c>
      <c r="E98" s="9">
        <v>4</v>
      </c>
      <c r="F98" s="9">
        <v>5</v>
      </c>
      <c r="G98" s="9">
        <v>4.5</v>
      </c>
      <c r="H98" s="143">
        <v>6</v>
      </c>
      <c r="I98" s="126">
        <f t="shared" si="13"/>
        <v>23</v>
      </c>
      <c r="J98" s="126">
        <f t="shared" si="14"/>
        <v>3.4499999999999997</v>
      </c>
      <c r="K98" s="14">
        <v>0</v>
      </c>
      <c r="L98" s="15">
        <v>2</v>
      </c>
      <c r="M98" s="15">
        <v>2</v>
      </c>
      <c r="N98" s="15">
        <v>1</v>
      </c>
      <c r="O98" s="144">
        <v>1.5</v>
      </c>
      <c r="P98" s="127">
        <f t="shared" si="15"/>
        <v>6.5</v>
      </c>
      <c r="Q98" s="127">
        <f t="shared" si="16"/>
        <v>0.32500000000000001</v>
      </c>
      <c r="R98" s="128">
        <f t="shared" si="17"/>
        <v>0.52500000000000002</v>
      </c>
      <c r="S98" s="128">
        <f t="shared" si="18"/>
        <v>0.7</v>
      </c>
      <c r="T98" s="128">
        <f t="shared" si="19"/>
        <v>0.85</v>
      </c>
      <c r="U98" s="128">
        <f t="shared" si="20"/>
        <v>0.72499999999999998</v>
      </c>
      <c r="V98" s="128">
        <f t="shared" si="21"/>
        <v>0.97499999999999987</v>
      </c>
      <c r="W98" s="33">
        <f t="shared" si="22"/>
        <v>29.5</v>
      </c>
      <c r="X98" s="129">
        <f t="shared" si="23"/>
        <v>5.9</v>
      </c>
      <c r="Y98" s="134">
        <v>28</v>
      </c>
      <c r="Z98" s="131">
        <f t="shared" si="24"/>
        <v>22.400000000000002</v>
      </c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2"/>
    </row>
    <row r="99" spans="1:44" s="130" customFormat="1" ht="21" thickBot="1" x14ac:dyDescent="0.35">
      <c r="A99" s="125">
        <v>93</v>
      </c>
      <c r="B99" s="134">
        <v>660993</v>
      </c>
      <c r="C99" s="135" t="s">
        <v>197</v>
      </c>
      <c r="D99" s="8">
        <v>8</v>
      </c>
      <c r="E99" s="9">
        <v>6.5</v>
      </c>
      <c r="F99" s="9">
        <v>8</v>
      </c>
      <c r="G99" s="9">
        <v>7</v>
      </c>
      <c r="H99" s="143">
        <v>6</v>
      </c>
      <c r="I99" s="126">
        <f t="shared" si="13"/>
        <v>35.5</v>
      </c>
      <c r="J99" s="126">
        <f t="shared" si="14"/>
        <v>5.3250000000000002</v>
      </c>
      <c r="K99" s="14">
        <v>2.5</v>
      </c>
      <c r="L99" s="15">
        <v>2</v>
      </c>
      <c r="M99" s="15">
        <v>0.5</v>
      </c>
      <c r="N99" s="15">
        <v>1.5</v>
      </c>
      <c r="O99" s="144">
        <v>3</v>
      </c>
      <c r="P99" s="127">
        <f t="shared" si="15"/>
        <v>9.5</v>
      </c>
      <c r="Q99" s="127">
        <f t="shared" si="16"/>
        <v>0.47500000000000003</v>
      </c>
      <c r="R99" s="128">
        <f t="shared" si="17"/>
        <v>1.325</v>
      </c>
      <c r="S99" s="128">
        <f t="shared" si="18"/>
        <v>1.075</v>
      </c>
      <c r="T99" s="128">
        <f t="shared" si="19"/>
        <v>1.2249999999999999</v>
      </c>
      <c r="U99" s="128">
        <f t="shared" si="20"/>
        <v>1.125</v>
      </c>
      <c r="V99" s="128">
        <f t="shared" si="21"/>
        <v>1.0499999999999998</v>
      </c>
      <c r="W99" s="33">
        <f t="shared" si="22"/>
        <v>45</v>
      </c>
      <c r="X99" s="129">
        <f t="shared" si="23"/>
        <v>9</v>
      </c>
      <c r="Y99" s="134">
        <v>39</v>
      </c>
      <c r="Z99" s="131">
        <f t="shared" si="24"/>
        <v>31.200000000000003</v>
      </c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2"/>
    </row>
    <row r="100" spans="1:44" s="130" customFormat="1" ht="21" thickBot="1" x14ac:dyDescent="0.35">
      <c r="A100" s="125">
        <v>94</v>
      </c>
      <c r="B100" s="134">
        <v>660901</v>
      </c>
      <c r="C100" s="135" t="s">
        <v>198</v>
      </c>
      <c r="D100" s="8">
        <v>9</v>
      </c>
      <c r="E100" s="9">
        <v>10</v>
      </c>
      <c r="F100" s="9">
        <v>8</v>
      </c>
      <c r="G100" s="9">
        <v>7.5</v>
      </c>
      <c r="H100" s="143">
        <v>5</v>
      </c>
      <c r="I100" s="126">
        <f t="shared" si="13"/>
        <v>39.5</v>
      </c>
      <c r="J100" s="126">
        <f t="shared" si="14"/>
        <v>5.9249999999999998</v>
      </c>
      <c r="K100" s="14">
        <v>3.5</v>
      </c>
      <c r="L100" s="15">
        <v>1.5</v>
      </c>
      <c r="M100" s="15">
        <v>2.5</v>
      </c>
      <c r="N100" s="15">
        <v>3</v>
      </c>
      <c r="O100" s="144">
        <v>2</v>
      </c>
      <c r="P100" s="127">
        <f t="shared" si="15"/>
        <v>12.5</v>
      </c>
      <c r="Q100" s="127">
        <f t="shared" si="16"/>
        <v>0.625</v>
      </c>
      <c r="R100" s="128">
        <f t="shared" si="17"/>
        <v>1.5249999999999999</v>
      </c>
      <c r="S100" s="128">
        <f t="shared" si="18"/>
        <v>1.575</v>
      </c>
      <c r="T100" s="128">
        <f t="shared" si="19"/>
        <v>1.325</v>
      </c>
      <c r="U100" s="128">
        <f t="shared" si="20"/>
        <v>1.2749999999999999</v>
      </c>
      <c r="V100" s="128">
        <f t="shared" si="21"/>
        <v>0.85</v>
      </c>
      <c r="W100" s="33">
        <f t="shared" si="22"/>
        <v>52</v>
      </c>
      <c r="X100" s="129">
        <f t="shared" si="23"/>
        <v>10.4</v>
      </c>
      <c r="Y100" s="134">
        <v>45</v>
      </c>
      <c r="Z100" s="131">
        <f t="shared" si="24"/>
        <v>36</v>
      </c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2"/>
    </row>
    <row r="101" spans="1:44" s="130" customFormat="1" ht="21" thickBot="1" x14ac:dyDescent="0.35">
      <c r="A101" s="125">
        <v>95</v>
      </c>
      <c r="B101" s="134">
        <v>660994</v>
      </c>
      <c r="C101" s="135" t="s">
        <v>199</v>
      </c>
      <c r="D101" s="8">
        <v>3</v>
      </c>
      <c r="E101" s="9">
        <v>5</v>
      </c>
      <c r="F101" s="9">
        <v>4.5</v>
      </c>
      <c r="G101" s="9">
        <v>2</v>
      </c>
      <c r="H101" s="143">
        <v>0</v>
      </c>
      <c r="I101" s="126">
        <f t="shared" si="13"/>
        <v>14.5</v>
      </c>
      <c r="J101" s="126">
        <f t="shared" si="14"/>
        <v>2.1749999999999998</v>
      </c>
      <c r="K101" s="14">
        <v>1</v>
      </c>
      <c r="L101" s="15">
        <v>1.5</v>
      </c>
      <c r="M101" s="15">
        <v>0</v>
      </c>
      <c r="N101" s="15">
        <v>2</v>
      </c>
      <c r="O101" s="144">
        <v>0.5</v>
      </c>
      <c r="P101" s="127">
        <f t="shared" si="15"/>
        <v>5</v>
      </c>
      <c r="Q101" s="127">
        <f t="shared" si="16"/>
        <v>0.25</v>
      </c>
      <c r="R101" s="128">
        <f t="shared" si="17"/>
        <v>0.49999999999999994</v>
      </c>
      <c r="S101" s="128">
        <f t="shared" si="18"/>
        <v>0.82499999999999996</v>
      </c>
      <c r="T101" s="128">
        <f t="shared" si="19"/>
        <v>0.67499999999999993</v>
      </c>
      <c r="U101" s="128">
        <f t="shared" si="20"/>
        <v>0.4</v>
      </c>
      <c r="V101" s="128">
        <f t="shared" si="21"/>
        <v>2.5000000000000001E-2</v>
      </c>
      <c r="W101" s="33">
        <f t="shared" si="22"/>
        <v>19.5</v>
      </c>
      <c r="X101" s="129">
        <f t="shared" si="23"/>
        <v>3.9000000000000004</v>
      </c>
      <c r="Y101" s="134">
        <v>21</v>
      </c>
      <c r="Z101" s="131">
        <f t="shared" si="24"/>
        <v>16.8</v>
      </c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2"/>
    </row>
    <row r="102" spans="1:44" s="130" customFormat="1" ht="21" thickBot="1" x14ac:dyDescent="0.35">
      <c r="A102" s="125">
        <v>96</v>
      </c>
      <c r="B102" s="134">
        <v>660902</v>
      </c>
      <c r="C102" s="135" t="s">
        <v>200</v>
      </c>
      <c r="D102" s="8">
        <v>2</v>
      </c>
      <c r="E102" s="9">
        <v>4</v>
      </c>
      <c r="F102" s="9">
        <v>3</v>
      </c>
      <c r="G102" s="9">
        <v>3.5</v>
      </c>
      <c r="H102" s="143">
        <v>2</v>
      </c>
      <c r="I102" s="126">
        <f t="shared" si="13"/>
        <v>14.5</v>
      </c>
      <c r="J102" s="126">
        <f t="shared" si="14"/>
        <v>2.1749999999999998</v>
      </c>
      <c r="K102" s="14">
        <v>1.5</v>
      </c>
      <c r="L102" s="15">
        <v>0</v>
      </c>
      <c r="M102" s="15">
        <v>0.5</v>
      </c>
      <c r="N102" s="15">
        <v>1.5</v>
      </c>
      <c r="O102" s="144">
        <v>1</v>
      </c>
      <c r="P102" s="127">
        <f t="shared" si="15"/>
        <v>4.5</v>
      </c>
      <c r="Q102" s="127">
        <f t="shared" si="16"/>
        <v>0.22500000000000001</v>
      </c>
      <c r="R102" s="128">
        <f t="shared" si="17"/>
        <v>0.375</v>
      </c>
      <c r="S102" s="128">
        <f t="shared" si="18"/>
        <v>0.6</v>
      </c>
      <c r="T102" s="128">
        <f t="shared" si="19"/>
        <v>0.47499999999999998</v>
      </c>
      <c r="U102" s="128">
        <f t="shared" si="20"/>
        <v>0.60000000000000009</v>
      </c>
      <c r="V102" s="128">
        <f t="shared" si="21"/>
        <v>0.35</v>
      </c>
      <c r="W102" s="33">
        <f t="shared" si="22"/>
        <v>19</v>
      </c>
      <c r="X102" s="129">
        <f t="shared" si="23"/>
        <v>3.8000000000000003</v>
      </c>
      <c r="Y102" s="134">
        <v>19</v>
      </c>
      <c r="Z102" s="131">
        <f t="shared" si="24"/>
        <v>15.200000000000001</v>
      </c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2"/>
    </row>
    <row r="103" spans="1:44" s="130" customFormat="1" ht="21" thickBot="1" x14ac:dyDescent="0.35">
      <c r="A103" s="125">
        <v>97</v>
      </c>
      <c r="B103" s="134">
        <v>660903</v>
      </c>
      <c r="C103" s="135" t="s">
        <v>201</v>
      </c>
      <c r="D103" s="8">
        <v>9</v>
      </c>
      <c r="E103" s="9">
        <v>6.5</v>
      </c>
      <c r="F103" s="9">
        <v>8</v>
      </c>
      <c r="G103" s="9">
        <v>6</v>
      </c>
      <c r="H103" s="143">
        <v>5</v>
      </c>
      <c r="I103" s="126">
        <f t="shared" si="13"/>
        <v>34.5</v>
      </c>
      <c r="J103" s="126">
        <f t="shared" si="14"/>
        <v>5.1749999999999998</v>
      </c>
      <c r="K103" s="14">
        <v>2</v>
      </c>
      <c r="L103" s="15">
        <v>3.5</v>
      </c>
      <c r="M103" s="15">
        <v>2.5</v>
      </c>
      <c r="N103" s="15">
        <v>2</v>
      </c>
      <c r="O103" s="144">
        <v>1.5</v>
      </c>
      <c r="P103" s="127">
        <f t="shared" si="15"/>
        <v>11.5</v>
      </c>
      <c r="Q103" s="127">
        <f t="shared" si="16"/>
        <v>0.57500000000000007</v>
      </c>
      <c r="R103" s="128">
        <f t="shared" si="17"/>
        <v>1.45</v>
      </c>
      <c r="S103" s="128">
        <f t="shared" si="18"/>
        <v>1.1499999999999999</v>
      </c>
      <c r="T103" s="128">
        <f t="shared" si="19"/>
        <v>1.325</v>
      </c>
      <c r="U103" s="128">
        <f t="shared" si="20"/>
        <v>0.99999999999999989</v>
      </c>
      <c r="V103" s="128">
        <f t="shared" si="21"/>
        <v>0.82499999999999996</v>
      </c>
      <c r="W103" s="33">
        <f t="shared" si="22"/>
        <v>46</v>
      </c>
      <c r="X103" s="129">
        <f t="shared" si="23"/>
        <v>9.2000000000000011</v>
      </c>
      <c r="Y103" s="134">
        <v>41</v>
      </c>
      <c r="Z103" s="131">
        <f t="shared" si="24"/>
        <v>32.800000000000004</v>
      </c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2"/>
    </row>
    <row r="104" spans="1:44" s="130" customFormat="1" ht="21" thickBot="1" x14ac:dyDescent="0.35">
      <c r="A104" s="125">
        <v>98</v>
      </c>
      <c r="B104" s="134">
        <v>660904</v>
      </c>
      <c r="C104" s="135" t="s">
        <v>202</v>
      </c>
      <c r="D104" s="8">
        <v>7</v>
      </c>
      <c r="E104" s="9">
        <v>8</v>
      </c>
      <c r="F104" s="9">
        <v>9</v>
      </c>
      <c r="G104" s="9">
        <v>12</v>
      </c>
      <c r="H104" s="143">
        <v>9</v>
      </c>
      <c r="I104" s="126">
        <f t="shared" si="13"/>
        <v>45</v>
      </c>
      <c r="J104" s="126">
        <f t="shared" si="14"/>
        <v>6.75</v>
      </c>
      <c r="K104" s="14">
        <v>2.5</v>
      </c>
      <c r="L104" s="15">
        <v>3</v>
      </c>
      <c r="M104" s="15">
        <v>2</v>
      </c>
      <c r="N104" s="15">
        <v>1.5</v>
      </c>
      <c r="O104" s="144">
        <v>2.5</v>
      </c>
      <c r="P104" s="127">
        <f t="shared" si="15"/>
        <v>11.5</v>
      </c>
      <c r="Q104" s="127">
        <f t="shared" si="16"/>
        <v>0.57500000000000007</v>
      </c>
      <c r="R104" s="128">
        <f t="shared" si="17"/>
        <v>1.175</v>
      </c>
      <c r="S104" s="128">
        <f t="shared" si="18"/>
        <v>1.35</v>
      </c>
      <c r="T104" s="128">
        <f t="shared" si="19"/>
        <v>1.45</v>
      </c>
      <c r="U104" s="128">
        <f t="shared" si="20"/>
        <v>1.8749999999999998</v>
      </c>
      <c r="V104" s="128">
        <f t="shared" si="21"/>
        <v>1.4749999999999999</v>
      </c>
      <c r="W104" s="33">
        <f t="shared" si="22"/>
        <v>56.5</v>
      </c>
      <c r="X104" s="129">
        <f t="shared" si="23"/>
        <v>11.3</v>
      </c>
      <c r="Y104" s="134">
        <v>48</v>
      </c>
      <c r="Z104" s="131">
        <f t="shared" si="24"/>
        <v>38.400000000000006</v>
      </c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2"/>
    </row>
    <row r="105" spans="1:44" s="130" customFormat="1" ht="21" thickBot="1" x14ac:dyDescent="0.35">
      <c r="A105" s="125">
        <v>99</v>
      </c>
      <c r="B105" s="134">
        <v>660905</v>
      </c>
      <c r="C105" s="135" t="s">
        <v>203</v>
      </c>
      <c r="D105" s="8">
        <v>7</v>
      </c>
      <c r="E105" s="9">
        <v>6</v>
      </c>
      <c r="F105" s="9">
        <v>9</v>
      </c>
      <c r="G105" s="9">
        <v>5</v>
      </c>
      <c r="H105" s="143">
        <v>6.5</v>
      </c>
      <c r="I105" s="126">
        <f t="shared" si="13"/>
        <v>33.5</v>
      </c>
      <c r="J105" s="126">
        <f t="shared" si="14"/>
        <v>5.0249999999999995</v>
      </c>
      <c r="K105" s="14">
        <v>1.5</v>
      </c>
      <c r="L105" s="15">
        <v>3</v>
      </c>
      <c r="M105" s="15">
        <v>2.5</v>
      </c>
      <c r="N105" s="15">
        <v>2</v>
      </c>
      <c r="O105" s="144">
        <v>1</v>
      </c>
      <c r="P105" s="127">
        <f t="shared" si="15"/>
        <v>10</v>
      </c>
      <c r="Q105" s="127">
        <f t="shared" si="16"/>
        <v>0.5</v>
      </c>
      <c r="R105" s="128">
        <f t="shared" si="17"/>
        <v>1.125</v>
      </c>
      <c r="S105" s="128">
        <f t="shared" si="18"/>
        <v>1.0499999999999998</v>
      </c>
      <c r="T105" s="128">
        <f t="shared" si="19"/>
        <v>1.4749999999999999</v>
      </c>
      <c r="U105" s="128">
        <f t="shared" si="20"/>
        <v>0.85</v>
      </c>
      <c r="V105" s="128">
        <f t="shared" si="21"/>
        <v>1.0249999999999999</v>
      </c>
      <c r="W105" s="33">
        <f t="shared" si="22"/>
        <v>43.5</v>
      </c>
      <c r="X105" s="129">
        <f t="shared" si="23"/>
        <v>8.7000000000000011</v>
      </c>
      <c r="Y105" s="134">
        <v>37</v>
      </c>
      <c r="Z105" s="131">
        <f t="shared" si="24"/>
        <v>29.6</v>
      </c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2"/>
    </row>
    <row r="106" spans="1:44" s="130" customFormat="1" ht="21" thickBot="1" x14ac:dyDescent="0.35">
      <c r="A106" s="125">
        <v>100</v>
      </c>
      <c r="B106" s="134">
        <v>660906</v>
      </c>
      <c r="C106" s="135" t="s">
        <v>204</v>
      </c>
      <c r="D106" s="8">
        <v>16</v>
      </c>
      <c r="E106" s="9">
        <v>15</v>
      </c>
      <c r="F106" s="9">
        <v>17</v>
      </c>
      <c r="G106" s="9">
        <v>12</v>
      </c>
      <c r="H106" s="143">
        <v>9</v>
      </c>
      <c r="I106" s="126">
        <f t="shared" si="13"/>
        <v>69</v>
      </c>
      <c r="J106" s="126">
        <f t="shared" si="14"/>
        <v>10.35</v>
      </c>
      <c r="K106" s="14">
        <v>5</v>
      </c>
      <c r="L106" s="15">
        <v>4.5</v>
      </c>
      <c r="M106" s="15">
        <v>3</v>
      </c>
      <c r="N106" s="15">
        <v>5.5</v>
      </c>
      <c r="O106" s="144">
        <v>3.5</v>
      </c>
      <c r="P106" s="127">
        <f t="shared" si="15"/>
        <v>21.5</v>
      </c>
      <c r="Q106" s="127">
        <f t="shared" si="16"/>
        <v>1.075</v>
      </c>
      <c r="R106" s="128">
        <f t="shared" si="17"/>
        <v>2.65</v>
      </c>
      <c r="S106" s="128">
        <f t="shared" si="18"/>
        <v>2.4750000000000001</v>
      </c>
      <c r="T106" s="128">
        <f t="shared" si="19"/>
        <v>2.6999999999999997</v>
      </c>
      <c r="U106" s="128">
        <f t="shared" si="20"/>
        <v>2.0749999999999997</v>
      </c>
      <c r="V106" s="128">
        <f t="shared" si="21"/>
        <v>1.5249999999999999</v>
      </c>
      <c r="W106" s="33">
        <f t="shared" si="22"/>
        <v>90.5</v>
      </c>
      <c r="X106" s="129">
        <f t="shared" si="23"/>
        <v>18.100000000000001</v>
      </c>
      <c r="Y106" s="134">
        <v>73</v>
      </c>
      <c r="Z106" s="131">
        <f t="shared" si="24"/>
        <v>58.400000000000006</v>
      </c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2"/>
    </row>
    <row r="107" spans="1:44" s="130" customFormat="1" ht="21" thickBot="1" x14ac:dyDescent="0.35">
      <c r="A107" s="125">
        <v>101</v>
      </c>
      <c r="B107" s="134">
        <v>660995</v>
      </c>
      <c r="C107" s="135" t="s">
        <v>205</v>
      </c>
      <c r="D107" s="8">
        <v>8.5</v>
      </c>
      <c r="E107" s="9">
        <v>12</v>
      </c>
      <c r="F107" s="9">
        <v>5.5</v>
      </c>
      <c r="G107" s="9">
        <v>10</v>
      </c>
      <c r="H107" s="143">
        <v>7</v>
      </c>
      <c r="I107" s="126">
        <f t="shared" si="13"/>
        <v>43</v>
      </c>
      <c r="J107" s="126">
        <f t="shared" si="14"/>
        <v>6.45</v>
      </c>
      <c r="K107" s="14">
        <v>2.5</v>
      </c>
      <c r="L107" s="15">
        <v>1.5</v>
      </c>
      <c r="M107" s="15">
        <v>3</v>
      </c>
      <c r="N107" s="15">
        <v>3.5</v>
      </c>
      <c r="O107" s="144">
        <v>2</v>
      </c>
      <c r="P107" s="127">
        <f t="shared" si="15"/>
        <v>12.5</v>
      </c>
      <c r="Q107" s="127">
        <f t="shared" si="16"/>
        <v>0.625</v>
      </c>
      <c r="R107" s="128">
        <f t="shared" si="17"/>
        <v>1.4</v>
      </c>
      <c r="S107" s="128">
        <f t="shared" si="18"/>
        <v>1.8749999999999998</v>
      </c>
      <c r="T107" s="128">
        <f t="shared" si="19"/>
        <v>0.97499999999999998</v>
      </c>
      <c r="U107" s="128">
        <f t="shared" si="20"/>
        <v>1.675</v>
      </c>
      <c r="V107" s="128">
        <f t="shared" si="21"/>
        <v>1.1500000000000001</v>
      </c>
      <c r="W107" s="33">
        <f t="shared" si="22"/>
        <v>55.5</v>
      </c>
      <c r="X107" s="129">
        <f t="shared" si="23"/>
        <v>11.100000000000001</v>
      </c>
      <c r="Y107" s="134">
        <v>47</v>
      </c>
      <c r="Z107" s="131">
        <f t="shared" si="24"/>
        <v>37.6</v>
      </c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2"/>
    </row>
    <row r="108" spans="1:44" s="130" customFormat="1" ht="21" thickBot="1" x14ac:dyDescent="0.35">
      <c r="A108" s="125">
        <v>102</v>
      </c>
      <c r="B108" s="134">
        <v>660907</v>
      </c>
      <c r="C108" s="135" t="s">
        <v>206</v>
      </c>
      <c r="D108" s="8">
        <v>8</v>
      </c>
      <c r="E108" s="9">
        <v>11</v>
      </c>
      <c r="F108" s="9">
        <v>10</v>
      </c>
      <c r="G108" s="9">
        <v>9.5</v>
      </c>
      <c r="H108" s="143">
        <v>9</v>
      </c>
      <c r="I108" s="126">
        <f t="shared" si="13"/>
        <v>47.5</v>
      </c>
      <c r="J108" s="126">
        <f t="shared" si="14"/>
        <v>7.125</v>
      </c>
      <c r="K108" s="14">
        <v>4</v>
      </c>
      <c r="L108" s="15">
        <v>3</v>
      </c>
      <c r="M108" s="15">
        <v>2.5</v>
      </c>
      <c r="N108" s="15">
        <v>3.5</v>
      </c>
      <c r="O108" s="144">
        <v>2.5</v>
      </c>
      <c r="P108" s="127">
        <f t="shared" si="15"/>
        <v>15.5</v>
      </c>
      <c r="Q108" s="127">
        <f t="shared" si="16"/>
        <v>0.77500000000000002</v>
      </c>
      <c r="R108" s="128">
        <f t="shared" si="17"/>
        <v>1.4</v>
      </c>
      <c r="S108" s="128">
        <f t="shared" si="18"/>
        <v>1.7999999999999998</v>
      </c>
      <c r="T108" s="128">
        <f t="shared" si="19"/>
        <v>1.625</v>
      </c>
      <c r="U108" s="128">
        <f t="shared" si="20"/>
        <v>1.6</v>
      </c>
      <c r="V108" s="128">
        <f t="shared" si="21"/>
        <v>1.4749999999999999</v>
      </c>
      <c r="W108" s="33">
        <f t="shared" si="22"/>
        <v>63</v>
      </c>
      <c r="X108" s="129">
        <f t="shared" si="23"/>
        <v>12.600000000000001</v>
      </c>
      <c r="Y108" s="134">
        <v>54</v>
      </c>
      <c r="Z108" s="131">
        <f t="shared" si="24"/>
        <v>43.2</v>
      </c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2"/>
    </row>
    <row r="109" spans="1:44" s="130" customFormat="1" ht="21" thickBot="1" x14ac:dyDescent="0.35">
      <c r="A109" s="125">
        <v>103</v>
      </c>
      <c r="B109" s="134">
        <v>660908</v>
      </c>
      <c r="C109" s="135" t="s">
        <v>207</v>
      </c>
      <c r="D109" s="8">
        <v>10</v>
      </c>
      <c r="E109" s="9">
        <v>13</v>
      </c>
      <c r="F109" s="9">
        <v>9.5</v>
      </c>
      <c r="G109" s="9">
        <v>6</v>
      </c>
      <c r="H109" s="143">
        <v>10</v>
      </c>
      <c r="I109" s="126">
        <f t="shared" si="13"/>
        <v>48.5</v>
      </c>
      <c r="J109" s="126">
        <f t="shared" si="14"/>
        <v>7.2749999999999995</v>
      </c>
      <c r="K109" s="14">
        <v>4.5</v>
      </c>
      <c r="L109" s="15">
        <v>3.5</v>
      </c>
      <c r="M109" s="15">
        <v>3</v>
      </c>
      <c r="N109" s="15">
        <v>2</v>
      </c>
      <c r="O109" s="144">
        <v>2.5</v>
      </c>
      <c r="P109" s="127">
        <f t="shared" si="15"/>
        <v>15.5</v>
      </c>
      <c r="Q109" s="127">
        <f t="shared" si="16"/>
        <v>0.77500000000000002</v>
      </c>
      <c r="R109" s="128">
        <f t="shared" si="17"/>
        <v>1.7250000000000001</v>
      </c>
      <c r="S109" s="128">
        <f t="shared" si="18"/>
        <v>2.125</v>
      </c>
      <c r="T109" s="128">
        <f t="shared" si="19"/>
        <v>1.5750000000000002</v>
      </c>
      <c r="U109" s="128">
        <f t="shared" si="20"/>
        <v>0.99999999999999989</v>
      </c>
      <c r="V109" s="128">
        <f t="shared" si="21"/>
        <v>1.625</v>
      </c>
      <c r="W109" s="33">
        <f t="shared" si="22"/>
        <v>64</v>
      </c>
      <c r="X109" s="129">
        <f t="shared" si="23"/>
        <v>12.8</v>
      </c>
      <c r="Y109" s="134">
        <v>54</v>
      </c>
      <c r="Z109" s="131">
        <f t="shared" si="24"/>
        <v>43.2</v>
      </c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2"/>
    </row>
    <row r="110" spans="1:44" s="130" customFormat="1" ht="21" thickBot="1" x14ac:dyDescent="0.35">
      <c r="A110" s="125">
        <v>104</v>
      </c>
      <c r="B110" s="134">
        <v>660909</v>
      </c>
      <c r="C110" s="135" t="s">
        <v>208</v>
      </c>
      <c r="D110" s="8">
        <v>13.5</v>
      </c>
      <c r="E110" s="9">
        <v>9</v>
      </c>
      <c r="F110" s="9">
        <v>10</v>
      </c>
      <c r="G110" s="9">
        <v>11</v>
      </c>
      <c r="H110" s="143">
        <v>12</v>
      </c>
      <c r="I110" s="126">
        <f t="shared" si="13"/>
        <v>55.5</v>
      </c>
      <c r="J110" s="126">
        <f t="shared" si="14"/>
        <v>8.3249999999999993</v>
      </c>
      <c r="K110" s="14">
        <v>3</v>
      </c>
      <c r="L110" s="15">
        <v>2.5</v>
      </c>
      <c r="M110" s="15">
        <v>4</v>
      </c>
      <c r="N110" s="15">
        <v>5</v>
      </c>
      <c r="O110" s="144">
        <v>4</v>
      </c>
      <c r="P110" s="127">
        <f t="shared" si="15"/>
        <v>18.5</v>
      </c>
      <c r="Q110" s="127">
        <f t="shared" si="16"/>
        <v>0.92500000000000004</v>
      </c>
      <c r="R110" s="128">
        <f t="shared" si="17"/>
        <v>2.1749999999999998</v>
      </c>
      <c r="S110" s="128">
        <f t="shared" si="18"/>
        <v>1.4749999999999999</v>
      </c>
      <c r="T110" s="128">
        <f t="shared" si="19"/>
        <v>1.7</v>
      </c>
      <c r="U110" s="128">
        <f t="shared" si="20"/>
        <v>1.9</v>
      </c>
      <c r="V110" s="128">
        <f t="shared" si="21"/>
        <v>1.9999999999999998</v>
      </c>
      <c r="W110" s="33">
        <f t="shared" si="22"/>
        <v>74</v>
      </c>
      <c r="X110" s="129">
        <f t="shared" si="23"/>
        <v>14.8</v>
      </c>
      <c r="Y110" s="134">
        <v>59</v>
      </c>
      <c r="Z110" s="131">
        <f t="shared" si="24"/>
        <v>47.2</v>
      </c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2"/>
    </row>
    <row r="111" spans="1:44" s="130" customFormat="1" ht="21" thickBot="1" x14ac:dyDescent="0.35">
      <c r="A111" s="125">
        <v>105</v>
      </c>
      <c r="B111" s="134">
        <v>660910</v>
      </c>
      <c r="C111" s="135" t="s">
        <v>209</v>
      </c>
      <c r="D111" s="6">
        <v>13</v>
      </c>
      <c r="E111" s="145">
        <v>14</v>
      </c>
      <c r="F111" s="145">
        <v>15</v>
      </c>
      <c r="G111" s="145">
        <v>12</v>
      </c>
      <c r="H111" s="143">
        <v>10</v>
      </c>
      <c r="I111" s="126">
        <f t="shared" si="13"/>
        <v>64</v>
      </c>
      <c r="J111" s="126">
        <f t="shared" si="14"/>
        <v>9.6</v>
      </c>
      <c r="K111" s="146">
        <v>5</v>
      </c>
      <c r="L111" s="146">
        <v>3</v>
      </c>
      <c r="M111" s="146">
        <v>4.5</v>
      </c>
      <c r="N111" s="146">
        <v>5.5</v>
      </c>
      <c r="O111" s="147">
        <v>4</v>
      </c>
      <c r="P111" s="127">
        <f t="shared" si="15"/>
        <v>22</v>
      </c>
      <c r="Q111" s="127">
        <f t="shared" si="16"/>
        <v>1.1000000000000001</v>
      </c>
      <c r="R111" s="128">
        <f t="shared" si="17"/>
        <v>2.2000000000000002</v>
      </c>
      <c r="S111" s="128">
        <f t="shared" si="18"/>
        <v>2.25</v>
      </c>
      <c r="T111" s="128">
        <f t="shared" si="19"/>
        <v>2.4750000000000001</v>
      </c>
      <c r="U111" s="128">
        <f t="shared" si="20"/>
        <v>2.0749999999999997</v>
      </c>
      <c r="V111" s="128">
        <f t="shared" si="21"/>
        <v>1.7</v>
      </c>
      <c r="W111" s="33">
        <f t="shared" si="22"/>
        <v>86</v>
      </c>
      <c r="X111" s="129">
        <f t="shared" si="23"/>
        <v>17.2</v>
      </c>
      <c r="Y111" s="134">
        <v>70</v>
      </c>
      <c r="Z111" s="131">
        <f t="shared" si="24"/>
        <v>56</v>
      </c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2"/>
    </row>
    <row r="112" spans="1:44" s="130" customFormat="1" ht="21" thickBot="1" x14ac:dyDescent="0.35">
      <c r="A112" s="125">
        <v>106</v>
      </c>
      <c r="B112" s="134">
        <v>660911</v>
      </c>
      <c r="C112" s="135" t="s">
        <v>210</v>
      </c>
      <c r="D112" s="8">
        <v>9</v>
      </c>
      <c r="E112" s="9">
        <v>9.5</v>
      </c>
      <c r="F112" s="9">
        <v>7</v>
      </c>
      <c r="G112" s="9">
        <v>10</v>
      </c>
      <c r="H112" s="143">
        <v>7.5</v>
      </c>
      <c r="I112" s="126">
        <f t="shared" si="13"/>
        <v>43</v>
      </c>
      <c r="J112" s="126">
        <f t="shared" si="14"/>
        <v>6.45</v>
      </c>
      <c r="K112" s="14">
        <v>1.5</v>
      </c>
      <c r="L112" s="15">
        <v>2.5</v>
      </c>
      <c r="M112" s="15">
        <v>2</v>
      </c>
      <c r="N112" s="15">
        <v>3</v>
      </c>
      <c r="O112" s="144">
        <v>3.5</v>
      </c>
      <c r="P112" s="127">
        <f t="shared" si="15"/>
        <v>12.5</v>
      </c>
      <c r="Q112" s="127">
        <f t="shared" si="16"/>
        <v>0.625</v>
      </c>
      <c r="R112" s="128">
        <f t="shared" si="17"/>
        <v>1.4249999999999998</v>
      </c>
      <c r="S112" s="128">
        <f t="shared" si="18"/>
        <v>1.55</v>
      </c>
      <c r="T112" s="128">
        <f t="shared" si="19"/>
        <v>1.1500000000000001</v>
      </c>
      <c r="U112" s="128">
        <f t="shared" si="20"/>
        <v>1.65</v>
      </c>
      <c r="V112" s="128">
        <f t="shared" si="21"/>
        <v>1.3</v>
      </c>
      <c r="W112" s="33">
        <f t="shared" si="22"/>
        <v>55.5</v>
      </c>
      <c r="X112" s="129">
        <f t="shared" si="23"/>
        <v>11.100000000000001</v>
      </c>
      <c r="Y112" s="134">
        <v>47</v>
      </c>
      <c r="Z112" s="131">
        <f t="shared" si="24"/>
        <v>37.6</v>
      </c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2"/>
    </row>
    <row r="113" spans="1:44" s="130" customFormat="1" ht="21" thickBot="1" x14ac:dyDescent="0.35">
      <c r="A113" s="125">
        <v>107</v>
      </c>
      <c r="B113" s="134">
        <v>660912</v>
      </c>
      <c r="C113" s="135" t="s">
        <v>211</v>
      </c>
      <c r="D113" s="8">
        <v>10</v>
      </c>
      <c r="E113" s="9">
        <v>12</v>
      </c>
      <c r="F113" s="9">
        <v>14.5</v>
      </c>
      <c r="G113" s="9">
        <v>9</v>
      </c>
      <c r="H113" s="143">
        <v>11.5</v>
      </c>
      <c r="I113" s="126">
        <f t="shared" si="13"/>
        <v>57</v>
      </c>
      <c r="J113" s="126">
        <f t="shared" si="14"/>
        <v>8.5499999999999989</v>
      </c>
      <c r="K113" s="14">
        <v>4</v>
      </c>
      <c r="L113" s="15">
        <v>5</v>
      </c>
      <c r="M113" s="15">
        <v>4.5</v>
      </c>
      <c r="N113" s="15">
        <v>3</v>
      </c>
      <c r="O113" s="144">
        <v>2</v>
      </c>
      <c r="P113" s="127">
        <f t="shared" si="15"/>
        <v>18.5</v>
      </c>
      <c r="Q113" s="127">
        <f t="shared" si="16"/>
        <v>0.92500000000000004</v>
      </c>
      <c r="R113" s="128">
        <f t="shared" si="17"/>
        <v>1.7</v>
      </c>
      <c r="S113" s="128">
        <f t="shared" si="18"/>
        <v>2.0499999999999998</v>
      </c>
      <c r="T113" s="128">
        <f t="shared" si="19"/>
        <v>2.4</v>
      </c>
      <c r="U113" s="128">
        <f t="shared" si="20"/>
        <v>1.5</v>
      </c>
      <c r="V113" s="128">
        <f t="shared" si="21"/>
        <v>1.825</v>
      </c>
      <c r="W113" s="33">
        <f t="shared" si="22"/>
        <v>75.5</v>
      </c>
      <c r="X113" s="129">
        <f t="shared" si="23"/>
        <v>15.100000000000001</v>
      </c>
      <c r="Y113" s="134">
        <v>62</v>
      </c>
      <c r="Z113" s="131">
        <f t="shared" si="24"/>
        <v>49.6</v>
      </c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2"/>
    </row>
    <row r="114" spans="1:44" s="130" customFormat="1" ht="21" thickBot="1" x14ac:dyDescent="0.35">
      <c r="A114" s="125">
        <v>108</v>
      </c>
      <c r="B114" s="134">
        <v>660913</v>
      </c>
      <c r="C114" s="135" t="s">
        <v>212</v>
      </c>
      <c r="D114" s="8">
        <v>7</v>
      </c>
      <c r="E114" s="9">
        <v>10</v>
      </c>
      <c r="F114" s="9">
        <v>13</v>
      </c>
      <c r="G114" s="9">
        <v>17</v>
      </c>
      <c r="H114" s="143">
        <v>15</v>
      </c>
      <c r="I114" s="126">
        <f t="shared" si="13"/>
        <v>62</v>
      </c>
      <c r="J114" s="126">
        <f t="shared" si="14"/>
        <v>9.2999999999999989</v>
      </c>
      <c r="K114" s="14">
        <v>5</v>
      </c>
      <c r="L114" s="15">
        <v>4</v>
      </c>
      <c r="M114" s="15">
        <v>3</v>
      </c>
      <c r="N114" s="15">
        <v>2.5</v>
      </c>
      <c r="O114" s="144">
        <v>4</v>
      </c>
      <c r="P114" s="127">
        <f t="shared" si="15"/>
        <v>18.5</v>
      </c>
      <c r="Q114" s="127">
        <f t="shared" si="16"/>
        <v>0.92500000000000004</v>
      </c>
      <c r="R114" s="128">
        <f t="shared" si="17"/>
        <v>1.3</v>
      </c>
      <c r="S114" s="128">
        <f t="shared" si="18"/>
        <v>1.7</v>
      </c>
      <c r="T114" s="128">
        <f t="shared" si="19"/>
        <v>2.1</v>
      </c>
      <c r="U114" s="128">
        <f t="shared" si="20"/>
        <v>2.6749999999999998</v>
      </c>
      <c r="V114" s="128">
        <f t="shared" si="21"/>
        <v>2.4500000000000002</v>
      </c>
      <c r="W114" s="33">
        <f t="shared" si="22"/>
        <v>80.5</v>
      </c>
      <c r="X114" s="129">
        <f t="shared" si="23"/>
        <v>16.100000000000001</v>
      </c>
      <c r="Y114" s="134">
        <v>66</v>
      </c>
      <c r="Z114" s="131">
        <f t="shared" si="24"/>
        <v>52.800000000000004</v>
      </c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2"/>
    </row>
    <row r="115" spans="1:44" s="130" customFormat="1" ht="21" thickBot="1" x14ac:dyDescent="0.35">
      <c r="A115" s="125">
        <v>109</v>
      </c>
      <c r="B115" s="134">
        <v>660914</v>
      </c>
      <c r="C115" s="135" t="s">
        <v>213</v>
      </c>
      <c r="D115" s="8">
        <v>13</v>
      </c>
      <c r="E115" s="9">
        <v>11</v>
      </c>
      <c r="F115" s="9">
        <v>10</v>
      </c>
      <c r="G115" s="9">
        <v>12.5</v>
      </c>
      <c r="H115" s="143">
        <v>9</v>
      </c>
      <c r="I115" s="126">
        <f t="shared" si="13"/>
        <v>55.5</v>
      </c>
      <c r="J115" s="126">
        <f t="shared" si="14"/>
        <v>8.3249999999999993</v>
      </c>
      <c r="K115" s="14">
        <v>4.5</v>
      </c>
      <c r="L115" s="15">
        <v>2.5</v>
      </c>
      <c r="M115" s="15">
        <v>4</v>
      </c>
      <c r="N115" s="15">
        <v>3</v>
      </c>
      <c r="O115" s="144">
        <v>3.5</v>
      </c>
      <c r="P115" s="127">
        <f t="shared" si="15"/>
        <v>17.5</v>
      </c>
      <c r="Q115" s="127">
        <f t="shared" si="16"/>
        <v>0.875</v>
      </c>
      <c r="R115" s="128">
        <f t="shared" si="17"/>
        <v>2.1749999999999998</v>
      </c>
      <c r="S115" s="128">
        <f t="shared" si="18"/>
        <v>1.7749999999999999</v>
      </c>
      <c r="T115" s="128">
        <f t="shared" si="19"/>
        <v>1.7</v>
      </c>
      <c r="U115" s="128">
        <f t="shared" si="20"/>
        <v>2.0249999999999999</v>
      </c>
      <c r="V115" s="128">
        <f t="shared" si="21"/>
        <v>1.5249999999999999</v>
      </c>
      <c r="W115" s="33">
        <f t="shared" si="22"/>
        <v>73</v>
      </c>
      <c r="X115" s="129">
        <f t="shared" si="23"/>
        <v>14.600000000000001</v>
      </c>
      <c r="Y115" s="134">
        <v>60</v>
      </c>
      <c r="Z115" s="131">
        <f t="shared" si="24"/>
        <v>48</v>
      </c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2"/>
    </row>
    <row r="116" spans="1:44" s="130" customFormat="1" ht="21" thickBot="1" x14ac:dyDescent="0.35">
      <c r="A116" s="125">
        <v>110</v>
      </c>
      <c r="B116" s="134">
        <v>660915</v>
      </c>
      <c r="C116" s="135" t="s">
        <v>214</v>
      </c>
      <c r="D116" s="8">
        <v>9</v>
      </c>
      <c r="E116" s="9">
        <v>7.5</v>
      </c>
      <c r="F116" s="9">
        <v>8</v>
      </c>
      <c r="G116" s="9">
        <v>10</v>
      </c>
      <c r="H116" s="143">
        <v>13</v>
      </c>
      <c r="I116" s="126">
        <f t="shared" si="13"/>
        <v>47.5</v>
      </c>
      <c r="J116" s="126">
        <f t="shared" si="14"/>
        <v>7.125</v>
      </c>
      <c r="K116" s="14">
        <v>2</v>
      </c>
      <c r="L116" s="15">
        <v>1.5</v>
      </c>
      <c r="M116" s="15">
        <v>3.5</v>
      </c>
      <c r="N116" s="15">
        <v>4</v>
      </c>
      <c r="O116" s="144">
        <v>2.5</v>
      </c>
      <c r="P116" s="127">
        <f t="shared" si="15"/>
        <v>13.5</v>
      </c>
      <c r="Q116" s="127">
        <f t="shared" si="16"/>
        <v>0.67500000000000004</v>
      </c>
      <c r="R116" s="128">
        <f t="shared" si="17"/>
        <v>1.45</v>
      </c>
      <c r="S116" s="128">
        <f t="shared" si="18"/>
        <v>1.2</v>
      </c>
      <c r="T116" s="128">
        <f t="shared" si="19"/>
        <v>1.375</v>
      </c>
      <c r="U116" s="128">
        <f t="shared" si="20"/>
        <v>1.7</v>
      </c>
      <c r="V116" s="128">
        <f t="shared" si="21"/>
        <v>2.0750000000000002</v>
      </c>
      <c r="W116" s="33">
        <f t="shared" si="22"/>
        <v>61</v>
      </c>
      <c r="X116" s="129">
        <f t="shared" si="23"/>
        <v>12.200000000000001</v>
      </c>
      <c r="Y116" s="134">
        <v>51</v>
      </c>
      <c r="Z116" s="131">
        <f t="shared" si="24"/>
        <v>40.800000000000004</v>
      </c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2"/>
    </row>
    <row r="117" spans="1:44" s="130" customFormat="1" ht="21" thickBot="1" x14ac:dyDescent="0.35">
      <c r="A117" s="125">
        <v>111</v>
      </c>
      <c r="B117" s="134">
        <v>660916</v>
      </c>
      <c r="C117" s="135" t="s">
        <v>215</v>
      </c>
      <c r="D117" s="8">
        <v>8</v>
      </c>
      <c r="E117" s="9">
        <v>9</v>
      </c>
      <c r="F117" s="9">
        <v>11</v>
      </c>
      <c r="G117" s="9">
        <v>8</v>
      </c>
      <c r="H117" s="143">
        <v>9</v>
      </c>
      <c r="I117" s="126">
        <f t="shared" si="13"/>
        <v>45</v>
      </c>
      <c r="J117" s="126">
        <f t="shared" si="14"/>
        <v>6.75</v>
      </c>
      <c r="K117" s="14">
        <v>3</v>
      </c>
      <c r="L117" s="15">
        <v>4</v>
      </c>
      <c r="M117" s="15">
        <v>2.5</v>
      </c>
      <c r="N117" s="15">
        <v>3.5</v>
      </c>
      <c r="O117" s="144">
        <v>1.5</v>
      </c>
      <c r="P117" s="127">
        <f t="shared" si="15"/>
        <v>14.5</v>
      </c>
      <c r="Q117" s="127">
        <f t="shared" si="16"/>
        <v>0.72500000000000009</v>
      </c>
      <c r="R117" s="128">
        <f t="shared" si="17"/>
        <v>1.35</v>
      </c>
      <c r="S117" s="128">
        <f t="shared" si="18"/>
        <v>1.5499999999999998</v>
      </c>
      <c r="T117" s="128">
        <f t="shared" si="19"/>
        <v>1.7749999999999999</v>
      </c>
      <c r="U117" s="128">
        <f t="shared" si="20"/>
        <v>1.375</v>
      </c>
      <c r="V117" s="128">
        <f t="shared" si="21"/>
        <v>1.4249999999999998</v>
      </c>
      <c r="W117" s="33">
        <f t="shared" si="22"/>
        <v>59.5</v>
      </c>
      <c r="X117" s="129">
        <f t="shared" si="23"/>
        <v>11.9</v>
      </c>
      <c r="Y117" s="134">
        <v>50</v>
      </c>
      <c r="Z117" s="131">
        <f t="shared" si="24"/>
        <v>40</v>
      </c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2"/>
    </row>
    <row r="118" spans="1:44" s="130" customFormat="1" ht="21" thickBot="1" x14ac:dyDescent="0.35">
      <c r="A118" s="125">
        <v>112</v>
      </c>
      <c r="B118" s="134">
        <v>660917</v>
      </c>
      <c r="C118" s="135" t="s">
        <v>216</v>
      </c>
      <c r="D118" s="8">
        <v>13</v>
      </c>
      <c r="E118" s="9">
        <v>10</v>
      </c>
      <c r="F118" s="9">
        <v>9</v>
      </c>
      <c r="G118" s="9">
        <v>7.5</v>
      </c>
      <c r="H118" s="143">
        <v>15</v>
      </c>
      <c r="I118" s="126">
        <f t="shared" si="13"/>
        <v>54.5</v>
      </c>
      <c r="J118" s="126">
        <f t="shared" si="14"/>
        <v>8.1749999999999989</v>
      </c>
      <c r="K118" s="14">
        <v>4.5</v>
      </c>
      <c r="L118" s="15">
        <v>3.5</v>
      </c>
      <c r="M118" s="15">
        <v>4</v>
      </c>
      <c r="N118" s="15">
        <v>3</v>
      </c>
      <c r="O118" s="144">
        <v>2</v>
      </c>
      <c r="P118" s="127">
        <f t="shared" si="15"/>
        <v>17</v>
      </c>
      <c r="Q118" s="127">
        <f t="shared" si="16"/>
        <v>0.85000000000000009</v>
      </c>
      <c r="R118" s="128">
        <f t="shared" si="17"/>
        <v>2.1749999999999998</v>
      </c>
      <c r="S118" s="128">
        <f t="shared" si="18"/>
        <v>1.675</v>
      </c>
      <c r="T118" s="128">
        <f t="shared" si="19"/>
        <v>1.5499999999999998</v>
      </c>
      <c r="U118" s="128">
        <f t="shared" si="20"/>
        <v>1.2749999999999999</v>
      </c>
      <c r="V118" s="128">
        <f t="shared" si="21"/>
        <v>2.35</v>
      </c>
      <c r="W118" s="33">
        <f t="shared" si="22"/>
        <v>71.5</v>
      </c>
      <c r="X118" s="129">
        <f t="shared" si="23"/>
        <v>14.3</v>
      </c>
      <c r="Y118" s="134">
        <v>59</v>
      </c>
      <c r="Z118" s="131">
        <f t="shared" si="24"/>
        <v>47.2</v>
      </c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2"/>
    </row>
    <row r="119" spans="1:44" s="130" customFormat="1" ht="21" thickBot="1" x14ac:dyDescent="0.35">
      <c r="A119" s="125">
        <v>113</v>
      </c>
      <c r="B119" s="134">
        <v>660918</v>
      </c>
      <c r="C119" s="135" t="s">
        <v>217</v>
      </c>
      <c r="D119" s="8">
        <v>11</v>
      </c>
      <c r="E119" s="9">
        <v>14</v>
      </c>
      <c r="F119" s="1">
        <v>13.5</v>
      </c>
      <c r="G119" s="9">
        <v>10</v>
      </c>
      <c r="H119" s="143">
        <v>12</v>
      </c>
      <c r="I119" s="126">
        <f t="shared" si="13"/>
        <v>60.5</v>
      </c>
      <c r="J119" s="126">
        <f t="shared" si="14"/>
        <v>9.0749999999999993</v>
      </c>
      <c r="K119" s="14">
        <v>3.5</v>
      </c>
      <c r="L119" s="15">
        <v>5</v>
      </c>
      <c r="M119" s="15">
        <v>4.5</v>
      </c>
      <c r="N119" s="15">
        <v>4</v>
      </c>
      <c r="O119" s="144">
        <v>3</v>
      </c>
      <c r="P119" s="127">
        <f t="shared" si="15"/>
        <v>20</v>
      </c>
      <c r="Q119" s="127">
        <f t="shared" si="16"/>
        <v>1</v>
      </c>
      <c r="R119" s="128">
        <f t="shared" si="17"/>
        <v>1.825</v>
      </c>
      <c r="S119" s="128">
        <f t="shared" si="18"/>
        <v>2.35</v>
      </c>
      <c r="T119" s="128">
        <f t="shared" si="19"/>
        <v>2.25</v>
      </c>
      <c r="U119" s="128">
        <f t="shared" si="20"/>
        <v>1.7</v>
      </c>
      <c r="V119" s="128">
        <f t="shared" si="21"/>
        <v>1.9499999999999997</v>
      </c>
      <c r="W119" s="33">
        <f t="shared" si="22"/>
        <v>80.5</v>
      </c>
      <c r="X119" s="129">
        <f t="shared" si="23"/>
        <v>16.100000000000001</v>
      </c>
      <c r="Y119" s="134">
        <v>66</v>
      </c>
      <c r="Z119" s="131">
        <f t="shared" si="24"/>
        <v>52.800000000000004</v>
      </c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2"/>
    </row>
    <row r="120" spans="1:44" s="130" customFormat="1" ht="21" thickBot="1" x14ac:dyDescent="0.35">
      <c r="A120" s="125">
        <v>114</v>
      </c>
      <c r="B120" s="134">
        <v>660919</v>
      </c>
      <c r="C120" s="135" t="s">
        <v>218</v>
      </c>
      <c r="D120" s="8">
        <v>6.5</v>
      </c>
      <c r="E120" s="9">
        <v>7</v>
      </c>
      <c r="F120" s="9">
        <v>8.5</v>
      </c>
      <c r="G120" s="9">
        <v>6</v>
      </c>
      <c r="H120" s="143">
        <v>5</v>
      </c>
      <c r="I120" s="126">
        <f t="shared" si="13"/>
        <v>33</v>
      </c>
      <c r="J120" s="126">
        <f t="shared" si="14"/>
        <v>4.95</v>
      </c>
      <c r="K120" s="14">
        <v>2.5</v>
      </c>
      <c r="L120" s="15">
        <v>3</v>
      </c>
      <c r="M120" s="15">
        <v>2</v>
      </c>
      <c r="N120" s="15">
        <v>1.5</v>
      </c>
      <c r="O120" s="144">
        <v>1</v>
      </c>
      <c r="P120" s="127">
        <f t="shared" si="15"/>
        <v>10</v>
      </c>
      <c r="Q120" s="127">
        <f t="shared" si="16"/>
        <v>0.5</v>
      </c>
      <c r="R120" s="128">
        <f t="shared" si="17"/>
        <v>1.1000000000000001</v>
      </c>
      <c r="S120" s="128">
        <f t="shared" si="18"/>
        <v>1.2000000000000002</v>
      </c>
      <c r="T120" s="128">
        <f t="shared" si="19"/>
        <v>1.375</v>
      </c>
      <c r="U120" s="128">
        <f t="shared" si="20"/>
        <v>0.97499999999999987</v>
      </c>
      <c r="V120" s="128">
        <f t="shared" si="21"/>
        <v>0.8</v>
      </c>
      <c r="W120" s="33">
        <f t="shared" si="22"/>
        <v>43</v>
      </c>
      <c r="X120" s="129">
        <f t="shared" si="23"/>
        <v>8.6</v>
      </c>
      <c r="Y120" s="134">
        <v>39</v>
      </c>
      <c r="Z120" s="131">
        <f t="shared" si="24"/>
        <v>31.200000000000003</v>
      </c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2"/>
    </row>
    <row r="121" spans="1:44" s="130" customFormat="1" ht="21" thickBot="1" x14ac:dyDescent="0.35">
      <c r="A121" s="125">
        <v>115</v>
      </c>
      <c r="B121" s="134">
        <v>660920</v>
      </c>
      <c r="C121" s="135" t="s">
        <v>219</v>
      </c>
      <c r="D121" s="8">
        <v>9</v>
      </c>
      <c r="E121" s="9">
        <v>8</v>
      </c>
      <c r="F121" s="9">
        <v>6</v>
      </c>
      <c r="G121" s="9">
        <v>5</v>
      </c>
      <c r="H121" s="143">
        <v>7.5</v>
      </c>
      <c r="I121" s="126">
        <f t="shared" si="13"/>
        <v>35.5</v>
      </c>
      <c r="J121" s="126">
        <f t="shared" si="14"/>
        <v>5.3250000000000002</v>
      </c>
      <c r="K121" s="14">
        <v>2</v>
      </c>
      <c r="L121" s="15">
        <v>3</v>
      </c>
      <c r="M121" s="15">
        <v>2.5</v>
      </c>
      <c r="N121" s="15">
        <v>2</v>
      </c>
      <c r="O121" s="144">
        <v>1.5</v>
      </c>
      <c r="P121" s="127">
        <f t="shared" si="15"/>
        <v>11</v>
      </c>
      <c r="Q121" s="127">
        <f t="shared" si="16"/>
        <v>0.55000000000000004</v>
      </c>
      <c r="R121" s="128">
        <f t="shared" si="17"/>
        <v>1.45</v>
      </c>
      <c r="S121" s="128">
        <f t="shared" si="18"/>
        <v>1.35</v>
      </c>
      <c r="T121" s="128">
        <f t="shared" si="19"/>
        <v>1.0249999999999999</v>
      </c>
      <c r="U121" s="128">
        <f t="shared" si="20"/>
        <v>0.85</v>
      </c>
      <c r="V121" s="128">
        <f t="shared" si="21"/>
        <v>1.2</v>
      </c>
      <c r="W121" s="33">
        <f t="shared" si="22"/>
        <v>46.5</v>
      </c>
      <c r="X121" s="129">
        <f t="shared" si="23"/>
        <v>9.3000000000000007</v>
      </c>
      <c r="Y121" s="134">
        <v>41</v>
      </c>
      <c r="Z121" s="131">
        <f t="shared" si="24"/>
        <v>32.800000000000004</v>
      </c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2"/>
    </row>
    <row r="122" spans="1:44" s="130" customFormat="1" ht="21" thickBot="1" x14ac:dyDescent="0.35">
      <c r="A122" s="125">
        <v>116</v>
      </c>
      <c r="B122" s="134">
        <v>660921</v>
      </c>
      <c r="C122" s="135" t="s">
        <v>220</v>
      </c>
      <c r="D122" s="8">
        <v>13</v>
      </c>
      <c r="E122" s="9">
        <v>9</v>
      </c>
      <c r="F122" s="9">
        <v>11</v>
      </c>
      <c r="G122" s="9">
        <v>10</v>
      </c>
      <c r="H122" s="143">
        <v>12</v>
      </c>
      <c r="I122" s="126">
        <f t="shared" si="13"/>
        <v>55</v>
      </c>
      <c r="J122" s="126">
        <f t="shared" si="14"/>
        <v>8.25</v>
      </c>
      <c r="K122" s="14">
        <v>5</v>
      </c>
      <c r="L122" s="15">
        <v>3.5</v>
      </c>
      <c r="M122" s="15">
        <v>4</v>
      </c>
      <c r="N122" s="15">
        <v>2</v>
      </c>
      <c r="O122" s="144">
        <v>3</v>
      </c>
      <c r="P122" s="127">
        <f t="shared" si="15"/>
        <v>17.5</v>
      </c>
      <c r="Q122" s="127">
        <f t="shared" si="16"/>
        <v>0.875</v>
      </c>
      <c r="R122" s="128">
        <f t="shared" si="17"/>
        <v>2.2000000000000002</v>
      </c>
      <c r="S122" s="128">
        <f t="shared" si="18"/>
        <v>1.5249999999999999</v>
      </c>
      <c r="T122" s="128">
        <f t="shared" si="19"/>
        <v>1.8499999999999999</v>
      </c>
      <c r="U122" s="128">
        <f t="shared" si="20"/>
        <v>1.6</v>
      </c>
      <c r="V122" s="128">
        <f t="shared" si="21"/>
        <v>1.9499999999999997</v>
      </c>
      <c r="W122" s="33">
        <f t="shared" si="22"/>
        <v>72.5</v>
      </c>
      <c r="X122" s="129">
        <f t="shared" si="23"/>
        <v>14.5</v>
      </c>
      <c r="Y122" s="134">
        <v>61</v>
      </c>
      <c r="Z122" s="131">
        <f t="shared" si="24"/>
        <v>48.800000000000004</v>
      </c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2"/>
    </row>
    <row r="123" spans="1:44" s="130" customFormat="1" ht="21" thickBot="1" x14ac:dyDescent="0.35">
      <c r="A123" s="125">
        <v>117</v>
      </c>
      <c r="B123" s="134">
        <v>660922</v>
      </c>
      <c r="C123" s="135" t="s">
        <v>221</v>
      </c>
      <c r="D123" s="8">
        <v>11</v>
      </c>
      <c r="E123" s="9">
        <v>8.5</v>
      </c>
      <c r="F123" s="9">
        <v>10</v>
      </c>
      <c r="G123" s="9">
        <v>9.5</v>
      </c>
      <c r="H123" s="143">
        <v>7</v>
      </c>
      <c r="I123" s="126">
        <f t="shared" si="13"/>
        <v>46</v>
      </c>
      <c r="J123" s="126">
        <f t="shared" si="14"/>
        <v>6.8999999999999995</v>
      </c>
      <c r="K123" s="14">
        <v>2</v>
      </c>
      <c r="L123" s="15">
        <v>3</v>
      </c>
      <c r="M123" s="15">
        <v>3</v>
      </c>
      <c r="N123" s="15">
        <v>2.5</v>
      </c>
      <c r="O123" s="144">
        <v>3.5</v>
      </c>
      <c r="P123" s="127">
        <f t="shared" si="15"/>
        <v>14</v>
      </c>
      <c r="Q123" s="127">
        <f t="shared" si="16"/>
        <v>0.70000000000000007</v>
      </c>
      <c r="R123" s="128">
        <f t="shared" si="17"/>
        <v>1.75</v>
      </c>
      <c r="S123" s="128">
        <f t="shared" si="18"/>
        <v>1.4249999999999998</v>
      </c>
      <c r="T123" s="128">
        <f t="shared" si="19"/>
        <v>1.65</v>
      </c>
      <c r="U123" s="128">
        <f t="shared" si="20"/>
        <v>1.55</v>
      </c>
      <c r="V123" s="128">
        <f t="shared" si="21"/>
        <v>1.2250000000000001</v>
      </c>
      <c r="W123" s="33">
        <f t="shared" si="22"/>
        <v>60</v>
      </c>
      <c r="X123" s="129">
        <f t="shared" si="23"/>
        <v>12</v>
      </c>
      <c r="Y123" s="134">
        <v>52</v>
      </c>
      <c r="Z123" s="131">
        <f t="shared" si="24"/>
        <v>41.6</v>
      </c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2"/>
    </row>
    <row r="124" spans="1:44" s="130" customFormat="1" x14ac:dyDescent="0.3">
      <c r="A124" s="125">
        <v>118</v>
      </c>
      <c r="B124" s="134">
        <v>660923</v>
      </c>
      <c r="C124" s="135" t="s">
        <v>222</v>
      </c>
      <c r="D124" s="8">
        <v>13.5</v>
      </c>
      <c r="E124" s="9">
        <v>14</v>
      </c>
      <c r="F124" s="9">
        <v>8</v>
      </c>
      <c r="G124" s="9">
        <v>9</v>
      </c>
      <c r="H124" s="143">
        <v>11</v>
      </c>
      <c r="I124" s="126">
        <f t="shared" si="13"/>
        <v>55.5</v>
      </c>
      <c r="J124" s="126">
        <f t="shared" si="14"/>
        <v>8.3249999999999993</v>
      </c>
      <c r="K124" s="14">
        <v>3</v>
      </c>
      <c r="L124" s="15">
        <v>5</v>
      </c>
      <c r="M124" s="15">
        <v>2</v>
      </c>
      <c r="N124" s="15">
        <v>5.5</v>
      </c>
      <c r="O124" s="144">
        <v>2.5</v>
      </c>
      <c r="P124" s="127">
        <f t="shared" si="15"/>
        <v>18</v>
      </c>
      <c r="Q124" s="127">
        <f t="shared" si="16"/>
        <v>0.9</v>
      </c>
      <c r="R124" s="128">
        <f t="shared" si="17"/>
        <v>2.1749999999999998</v>
      </c>
      <c r="S124" s="128">
        <f t="shared" si="18"/>
        <v>2.35</v>
      </c>
      <c r="T124" s="128">
        <f t="shared" si="19"/>
        <v>1.3</v>
      </c>
      <c r="U124" s="128">
        <f t="shared" si="20"/>
        <v>1.625</v>
      </c>
      <c r="V124" s="128">
        <f t="shared" si="21"/>
        <v>1.7749999999999999</v>
      </c>
      <c r="W124" s="33">
        <f t="shared" si="22"/>
        <v>73.5</v>
      </c>
      <c r="X124" s="129">
        <f t="shared" si="23"/>
        <v>14.700000000000001</v>
      </c>
      <c r="Y124" s="134">
        <v>61</v>
      </c>
      <c r="Z124" s="131">
        <f t="shared" si="24"/>
        <v>48.800000000000004</v>
      </c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2"/>
    </row>
    <row r="125" spans="1:44" s="130" customFormat="1" ht="21" thickBot="1" x14ac:dyDescent="0.35">
      <c r="A125" s="125">
        <v>119</v>
      </c>
      <c r="B125" s="134">
        <v>660924</v>
      </c>
      <c r="C125" s="135" t="s">
        <v>223</v>
      </c>
      <c r="D125" s="126"/>
      <c r="E125" s="126"/>
      <c r="F125" s="126"/>
      <c r="G125" s="126"/>
      <c r="H125" s="126"/>
      <c r="I125" s="126"/>
      <c r="J125" s="126"/>
      <c r="K125" s="127"/>
      <c r="L125" s="127"/>
      <c r="M125" s="127"/>
      <c r="N125" s="127"/>
      <c r="O125" s="127"/>
      <c r="P125" s="127"/>
      <c r="Q125" s="127"/>
      <c r="R125" s="128"/>
      <c r="S125" s="128"/>
      <c r="T125" s="128"/>
      <c r="U125" s="128"/>
      <c r="V125" s="128"/>
      <c r="W125" s="33">
        <f t="shared" si="22"/>
        <v>0</v>
      </c>
      <c r="X125" s="129">
        <f t="shared" si="23"/>
        <v>0</v>
      </c>
      <c r="Y125" s="134" t="s">
        <v>290</v>
      </c>
      <c r="Z125" s="131" t="e">
        <f t="shared" si="24"/>
        <v>#VALUE!</v>
      </c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2"/>
    </row>
    <row r="126" spans="1:44" s="130" customFormat="1" ht="21" thickBot="1" x14ac:dyDescent="0.35">
      <c r="A126" s="125">
        <v>120</v>
      </c>
      <c r="B126" s="134">
        <v>660925</v>
      </c>
      <c r="C126" s="135" t="s">
        <v>224</v>
      </c>
      <c r="D126" s="8">
        <v>11.5</v>
      </c>
      <c r="E126" s="9">
        <v>10.5</v>
      </c>
      <c r="F126" s="9">
        <v>12</v>
      </c>
      <c r="G126" s="9">
        <v>13</v>
      </c>
      <c r="H126" s="143">
        <v>10</v>
      </c>
      <c r="I126" s="126">
        <f t="shared" si="13"/>
        <v>57</v>
      </c>
      <c r="J126" s="126">
        <f t="shared" si="14"/>
        <v>8.5499999999999989</v>
      </c>
      <c r="K126" s="14">
        <v>5</v>
      </c>
      <c r="L126" s="15">
        <v>4.5</v>
      </c>
      <c r="M126" s="15">
        <v>2.5</v>
      </c>
      <c r="N126" s="15">
        <v>3</v>
      </c>
      <c r="O126" s="144">
        <v>4</v>
      </c>
      <c r="P126" s="127">
        <f t="shared" si="15"/>
        <v>19</v>
      </c>
      <c r="Q126" s="127">
        <f t="shared" si="16"/>
        <v>0.95000000000000007</v>
      </c>
      <c r="R126" s="128">
        <f t="shared" si="17"/>
        <v>1.9749999999999999</v>
      </c>
      <c r="S126" s="128">
        <f t="shared" si="18"/>
        <v>1.8</v>
      </c>
      <c r="T126" s="128">
        <f t="shared" si="19"/>
        <v>1.9249999999999998</v>
      </c>
      <c r="U126" s="128">
        <f t="shared" si="20"/>
        <v>2.1</v>
      </c>
      <c r="V126" s="128">
        <f t="shared" si="21"/>
        <v>1.7</v>
      </c>
      <c r="W126" s="33">
        <f t="shared" si="22"/>
        <v>76</v>
      </c>
      <c r="X126" s="129">
        <f t="shared" si="23"/>
        <v>15.200000000000001</v>
      </c>
      <c r="Y126" s="134">
        <v>62</v>
      </c>
      <c r="Z126" s="131">
        <f t="shared" si="24"/>
        <v>49.6</v>
      </c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2"/>
    </row>
    <row r="127" spans="1:44" s="130" customFormat="1" ht="21" thickBot="1" x14ac:dyDescent="0.35">
      <c r="A127" s="125">
        <v>121</v>
      </c>
      <c r="B127" s="134">
        <v>660926</v>
      </c>
      <c r="C127" s="135" t="s">
        <v>225</v>
      </c>
      <c r="D127" s="8">
        <v>14</v>
      </c>
      <c r="E127" s="9">
        <v>12.5</v>
      </c>
      <c r="F127" s="9">
        <v>13</v>
      </c>
      <c r="G127" s="9">
        <v>10</v>
      </c>
      <c r="H127" s="143">
        <v>9</v>
      </c>
      <c r="I127" s="126">
        <f t="shared" si="13"/>
        <v>58.5</v>
      </c>
      <c r="J127" s="126">
        <f t="shared" si="14"/>
        <v>8.7750000000000004</v>
      </c>
      <c r="K127" s="14">
        <v>4.5</v>
      </c>
      <c r="L127" s="15">
        <v>5</v>
      </c>
      <c r="M127" s="15">
        <v>3.5</v>
      </c>
      <c r="N127" s="15">
        <v>4</v>
      </c>
      <c r="O127" s="144">
        <v>2.5</v>
      </c>
      <c r="P127" s="127">
        <f t="shared" si="15"/>
        <v>19.5</v>
      </c>
      <c r="Q127" s="127">
        <f t="shared" si="16"/>
        <v>0.97500000000000009</v>
      </c>
      <c r="R127" s="128">
        <f t="shared" si="17"/>
        <v>2.3250000000000002</v>
      </c>
      <c r="S127" s="128">
        <f t="shared" si="18"/>
        <v>2.125</v>
      </c>
      <c r="T127" s="128">
        <f t="shared" si="19"/>
        <v>2.125</v>
      </c>
      <c r="U127" s="128">
        <f t="shared" si="20"/>
        <v>1.7</v>
      </c>
      <c r="V127" s="128">
        <f t="shared" si="21"/>
        <v>1.4749999999999999</v>
      </c>
      <c r="W127" s="33">
        <f t="shared" si="22"/>
        <v>78</v>
      </c>
      <c r="X127" s="129">
        <f t="shared" si="23"/>
        <v>15.600000000000001</v>
      </c>
      <c r="Y127" s="134">
        <v>64</v>
      </c>
      <c r="Z127" s="131">
        <f t="shared" si="24"/>
        <v>51.2</v>
      </c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2"/>
    </row>
    <row r="128" spans="1:44" s="130" customFormat="1" ht="21" thickBot="1" x14ac:dyDescent="0.35">
      <c r="A128" s="125">
        <v>122</v>
      </c>
      <c r="B128" s="134">
        <v>660996</v>
      </c>
      <c r="C128" s="135" t="s">
        <v>226</v>
      </c>
      <c r="D128" s="8">
        <v>7</v>
      </c>
      <c r="E128" s="9">
        <v>8</v>
      </c>
      <c r="F128" s="9">
        <v>6</v>
      </c>
      <c r="G128" s="9">
        <v>10</v>
      </c>
      <c r="H128" s="143">
        <v>8</v>
      </c>
      <c r="I128" s="126">
        <f t="shared" si="13"/>
        <v>39</v>
      </c>
      <c r="J128" s="126">
        <f t="shared" si="14"/>
        <v>5.85</v>
      </c>
      <c r="K128" s="14">
        <v>3.5</v>
      </c>
      <c r="L128" s="15">
        <v>2.5</v>
      </c>
      <c r="M128" s="15">
        <v>2</v>
      </c>
      <c r="N128" s="15">
        <v>2.5</v>
      </c>
      <c r="O128" s="144">
        <v>3</v>
      </c>
      <c r="P128" s="127">
        <f t="shared" si="15"/>
        <v>13.5</v>
      </c>
      <c r="Q128" s="127">
        <f t="shared" si="16"/>
        <v>0.67500000000000004</v>
      </c>
      <c r="R128" s="128">
        <f t="shared" si="17"/>
        <v>1.2250000000000001</v>
      </c>
      <c r="S128" s="128">
        <f t="shared" si="18"/>
        <v>1.325</v>
      </c>
      <c r="T128" s="128">
        <f t="shared" si="19"/>
        <v>0.99999999999999989</v>
      </c>
      <c r="U128" s="128">
        <f t="shared" si="20"/>
        <v>1.625</v>
      </c>
      <c r="V128" s="128">
        <f t="shared" si="21"/>
        <v>1.35</v>
      </c>
      <c r="W128" s="33">
        <f t="shared" si="22"/>
        <v>52.5</v>
      </c>
      <c r="X128" s="129">
        <f t="shared" si="23"/>
        <v>10.5</v>
      </c>
      <c r="Y128" s="134">
        <v>46</v>
      </c>
      <c r="Z128" s="131">
        <f t="shared" si="24"/>
        <v>36.800000000000004</v>
      </c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2"/>
    </row>
    <row r="129" spans="1:44" s="130" customFormat="1" ht="21" thickBot="1" x14ac:dyDescent="0.35">
      <c r="A129" s="125">
        <v>123</v>
      </c>
      <c r="B129" s="134">
        <v>660927</v>
      </c>
      <c r="C129" s="135" t="s">
        <v>227</v>
      </c>
      <c r="D129" s="8">
        <v>12</v>
      </c>
      <c r="E129" s="9">
        <v>8</v>
      </c>
      <c r="F129" s="9">
        <v>16.5</v>
      </c>
      <c r="G129" s="9">
        <v>11</v>
      </c>
      <c r="H129" s="143">
        <v>9</v>
      </c>
      <c r="I129" s="126">
        <f t="shared" si="13"/>
        <v>56.5</v>
      </c>
      <c r="J129" s="126">
        <f t="shared" si="14"/>
        <v>8.4749999999999996</v>
      </c>
      <c r="K129" s="14">
        <v>2</v>
      </c>
      <c r="L129" s="15">
        <v>5</v>
      </c>
      <c r="M129" s="15">
        <v>3</v>
      </c>
      <c r="N129" s="15">
        <v>4</v>
      </c>
      <c r="O129" s="144">
        <v>5.5</v>
      </c>
      <c r="P129" s="127">
        <f t="shared" si="15"/>
        <v>19.5</v>
      </c>
      <c r="Q129" s="127">
        <f t="shared" si="16"/>
        <v>0.97500000000000009</v>
      </c>
      <c r="R129" s="128">
        <f t="shared" si="17"/>
        <v>1.9</v>
      </c>
      <c r="S129" s="128">
        <f t="shared" si="18"/>
        <v>1.45</v>
      </c>
      <c r="T129" s="128">
        <f t="shared" si="19"/>
        <v>2.625</v>
      </c>
      <c r="U129" s="128">
        <f t="shared" si="20"/>
        <v>1.8499999999999999</v>
      </c>
      <c r="V129" s="128">
        <f t="shared" si="21"/>
        <v>1.625</v>
      </c>
      <c r="W129" s="33">
        <f t="shared" si="22"/>
        <v>76</v>
      </c>
      <c r="X129" s="129">
        <f t="shared" si="23"/>
        <v>15.200000000000001</v>
      </c>
      <c r="Y129" s="134">
        <v>61</v>
      </c>
      <c r="Z129" s="131">
        <f t="shared" si="24"/>
        <v>48.800000000000004</v>
      </c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2"/>
    </row>
    <row r="130" spans="1:44" s="130" customFormat="1" x14ac:dyDescent="0.3">
      <c r="A130" s="125">
        <v>124</v>
      </c>
      <c r="B130" s="134">
        <v>660997</v>
      </c>
      <c r="C130" s="135" t="s">
        <v>228</v>
      </c>
      <c r="D130" s="8">
        <v>9</v>
      </c>
      <c r="E130" s="9">
        <v>6.5</v>
      </c>
      <c r="F130" s="9">
        <v>7</v>
      </c>
      <c r="G130" s="9">
        <v>8</v>
      </c>
      <c r="H130" s="143">
        <v>5</v>
      </c>
      <c r="I130" s="126">
        <f t="shared" si="13"/>
        <v>35.5</v>
      </c>
      <c r="J130" s="126">
        <f t="shared" si="14"/>
        <v>5.3250000000000002</v>
      </c>
      <c r="K130" s="14">
        <v>1</v>
      </c>
      <c r="L130" s="15">
        <v>2.5</v>
      </c>
      <c r="M130" s="15">
        <v>2.5</v>
      </c>
      <c r="N130" s="15">
        <v>1.5</v>
      </c>
      <c r="O130" s="144">
        <v>2</v>
      </c>
      <c r="P130" s="127">
        <f t="shared" si="15"/>
        <v>9.5</v>
      </c>
      <c r="Q130" s="127">
        <f t="shared" si="16"/>
        <v>0.47500000000000003</v>
      </c>
      <c r="R130" s="128">
        <f t="shared" si="17"/>
        <v>1.4</v>
      </c>
      <c r="S130" s="128">
        <f t="shared" si="18"/>
        <v>1.1000000000000001</v>
      </c>
      <c r="T130" s="128">
        <f t="shared" si="19"/>
        <v>1.175</v>
      </c>
      <c r="U130" s="128">
        <f t="shared" si="20"/>
        <v>1.2749999999999999</v>
      </c>
      <c r="V130" s="128">
        <f t="shared" si="21"/>
        <v>0.85</v>
      </c>
      <c r="W130" s="33">
        <f t="shared" si="22"/>
        <v>45</v>
      </c>
      <c r="X130" s="129">
        <f t="shared" si="23"/>
        <v>9</v>
      </c>
      <c r="Y130" s="134">
        <v>38</v>
      </c>
      <c r="Z130" s="131">
        <f t="shared" si="24"/>
        <v>30.400000000000002</v>
      </c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2"/>
    </row>
    <row r="131" spans="1:44" s="130" customFormat="1" ht="21" thickBot="1" x14ac:dyDescent="0.35">
      <c r="A131" s="125">
        <v>125</v>
      </c>
      <c r="B131" s="134">
        <v>660998</v>
      </c>
      <c r="C131" s="135" t="s">
        <v>229</v>
      </c>
      <c r="D131" s="9">
        <v>0.5</v>
      </c>
      <c r="E131" s="9">
        <v>1</v>
      </c>
      <c r="F131" s="9">
        <v>0.5</v>
      </c>
      <c r="G131" s="9">
        <v>1</v>
      </c>
      <c r="H131" s="9">
        <v>0.5</v>
      </c>
      <c r="I131" s="126">
        <f t="shared" si="13"/>
        <v>3.5</v>
      </c>
      <c r="J131" s="126">
        <f t="shared" si="14"/>
        <v>0.52500000000000002</v>
      </c>
      <c r="K131" s="15">
        <v>0</v>
      </c>
      <c r="L131" s="15">
        <v>0</v>
      </c>
      <c r="M131" s="15">
        <v>0</v>
      </c>
      <c r="N131" s="15">
        <v>0.5</v>
      </c>
      <c r="O131" s="15">
        <v>0.5</v>
      </c>
      <c r="P131" s="127">
        <f t="shared" si="15"/>
        <v>1</v>
      </c>
      <c r="Q131" s="127">
        <f t="shared" si="16"/>
        <v>0.05</v>
      </c>
      <c r="R131" s="128">
        <f t="shared" si="17"/>
        <v>7.4999999999999997E-2</v>
      </c>
      <c r="S131" s="128">
        <f t="shared" si="18"/>
        <v>0.15</v>
      </c>
      <c r="T131" s="128">
        <f t="shared" si="19"/>
        <v>7.4999999999999997E-2</v>
      </c>
      <c r="U131" s="128">
        <f t="shared" si="20"/>
        <v>0.17499999999999999</v>
      </c>
      <c r="V131" s="128">
        <f t="shared" si="21"/>
        <v>0.1</v>
      </c>
      <c r="W131" s="33">
        <f t="shared" si="22"/>
        <v>4.5</v>
      </c>
      <c r="X131" s="129">
        <f t="shared" si="23"/>
        <v>0.9</v>
      </c>
      <c r="Y131" s="134">
        <v>5</v>
      </c>
      <c r="Z131" s="131">
        <f t="shared" si="24"/>
        <v>4</v>
      </c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2"/>
    </row>
    <row r="132" spans="1:44" s="130" customFormat="1" ht="21" thickBot="1" x14ac:dyDescent="0.35">
      <c r="A132" s="125">
        <v>126</v>
      </c>
      <c r="B132" s="134">
        <v>660928</v>
      </c>
      <c r="C132" s="135" t="s">
        <v>230</v>
      </c>
      <c r="D132" s="8">
        <v>3.5</v>
      </c>
      <c r="E132" s="9">
        <v>7.5</v>
      </c>
      <c r="F132" s="9">
        <v>9</v>
      </c>
      <c r="G132" s="9">
        <v>8</v>
      </c>
      <c r="H132" s="143">
        <v>6</v>
      </c>
      <c r="I132" s="126">
        <f t="shared" si="13"/>
        <v>34</v>
      </c>
      <c r="J132" s="126">
        <f t="shared" si="14"/>
        <v>5.0999999999999996</v>
      </c>
      <c r="K132" s="14">
        <v>2.5</v>
      </c>
      <c r="L132" s="15">
        <v>2</v>
      </c>
      <c r="M132" s="15">
        <v>3</v>
      </c>
      <c r="N132" s="15">
        <v>2.5</v>
      </c>
      <c r="O132" s="144">
        <v>1.5</v>
      </c>
      <c r="P132" s="127">
        <f t="shared" si="15"/>
        <v>11.5</v>
      </c>
      <c r="Q132" s="127">
        <f t="shared" si="16"/>
        <v>0.57500000000000007</v>
      </c>
      <c r="R132" s="128">
        <f t="shared" si="17"/>
        <v>0.65</v>
      </c>
      <c r="S132" s="128">
        <f t="shared" si="18"/>
        <v>1.2250000000000001</v>
      </c>
      <c r="T132" s="128">
        <f t="shared" si="19"/>
        <v>1.5</v>
      </c>
      <c r="U132" s="128">
        <f t="shared" si="20"/>
        <v>1.325</v>
      </c>
      <c r="V132" s="128">
        <f t="shared" si="21"/>
        <v>0.97499999999999987</v>
      </c>
      <c r="W132" s="33">
        <f t="shared" si="22"/>
        <v>45.5</v>
      </c>
      <c r="X132" s="129">
        <f t="shared" si="23"/>
        <v>9.1</v>
      </c>
      <c r="Y132" s="134">
        <v>40</v>
      </c>
      <c r="Z132" s="131">
        <f t="shared" si="24"/>
        <v>32</v>
      </c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2"/>
    </row>
    <row r="133" spans="1:44" s="130" customFormat="1" ht="21" thickBot="1" x14ac:dyDescent="0.35">
      <c r="A133" s="125">
        <v>127</v>
      </c>
      <c r="B133" s="134">
        <v>660929</v>
      </c>
      <c r="C133" s="135" t="s">
        <v>231</v>
      </c>
      <c r="D133" s="8">
        <v>8</v>
      </c>
      <c r="E133" s="9">
        <v>11</v>
      </c>
      <c r="F133" s="9">
        <v>10</v>
      </c>
      <c r="G133" s="9">
        <v>12.5</v>
      </c>
      <c r="H133" s="143">
        <v>9</v>
      </c>
      <c r="I133" s="126">
        <f t="shared" si="13"/>
        <v>50.5</v>
      </c>
      <c r="J133" s="126">
        <f t="shared" si="14"/>
        <v>7.5749999999999993</v>
      </c>
      <c r="K133" s="14">
        <v>4</v>
      </c>
      <c r="L133" s="15">
        <v>3</v>
      </c>
      <c r="M133" s="15">
        <v>2.5</v>
      </c>
      <c r="N133" s="15">
        <v>3</v>
      </c>
      <c r="O133" s="144">
        <v>3.5</v>
      </c>
      <c r="P133" s="127">
        <f t="shared" si="15"/>
        <v>16</v>
      </c>
      <c r="Q133" s="127">
        <f t="shared" si="16"/>
        <v>0.8</v>
      </c>
      <c r="R133" s="128">
        <f t="shared" si="17"/>
        <v>1.4</v>
      </c>
      <c r="S133" s="128">
        <f t="shared" si="18"/>
        <v>1.7999999999999998</v>
      </c>
      <c r="T133" s="128">
        <f t="shared" si="19"/>
        <v>1.625</v>
      </c>
      <c r="U133" s="128">
        <f t="shared" si="20"/>
        <v>2.0249999999999999</v>
      </c>
      <c r="V133" s="128">
        <f t="shared" si="21"/>
        <v>1.5249999999999999</v>
      </c>
      <c r="W133" s="33">
        <f t="shared" si="22"/>
        <v>66.5</v>
      </c>
      <c r="X133" s="129">
        <f t="shared" si="23"/>
        <v>13.3</v>
      </c>
      <c r="Y133" s="134">
        <v>56</v>
      </c>
      <c r="Z133" s="131">
        <f t="shared" si="24"/>
        <v>44.800000000000004</v>
      </c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2"/>
    </row>
    <row r="134" spans="1:44" s="130" customFormat="1" ht="21" thickBot="1" x14ac:dyDescent="0.35">
      <c r="A134" s="125">
        <v>128</v>
      </c>
      <c r="B134" s="134">
        <v>660930</v>
      </c>
      <c r="C134" s="135" t="s">
        <v>232</v>
      </c>
      <c r="D134" s="8">
        <v>13</v>
      </c>
      <c r="E134" s="9">
        <v>9</v>
      </c>
      <c r="F134" s="9">
        <v>13</v>
      </c>
      <c r="G134" s="9">
        <v>10</v>
      </c>
      <c r="H134" s="143">
        <v>14.5</v>
      </c>
      <c r="I134" s="126">
        <f t="shared" si="13"/>
        <v>59.5</v>
      </c>
      <c r="J134" s="126">
        <f t="shared" si="14"/>
        <v>8.9249999999999989</v>
      </c>
      <c r="K134" s="14">
        <v>3.5</v>
      </c>
      <c r="L134" s="15">
        <v>2.5</v>
      </c>
      <c r="M134" s="15">
        <v>3</v>
      </c>
      <c r="N134" s="15">
        <v>4.5</v>
      </c>
      <c r="O134" s="144">
        <v>4</v>
      </c>
      <c r="P134" s="127">
        <f t="shared" si="15"/>
        <v>17.5</v>
      </c>
      <c r="Q134" s="127">
        <f t="shared" si="16"/>
        <v>0.875</v>
      </c>
      <c r="R134" s="128">
        <f t="shared" si="17"/>
        <v>2.125</v>
      </c>
      <c r="S134" s="128">
        <f t="shared" si="18"/>
        <v>1.4749999999999999</v>
      </c>
      <c r="T134" s="128">
        <f t="shared" si="19"/>
        <v>2.1</v>
      </c>
      <c r="U134" s="128">
        <f t="shared" si="20"/>
        <v>1.7250000000000001</v>
      </c>
      <c r="V134" s="128">
        <f t="shared" si="21"/>
        <v>2.375</v>
      </c>
      <c r="W134" s="33">
        <f t="shared" si="22"/>
        <v>77</v>
      </c>
      <c r="X134" s="129">
        <f t="shared" si="23"/>
        <v>15.4</v>
      </c>
      <c r="Y134" s="134">
        <v>64</v>
      </c>
      <c r="Z134" s="131">
        <f t="shared" si="24"/>
        <v>51.2</v>
      </c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2"/>
    </row>
    <row r="135" spans="1:44" s="130" customFormat="1" ht="21" thickBot="1" x14ac:dyDescent="0.35">
      <c r="A135" s="125">
        <v>129</v>
      </c>
      <c r="B135" s="134">
        <v>660931</v>
      </c>
      <c r="C135" s="135" t="s">
        <v>233</v>
      </c>
      <c r="D135" s="8">
        <v>14</v>
      </c>
      <c r="E135" s="9">
        <v>12.5</v>
      </c>
      <c r="F135" s="9">
        <v>8</v>
      </c>
      <c r="G135" s="9">
        <v>10.5</v>
      </c>
      <c r="H135" s="143">
        <v>13</v>
      </c>
      <c r="I135" s="126">
        <f t="shared" si="13"/>
        <v>58</v>
      </c>
      <c r="J135" s="126">
        <f t="shared" si="14"/>
        <v>8.6999999999999993</v>
      </c>
      <c r="K135" s="14">
        <v>2</v>
      </c>
      <c r="L135" s="15">
        <v>3</v>
      </c>
      <c r="M135" s="15">
        <v>5.5</v>
      </c>
      <c r="N135" s="15">
        <v>5</v>
      </c>
      <c r="O135" s="144">
        <v>2.5</v>
      </c>
      <c r="P135" s="127">
        <f t="shared" si="15"/>
        <v>18</v>
      </c>
      <c r="Q135" s="127">
        <f t="shared" si="16"/>
        <v>0.9</v>
      </c>
      <c r="R135" s="128">
        <f t="shared" si="17"/>
        <v>2.2000000000000002</v>
      </c>
      <c r="S135" s="128">
        <f t="shared" si="18"/>
        <v>2.0249999999999999</v>
      </c>
      <c r="T135" s="128">
        <f t="shared" si="19"/>
        <v>1.4750000000000001</v>
      </c>
      <c r="U135" s="128">
        <f t="shared" si="20"/>
        <v>1.825</v>
      </c>
      <c r="V135" s="128">
        <f t="shared" si="21"/>
        <v>2.0750000000000002</v>
      </c>
      <c r="W135" s="33">
        <f t="shared" si="22"/>
        <v>76</v>
      </c>
      <c r="X135" s="129">
        <f t="shared" si="23"/>
        <v>15.200000000000001</v>
      </c>
      <c r="Y135" s="134">
        <v>63</v>
      </c>
      <c r="Z135" s="131">
        <f t="shared" si="24"/>
        <v>50.400000000000006</v>
      </c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2"/>
    </row>
    <row r="136" spans="1:44" s="130" customFormat="1" ht="21" thickBot="1" x14ac:dyDescent="0.35">
      <c r="A136" s="125">
        <v>130</v>
      </c>
      <c r="B136" s="134">
        <v>660932</v>
      </c>
      <c r="C136" s="135" t="s">
        <v>234</v>
      </c>
      <c r="D136" s="8">
        <v>13</v>
      </c>
      <c r="E136" s="9">
        <v>12</v>
      </c>
      <c r="F136" s="9">
        <v>10.5</v>
      </c>
      <c r="G136" s="9">
        <v>14</v>
      </c>
      <c r="H136" s="143">
        <v>12</v>
      </c>
      <c r="I136" s="126">
        <f t="shared" ref="I136:I191" si="25">SUM(D136:H136)</f>
        <v>61.5</v>
      </c>
      <c r="J136" s="126">
        <f t="shared" ref="J136:J191" si="26">I136*0.15</f>
        <v>9.2249999999999996</v>
      </c>
      <c r="K136" s="14">
        <v>4</v>
      </c>
      <c r="L136" s="15">
        <v>4.5</v>
      </c>
      <c r="M136" s="15">
        <v>3</v>
      </c>
      <c r="N136" s="15">
        <v>3.5</v>
      </c>
      <c r="O136" s="144">
        <v>5</v>
      </c>
      <c r="P136" s="127">
        <f t="shared" ref="P136:P191" si="27">SUM(K136:O136)</f>
        <v>20</v>
      </c>
      <c r="Q136" s="127">
        <f t="shared" ref="Q136:Q191" si="28">P136*0.05</f>
        <v>1</v>
      </c>
      <c r="R136" s="128">
        <f t="shared" ref="R136:R191" si="29">D136*0.15+K136*0.05</f>
        <v>2.15</v>
      </c>
      <c r="S136" s="128">
        <f t="shared" ref="S136:S191" si="30">E136*0.15+L136*0.05</f>
        <v>2.0249999999999999</v>
      </c>
      <c r="T136" s="128">
        <f t="shared" ref="T136:T191" si="31">F136*0.15+M136*0.05</f>
        <v>1.7250000000000001</v>
      </c>
      <c r="U136" s="128">
        <f t="shared" ref="U136:U191" si="32">G136*0.15+N136*0.05</f>
        <v>2.2749999999999999</v>
      </c>
      <c r="V136" s="128">
        <f t="shared" ref="V136:V191" si="33">H136*0.15+O136*0.05</f>
        <v>2.0499999999999998</v>
      </c>
      <c r="W136" s="33">
        <f t="shared" ref="W136:W191" si="34">I136+P136</f>
        <v>81.5</v>
      </c>
      <c r="X136" s="129">
        <f t="shared" ref="X136:X191" si="35">W136*0.2</f>
        <v>16.3</v>
      </c>
      <c r="Y136" s="134">
        <v>67</v>
      </c>
      <c r="Z136" s="131">
        <f t="shared" ref="Z136:Z191" si="36">Y136*0.8</f>
        <v>53.6</v>
      </c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2"/>
    </row>
    <row r="137" spans="1:44" s="130" customFormat="1" ht="21" thickBot="1" x14ac:dyDescent="0.35">
      <c r="A137" s="125">
        <v>131</v>
      </c>
      <c r="B137" s="134">
        <v>660933</v>
      </c>
      <c r="C137" s="135" t="s">
        <v>235</v>
      </c>
      <c r="D137" s="8">
        <v>8.5</v>
      </c>
      <c r="E137" s="9">
        <v>10</v>
      </c>
      <c r="F137" s="9">
        <v>13</v>
      </c>
      <c r="G137" s="9">
        <v>14</v>
      </c>
      <c r="H137" s="143">
        <v>15</v>
      </c>
      <c r="I137" s="126">
        <f t="shared" si="25"/>
        <v>60.5</v>
      </c>
      <c r="J137" s="126">
        <f t="shared" si="26"/>
        <v>9.0749999999999993</v>
      </c>
      <c r="K137" s="14">
        <v>3</v>
      </c>
      <c r="L137" s="15">
        <v>4</v>
      </c>
      <c r="M137" s="15">
        <v>3.5</v>
      </c>
      <c r="N137" s="15">
        <v>3</v>
      </c>
      <c r="O137" s="144">
        <v>4</v>
      </c>
      <c r="P137" s="127">
        <f t="shared" si="27"/>
        <v>17.5</v>
      </c>
      <c r="Q137" s="127">
        <f t="shared" si="28"/>
        <v>0.875</v>
      </c>
      <c r="R137" s="128">
        <f t="shared" si="29"/>
        <v>1.4249999999999998</v>
      </c>
      <c r="S137" s="128">
        <f t="shared" si="30"/>
        <v>1.7</v>
      </c>
      <c r="T137" s="128">
        <f t="shared" si="31"/>
        <v>2.125</v>
      </c>
      <c r="U137" s="128">
        <f t="shared" si="32"/>
        <v>2.25</v>
      </c>
      <c r="V137" s="128">
        <f t="shared" si="33"/>
        <v>2.4500000000000002</v>
      </c>
      <c r="W137" s="33">
        <f t="shared" si="34"/>
        <v>78</v>
      </c>
      <c r="X137" s="129">
        <f t="shared" si="35"/>
        <v>15.600000000000001</v>
      </c>
      <c r="Y137" s="134">
        <v>65</v>
      </c>
      <c r="Z137" s="131">
        <f t="shared" si="36"/>
        <v>52</v>
      </c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2"/>
    </row>
    <row r="138" spans="1:44" s="130" customFormat="1" ht="21" thickBot="1" x14ac:dyDescent="0.35">
      <c r="A138" s="125">
        <v>132</v>
      </c>
      <c r="B138" s="134">
        <v>660934</v>
      </c>
      <c r="C138" s="135" t="s">
        <v>236</v>
      </c>
      <c r="D138" s="8">
        <v>10</v>
      </c>
      <c r="E138" s="9">
        <v>14</v>
      </c>
      <c r="F138" s="9">
        <v>12</v>
      </c>
      <c r="G138" s="9">
        <v>9</v>
      </c>
      <c r="H138" s="143">
        <v>13.5</v>
      </c>
      <c r="I138" s="126">
        <f t="shared" si="25"/>
        <v>58.5</v>
      </c>
      <c r="J138" s="126">
        <f t="shared" si="26"/>
        <v>8.7750000000000004</v>
      </c>
      <c r="K138" s="14">
        <v>2.5</v>
      </c>
      <c r="L138" s="15">
        <v>3</v>
      </c>
      <c r="M138" s="15">
        <v>4</v>
      </c>
      <c r="N138" s="15">
        <v>5</v>
      </c>
      <c r="O138" s="144">
        <v>3.5</v>
      </c>
      <c r="P138" s="127">
        <f t="shared" si="27"/>
        <v>18</v>
      </c>
      <c r="Q138" s="127">
        <f t="shared" si="28"/>
        <v>0.9</v>
      </c>
      <c r="R138" s="128">
        <f t="shared" si="29"/>
        <v>1.625</v>
      </c>
      <c r="S138" s="128">
        <f t="shared" si="30"/>
        <v>2.25</v>
      </c>
      <c r="T138" s="128">
        <f t="shared" si="31"/>
        <v>1.9999999999999998</v>
      </c>
      <c r="U138" s="128">
        <f t="shared" si="32"/>
        <v>1.5999999999999999</v>
      </c>
      <c r="V138" s="128">
        <f t="shared" si="33"/>
        <v>2.1999999999999997</v>
      </c>
      <c r="W138" s="33">
        <f t="shared" si="34"/>
        <v>76.5</v>
      </c>
      <c r="X138" s="129">
        <f t="shared" si="35"/>
        <v>15.3</v>
      </c>
      <c r="Y138" s="134">
        <v>63</v>
      </c>
      <c r="Z138" s="131">
        <f t="shared" si="36"/>
        <v>50.400000000000006</v>
      </c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2"/>
    </row>
    <row r="139" spans="1:44" s="130" customFormat="1" ht="21" thickBot="1" x14ac:dyDescent="0.35">
      <c r="A139" s="125">
        <v>133</v>
      </c>
      <c r="B139" s="134">
        <v>660935</v>
      </c>
      <c r="C139" s="135" t="s">
        <v>237</v>
      </c>
      <c r="D139" s="8">
        <v>12</v>
      </c>
      <c r="E139" s="9">
        <v>13</v>
      </c>
      <c r="F139" s="9">
        <v>9</v>
      </c>
      <c r="G139" s="9">
        <v>10</v>
      </c>
      <c r="H139" s="143">
        <v>7</v>
      </c>
      <c r="I139" s="126">
        <f t="shared" si="25"/>
        <v>51</v>
      </c>
      <c r="J139" s="126">
        <f t="shared" si="26"/>
        <v>7.6499999999999995</v>
      </c>
      <c r="K139" s="14">
        <v>3</v>
      </c>
      <c r="L139" s="15">
        <v>4</v>
      </c>
      <c r="M139" s="15">
        <v>3.5</v>
      </c>
      <c r="N139" s="15">
        <v>2</v>
      </c>
      <c r="O139" s="144">
        <v>3</v>
      </c>
      <c r="P139" s="127">
        <f t="shared" si="27"/>
        <v>15.5</v>
      </c>
      <c r="Q139" s="127">
        <f t="shared" si="28"/>
        <v>0.77500000000000002</v>
      </c>
      <c r="R139" s="128">
        <f t="shared" si="29"/>
        <v>1.9499999999999997</v>
      </c>
      <c r="S139" s="128">
        <f t="shared" si="30"/>
        <v>2.15</v>
      </c>
      <c r="T139" s="128">
        <f t="shared" si="31"/>
        <v>1.5249999999999999</v>
      </c>
      <c r="U139" s="128">
        <f t="shared" si="32"/>
        <v>1.6</v>
      </c>
      <c r="V139" s="128">
        <f t="shared" si="33"/>
        <v>1.2000000000000002</v>
      </c>
      <c r="W139" s="33">
        <f t="shared" si="34"/>
        <v>66.5</v>
      </c>
      <c r="X139" s="129">
        <f t="shared" si="35"/>
        <v>13.3</v>
      </c>
      <c r="Y139" s="134">
        <v>55</v>
      </c>
      <c r="Z139" s="131">
        <f t="shared" si="36"/>
        <v>44</v>
      </c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2"/>
    </row>
    <row r="140" spans="1:44" s="130" customFormat="1" ht="21" thickBot="1" x14ac:dyDescent="0.35">
      <c r="A140" s="125">
        <v>134</v>
      </c>
      <c r="B140" s="134">
        <v>660936</v>
      </c>
      <c r="C140" s="135" t="s">
        <v>238</v>
      </c>
      <c r="D140" s="8">
        <v>10</v>
      </c>
      <c r="E140" s="9">
        <v>10</v>
      </c>
      <c r="F140" s="9">
        <v>8.5</v>
      </c>
      <c r="G140" s="9">
        <v>9</v>
      </c>
      <c r="H140" s="143">
        <v>11</v>
      </c>
      <c r="I140" s="126">
        <f t="shared" si="25"/>
        <v>48.5</v>
      </c>
      <c r="J140" s="126">
        <f t="shared" si="26"/>
        <v>7.2749999999999995</v>
      </c>
      <c r="K140" s="14">
        <v>3</v>
      </c>
      <c r="L140" s="15">
        <v>5</v>
      </c>
      <c r="M140" s="15">
        <v>3</v>
      </c>
      <c r="N140" s="15">
        <v>4</v>
      </c>
      <c r="O140" s="144">
        <v>2.5</v>
      </c>
      <c r="P140" s="127">
        <f t="shared" si="27"/>
        <v>17.5</v>
      </c>
      <c r="Q140" s="127">
        <f t="shared" si="28"/>
        <v>0.875</v>
      </c>
      <c r="R140" s="128">
        <f t="shared" si="29"/>
        <v>1.65</v>
      </c>
      <c r="S140" s="128">
        <f t="shared" si="30"/>
        <v>1.75</v>
      </c>
      <c r="T140" s="128">
        <f t="shared" si="31"/>
        <v>1.4249999999999998</v>
      </c>
      <c r="U140" s="128">
        <f t="shared" si="32"/>
        <v>1.5499999999999998</v>
      </c>
      <c r="V140" s="128">
        <f t="shared" si="33"/>
        <v>1.7749999999999999</v>
      </c>
      <c r="W140" s="33">
        <f t="shared" si="34"/>
        <v>66</v>
      </c>
      <c r="X140" s="129">
        <f t="shared" si="35"/>
        <v>13.200000000000001</v>
      </c>
      <c r="Y140" s="134">
        <v>54</v>
      </c>
      <c r="Z140" s="131">
        <f t="shared" si="36"/>
        <v>43.2</v>
      </c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2"/>
    </row>
    <row r="141" spans="1:44" s="130" customFormat="1" ht="21" thickBot="1" x14ac:dyDescent="0.35">
      <c r="A141" s="125">
        <v>135</v>
      </c>
      <c r="B141" s="134">
        <v>660937</v>
      </c>
      <c r="C141" s="135" t="s">
        <v>239</v>
      </c>
      <c r="D141" s="8">
        <v>8</v>
      </c>
      <c r="E141" s="9">
        <v>7</v>
      </c>
      <c r="F141" s="9">
        <v>9</v>
      </c>
      <c r="G141" s="9">
        <v>12</v>
      </c>
      <c r="H141" s="143">
        <v>6</v>
      </c>
      <c r="I141" s="126">
        <f t="shared" si="25"/>
        <v>42</v>
      </c>
      <c r="J141" s="126">
        <f t="shared" si="26"/>
        <v>6.3</v>
      </c>
      <c r="K141" s="14">
        <v>2</v>
      </c>
      <c r="L141" s="15">
        <v>3</v>
      </c>
      <c r="M141" s="15">
        <v>2.5</v>
      </c>
      <c r="N141" s="15">
        <v>3.5</v>
      </c>
      <c r="O141" s="144">
        <v>3</v>
      </c>
      <c r="P141" s="148">
        <f t="shared" ref="P141" si="37">SUM(K141:O141)</f>
        <v>14</v>
      </c>
      <c r="Q141" s="127">
        <f t="shared" si="28"/>
        <v>0.70000000000000007</v>
      </c>
      <c r="R141" s="128">
        <f t="shared" si="29"/>
        <v>1.3</v>
      </c>
      <c r="S141" s="128">
        <f t="shared" si="30"/>
        <v>1.2000000000000002</v>
      </c>
      <c r="T141" s="128">
        <f t="shared" si="31"/>
        <v>1.4749999999999999</v>
      </c>
      <c r="U141" s="128">
        <f t="shared" si="32"/>
        <v>1.9749999999999999</v>
      </c>
      <c r="V141" s="128">
        <f t="shared" si="33"/>
        <v>1.0499999999999998</v>
      </c>
      <c r="W141" s="33">
        <f t="shared" si="34"/>
        <v>56</v>
      </c>
      <c r="X141" s="129">
        <f t="shared" si="35"/>
        <v>11.200000000000001</v>
      </c>
      <c r="Y141" s="134">
        <v>48</v>
      </c>
      <c r="Z141" s="131">
        <f t="shared" si="36"/>
        <v>38.400000000000006</v>
      </c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2"/>
    </row>
    <row r="142" spans="1:44" s="130" customFormat="1" ht="21" thickBot="1" x14ac:dyDescent="0.35">
      <c r="A142" s="125">
        <v>136</v>
      </c>
      <c r="B142" s="134">
        <v>660938</v>
      </c>
      <c r="C142" s="135" t="s">
        <v>240</v>
      </c>
      <c r="D142" s="8">
        <v>9</v>
      </c>
      <c r="E142" s="9">
        <v>7</v>
      </c>
      <c r="F142" s="9">
        <v>8</v>
      </c>
      <c r="G142" s="9">
        <v>6.5</v>
      </c>
      <c r="H142" s="143">
        <v>10</v>
      </c>
      <c r="I142" s="126">
        <f t="shared" si="25"/>
        <v>40.5</v>
      </c>
      <c r="J142" s="126">
        <f t="shared" si="26"/>
        <v>6.0750000000000002</v>
      </c>
      <c r="K142" s="14">
        <v>2.5</v>
      </c>
      <c r="L142" s="15">
        <v>3.5</v>
      </c>
      <c r="M142" s="15">
        <v>3</v>
      </c>
      <c r="N142" s="15">
        <v>1</v>
      </c>
      <c r="O142" s="144">
        <v>1.5</v>
      </c>
      <c r="P142" s="127">
        <f t="shared" si="27"/>
        <v>11.5</v>
      </c>
      <c r="Q142" s="127">
        <f t="shared" si="28"/>
        <v>0.57500000000000007</v>
      </c>
      <c r="R142" s="128">
        <f t="shared" si="29"/>
        <v>1.4749999999999999</v>
      </c>
      <c r="S142" s="128">
        <f t="shared" si="30"/>
        <v>1.2250000000000001</v>
      </c>
      <c r="T142" s="128">
        <f t="shared" si="31"/>
        <v>1.35</v>
      </c>
      <c r="U142" s="128">
        <f t="shared" si="32"/>
        <v>1.0249999999999999</v>
      </c>
      <c r="V142" s="128">
        <f t="shared" si="33"/>
        <v>1.575</v>
      </c>
      <c r="W142" s="33">
        <f t="shared" si="34"/>
        <v>52</v>
      </c>
      <c r="X142" s="129">
        <f t="shared" si="35"/>
        <v>10.4</v>
      </c>
      <c r="Y142" s="134">
        <v>45</v>
      </c>
      <c r="Z142" s="131">
        <f t="shared" si="36"/>
        <v>36</v>
      </c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2"/>
    </row>
    <row r="143" spans="1:44" s="130" customFormat="1" ht="21" thickBot="1" x14ac:dyDescent="0.35">
      <c r="A143" s="125">
        <v>137</v>
      </c>
      <c r="B143" s="134">
        <v>660939</v>
      </c>
      <c r="C143" s="135" t="s">
        <v>241</v>
      </c>
      <c r="D143" s="8">
        <v>13</v>
      </c>
      <c r="E143" s="9">
        <v>10.5</v>
      </c>
      <c r="F143" s="9">
        <v>12</v>
      </c>
      <c r="G143" s="9">
        <v>9</v>
      </c>
      <c r="H143" s="143">
        <v>10</v>
      </c>
      <c r="I143" s="126">
        <f t="shared" si="25"/>
        <v>54.5</v>
      </c>
      <c r="J143" s="126">
        <f t="shared" si="26"/>
        <v>8.1749999999999989</v>
      </c>
      <c r="K143" s="14">
        <v>4.5</v>
      </c>
      <c r="L143" s="15">
        <v>2.5</v>
      </c>
      <c r="M143" s="15">
        <v>3</v>
      </c>
      <c r="N143" s="15">
        <v>3.5</v>
      </c>
      <c r="O143" s="144">
        <v>2.5</v>
      </c>
      <c r="P143" s="127">
        <f t="shared" si="27"/>
        <v>16</v>
      </c>
      <c r="Q143" s="127">
        <f t="shared" si="28"/>
        <v>0.8</v>
      </c>
      <c r="R143" s="128">
        <f t="shared" si="29"/>
        <v>2.1749999999999998</v>
      </c>
      <c r="S143" s="128">
        <f t="shared" si="30"/>
        <v>1.7</v>
      </c>
      <c r="T143" s="128">
        <f t="shared" si="31"/>
        <v>1.9499999999999997</v>
      </c>
      <c r="U143" s="128">
        <f t="shared" si="32"/>
        <v>1.5249999999999999</v>
      </c>
      <c r="V143" s="128">
        <f t="shared" si="33"/>
        <v>1.625</v>
      </c>
      <c r="W143" s="33">
        <f t="shared" si="34"/>
        <v>70.5</v>
      </c>
      <c r="X143" s="129">
        <f t="shared" si="35"/>
        <v>14.100000000000001</v>
      </c>
      <c r="Y143" s="134">
        <v>59</v>
      </c>
      <c r="Z143" s="131">
        <f t="shared" si="36"/>
        <v>47.2</v>
      </c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2"/>
    </row>
    <row r="144" spans="1:44" s="130" customFormat="1" ht="21" thickBot="1" x14ac:dyDescent="0.35">
      <c r="A144" s="125">
        <v>138</v>
      </c>
      <c r="B144" s="134">
        <v>660940</v>
      </c>
      <c r="C144" s="135" t="s">
        <v>242</v>
      </c>
      <c r="D144" s="8">
        <v>10.5</v>
      </c>
      <c r="E144" s="9">
        <v>9</v>
      </c>
      <c r="F144" s="9">
        <v>14.5</v>
      </c>
      <c r="G144" s="9">
        <v>11</v>
      </c>
      <c r="H144" s="143">
        <v>12</v>
      </c>
      <c r="I144" s="126">
        <f t="shared" si="25"/>
        <v>57</v>
      </c>
      <c r="J144" s="126">
        <f t="shared" si="26"/>
        <v>8.5499999999999989</v>
      </c>
      <c r="K144" s="14">
        <v>5</v>
      </c>
      <c r="L144" s="15">
        <v>3</v>
      </c>
      <c r="M144" s="15">
        <v>2.5</v>
      </c>
      <c r="N144" s="15">
        <v>4</v>
      </c>
      <c r="O144" s="144">
        <v>4</v>
      </c>
      <c r="P144" s="127">
        <f t="shared" si="27"/>
        <v>18.5</v>
      </c>
      <c r="Q144" s="127">
        <f t="shared" si="28"/>
        <v>0.92500000000000004</v>
      </c>
      <c r="R144" s="128">
        <f t="shared" si="29"/>
        <v>1.825</v>
      </c>
      <c r="S144" s="128">
        <f t="shared" si="30"/>
        <v>1.5</v>
      </c>
      <c r="T144" s="128">
        <f t="shared" si="31"/>
        <v>2.2999999999999998</v>
      </c>
      <c r="U144" s="128">
        <f t="shared" si="32"/>
        <v>1.8499999999999999</v>
      </c>
      <c r="V144" s="128">
        <f t="shared" si="33"/>
        <v>1.9999999999999998</v>
      </c>
      <c r="W144" s="33">
        <f t="shared" si="34"/>
        <v>75.5</v>
      </c>
      <c r="X144" s="129">
        <f t="shared" si="35"/>
        <v>15.100000000000001</v>
      </c>
      <c r="Y144" s="134">
        <v>61</v>
      </c>
      <c r="Z144" s="131">
        <f t="shared" si="36"/>
        <v>48.800000000000004</v>
      </c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2"/>
    </row>
    <row r="145" spans="1:44" s="130" customFormat="1" ht="21" thickBot="1" x14ac:dyDescent="0.35">
      <c r="A145" s="125">
        <v>139</v>
      </c>
      <c r="B145" s="134">
        <v>660941</v>
      </c>
      <c r="C145" s="135" t="s">
        <v>243</v>
      </c>
      <c r="D145" s="8">
        <v>13</v>
      </c>
      <c r="E145" s="9">
        <v>11</v>
      </c>
      <c r="F145" s="9">
        <v>10</v>
      </c>
      <c r="G145" s="9">
        <v>10.5</v>
      </c>
      <c r="H145" s="143">
        <v>12.5</v>
      </c>
      <c r="I145" s="126">
        <f t="shared" si="25"/>
        <v>57</v>
      </c>
      <c r="J145" s="126">
        <f t="shared" si="26"/>
        <v>8.5499999999999989</v>
      </c>
      <c r="K145" s="14">
        <v>4</v>
      </c>
      <c r="L145" s="15">
        <v>5</v>
      </c>
      <c r="M145" s="15">
        <v>3</v>
      </c>
      <c r="N145" s="15">
        <v>3</v>
      </c>
      <c r="O145" s="144">
        <v>3.5</v>
      </c>
      <c r="P145" s="127">
        <f t="shared" si="27"/>
        <v>18.5</v>
      </c>
      <c r="Q145" s="127">
        <f t="shared" si="28"/>
        <v>0.92500000000000004</v>
      </c>
      <c r="R145" s="128">
        <f t="shared" si="29"/>
        <v>2.15</v>
      </c>
      <c r="S145" s="128">
        <f t="shared" si="30"/>
        <v>1.9</v>
      </c>
      <c r="T145" s="128">
        <f t="shared" si="31"/>
        <v>1.65</v>
      </c>
      <c r="U145" s="128">
        <f t="shared" si="32"/>
        <v>1.7250000000000001</v>
      </c>
      <c r="V145" s="128">
        <f t="shared" si="33"/>
        <v>2.0499999999999998</v>
      </c>
      <c r="W145" s="33">
        <f t="shared" si="34"/>
        <v>75.5</v>
      </c>
      <c r="X145" s="129">
        <f t="shared" si="35"/>
        <v>15.100000000000001</v>
      </c>
      <c r="Y145" s="134">
        <v>63</v>
      </c>
      <c r="Z145" s="131">
        <f t="shared" si="36"/>
        <v>50.400000000000006</v>
      </c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2"/>
    </row>
    <row r="146" spans="1:44" s="130" customFormat="1" ht="21" thickBot="1" x14ac:dyDescent="0.35">
      <c r="A146" s="125">
        <v>140</v>
      </c>
      <c r="B146" s="134">
        <v>660942</v>
      </c>
      <c r="C146" s="135" t="s">
        <v>244</v>
      </c>
      <c r="D146" s="8">
        <v>12</v>
      </c>
      <c r="E146" s="9">
        <v>11.5</v>
      </c>
      <c r="F146" s="9">
        <v>17.5</v>
      </c>
      <c r="G146" s="9">
        <v>15</v>
      </c>
      <c r="H146" s="143">
        <v>14</v>
      </c>
      <c r="I146" s="126">
        <f t="shared" si="25"/>
        <v>70</v>
      </c>
      <c r="J146" s="126">
        <f t="shared" si="26"/>
        <v>10.5</v>
      </c>
      <c r="K146" s="14">
        <v>3</v>
      </c>
      <c r="L146" s="15">
        <v>4</v>
      </c>
      <c r="M146" s="15">
        <v>5</v>
      </c>
      <c r="N146" s="15">
        <v>4.5</v>
      </c>
      <c r="O146" s="144">
        <v>5</v>
      </c>
      <c r="P146" s="127">
        <f t="shared" si="27"/>
        <v>21.5</v>
      </c>
      <c r="Q146" s="127">
        <f t="shared" si="28"/>
        <v>1.075</v>
      </c>
      <c r="R146" s="128">
        <f t="shared" si="29"/>
        <v>1.9499999999999997</v>
      </c>
      <c r="S146" s="128">
        <f t="shared" si="30"/>
        <v>1.9249999999999998</v>
      </c>
      <c r="T146" s="128">
        <f t="shared" si="31"/>
        <v>2.875</v>
      </c>
      <c r="U146" s="128">
        <f t="shared" si="32"/>
        <v>2.4750000000000001</v>
      </c>
      <c r="V146" s="128">
        <f t="shared" si="33"/>
        <v>2.35</v>
      </c>
      <c r="W146" s="33">
        <f t="shared" si="34"/>
        <v>91.5</v>
      </c>
      <c r="X146" s="129">
        <f t="shared" si="35"/>
        <v>18.3</v>
      </c>
      <c r="Y146" s="134">
        <v>75</v>
      </c>
      <c r="Z146" s="131">
        <f t="shared" si="36"/>
        <v>60</v>
      </c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2"/>
    </row>
    <row r="147" spans="1:44" s="130" customFormat="1" ht="21" thickBot="1" x14ac:dyDescent="0.35">
      <c r="A147" s="125">
        <v>141</v>
      </c>
      <c r="B147" s="134">
        <v>660943</v>
      </c>
      <c r="C147" s="135" t="s">
        <v>245</v>
      </c>
      <c r="D147" s="8">
        <v>8</v>
      </c>
      <c r="E147" s="9">
        <v>10</v>
      </c>
      <c r="F147" s="9">
        <v>7</v>
      </c>
      <c r="G147" s="9">
        <v>13</v>
      </c>
      <c r="H147" s="143">
        <v>5</v>
      </c>
      <c r="I147" s="126">
        <f t="shared" si="25"/>
        <v>43</v>
      </c>
      <c r="J147" s="126">
        <f t="shared" si="26"/>
        <v>6.45</v>
      </c>
      <c r="K147" s="14">
        <v>2</v>
      </c>
      <c r="L147" s="15">
        <v>1.5</v>
      </c>
      <c r="M147" s="15">
        <v>2.5</v>
      </c>
      <c r="N147" s="15">
        <v>3</v>
      </c>
      <c r="O147" s="144">
        <v>3</v>
      </c>
      <c r="P147" s="127">
        <f t="shared" si="27"/>
        <v>12</v>
      </c>
      <c r="Q147" s="127">
        <f t="shared" si="28"/>
        <v>0.60000000000000009</v>
      </c>
      <c r="R147" s="128">
        <f t="shared" si="29"/>
        <v>1.3</v>
      </c>
      <c r="S147" s="128">
        <f t="shared" si="30"/>
        <v>1.575</v>
      </c>
      <c r="T147" s="128">
        <f t="shared" si="31"/>
        <v>1.175</v>
      </c>
      <c r="U147" s="128">
        <f t="shared" si="32"/>
        <v>2.1</v>
      </c>
      <c r="V147" s="128">
        <f t="shared" si="33"/>
        <v>0.9</v>
      </c>
      <c r="W147" s="33">
        <f t="shared" si="34"/>
        <v>55</v>
      </c>
      <c r="X147" s="129">
        <f t="shared" si="35"/>
        <v>11</v>
      </c>
      <c r="Y147" s="134">
        <v>48</v>
      </c>
      <c r="Z147" s="131">
        <f t="shared" si="36"/>
        <v>38.400000000000006</v>
      </c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2"/>
    </row>
    <row r="148" spans="1:44" s="130" customFormat="1" ht="21" thickBot="1" x14ac:dyDescent="0.35">
      <c r="A148" s="125">
        <v>142</v>
      </c>
      <c r="B148" s="134">
        <v>660944</v>
      </c>
      <c r="C148" s="135" t="s">
        <v>246</v>
      </c>
      <c r="D148" s="8">
        <v>11.5</v>
      </c>
      <c r="E148" s="9">
        <v>15</v>
      </c>
      <c r="F148" s="9">
        <v>14</v>
      </c>
      <c r="G148" s="9">
        <v>11</v>
      </c>
      <c r="H148" s="143">
        <v>12</v>
      </c>
      <c r="I148" s="126">
        <f t="shared" si="25"/>
        <v>63.5</v>
      </c>
      <c r="J148" s="126">
        <f t="shared" si="26"/>
        <v>9.5250000000000004</v>
      </c>
      <c r="K148" s="14">
        <v>4.5</v>
      </c>
      <c r="L148" s="15">
        <v>3</v>
      </c>
      <c r="M148" s="15">
        <v>5</v>
      </c>
      <c r="N148" s="15">
        <v>2</v>
      </c>
      <c r="O148" s="144">
        <v>3</v>
      </c>
      <c r="P148" s="127">
        <f t="shared" si="27"/>
        <v>17.5</v>
      </c>
      <c r="Q148" s="127">
        <f t="shared" si="28"/>
        <v>0.875</v>
      </c>
      <c r="R148" s="128">
        <f t="shared" si="29"/>
        <v>1.95</v>
      </c>
      <c r="S148" s="128">
        <f t="shared" si="30"/>
        <v>2.4</v>
      </c>
      <c r="T148" s="128">
        <f t="shared" si="31"/>
        <v>2.35</v>
      </c>
      <c r="U148" s="128">
        <f t="shared" si="32"/>
        <v>1.75</v>
      </c>
      <c r="V148" s="128">
        <f t="shared" si="33"/>
        <v>1.9499999999999997</v>
      </c>
      <c r="W148" s="33">
        <f t="shared" si="34"/>
        <v>81</v>
      </c>
      <c r="X148" s="129">
        <f t="shared" si="35"/>
        <v>16.2</v>
      </c>
      <c r="Y148" s="134">
        <v>67</v>
      </c>
      <c r="Z148" s="131">
        <f t="shared" si="36"/>
        <v>53.6</v>
      </c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2"/>
    </row>
    <row r="149" spans="1:44" s="130" customFormat="1" ht="21" thickBot="1" x14ac:dyDescent="0.35">
      <c r="A149" s="125">
        <v>143</v>
      </c>
      <c r="B149" s="134">
        <v>660945</v>
      </c>
      <c r="C149" s="135" t="s">
        <v>247</v>
      </c>
      <c r="D149" s="8">
        <v>12</v>
      </c>
      <c r="E149" s="9">
        <v>12.5</v>
      </c>
      <c r="F149" s="9">
        <v>9</v>
      </c>
      <c r="G149" s="9">
        <v>13</v>
      </c>
      <c r="H149" s="143">
        <v>9</v>
      </c>
      <c r="I149" s="126">
        <f t="shared" si="25"/>
        <v>55.5</v>
      </c>
      <c r="J149" s="126">
        <f t="shared" si="26"/>
        <v>8.3249999999999993</v>
      </c>
      <c r="K149" s="14">
        <v>4</v>
      </c>
      <c r="L149" s="15">
        <v>5</v>
      </c>
      <c r="M149" s="15">
        <v>3</v>
      </c>
      <c r="N149" s="15">
        <v>3.5</v>
      </c>
      <c r="O149" s="144">
        <v>2.5</v>
      </c>
      <c r="P149" s="127">
        <f t="shared" si="27"/>
        <v>18</v>
      </c>
      <c r="Q149" s="127">
        <f t="shared" si="28"/>
        <v>0.9</v>
      </c>
      <c r="R149" s="128">
        <f t="shared" si="29"/>
        <v>1.9999999999999998</v>
      </c>
      <c r="S149" s="128">
        <f t="shared" si="30"/>
        <v>2.125</v>
      </c>
      <c r="T149" s="128">
        <f t="shared" si="31"/>
        <v>1.5</v>
      </c>
      <c r="U149" s="128">
        <f t="shared" si="32"/>
        <v>2.125</v>
      </c>
      <c r="V149" s="128">
        <f t="shared" si="33"/>
        <v>1.4749999999999999</v>
      </c>
      <c r="W149" s="33">
        <f t="shared" si="34"/>
        <v>73.5</v>
      </c>
      <c r="X149" s="129">
        <f t="shared" si="35"/>
        <v>14.700000000000001</v>
      </c>
      <c r="Y149" s="134">
        <v>62</v>
      </c>
      <c r="Z149" s="131">
        <f t="shared" si="36"/>
        <v>49.6</v>
      </c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2"/>
    </row>
    <row r="150" spans="1:44" s="130" customFormat="1" ht="21" thickBot="1" x14ac:dyDescent="0.35">
      <c r="A150" s="125">
        <v>144</v>
      </c>
      <c r="B150" s="134">
        <v>660946</v>
      </c>
      <c r="C150" s="135" t="s">
        <v>248</v>
      </c>
      <c r="D150" s="8">
        <v>12.5</v>
      </c>
      <c r="E150" s="9">
        <v>14</v>
      </c>
      <c r="F150" s="9">
        <v>10</v>
      </c>
      <c r="G150" s="9">
        <v>16.5</v>
      </c>
      <c r="H150" s="143">
        <v>12</v>
      </c>
      <c r="I150" s="126">
        <f t="shared" si="25"/>
        <v>65</v>
      </c>
      <c r="J150" s="126">
        <f t="shared" si="26"/>
        <v>9.75</v>
      </c>
      <c r="K150" s="14">
        <v>5</v>
      </c>
      <c r="L150" s="15">
        <v>4.5</v>
      </c>
      <c r="M150" s="15">
        <v>4</v>
      </c>
      <c r="N150" s="15">
        <v>5</v>
      </c>
      <c r="O150" s="144">
        <v>2</v>
      </c>
      <c r="P150" s="127">
        <f t="shared" si="27"/>
        <v>20.5</v>
      </c>
      <c r="Q150" s="127">
        <f t="shared" si="28"/>
        <v>1.0250000000000001</v>
      </c>
      <c r="R150" s="128">
        <f t="shared" si="29"/>
        <v>2.125</v>
      </c>
      <c r="S150" s="128">
        <f t="shared" si="30"/>
        <v>2.3250000000000002</v>
      </c>
      <c r="T150" s="128">
        <f t="shared" si="31"/>
        <v>1.7</v>
      </c>
      <c r="U150" s="128">
        <f t="shared" si="32"/>
        <v>2.7250000000000001</v>
      </c>
      <c r="V150" s="128">
        <f t="shared" si="33"/>
        <v>1.9</v>
      </c>
      <c r="W150" s="33">
        <f t="shared" si="34"/>
        <v>85.5</v>
      </c>
      <c r="X150" s="129">
        <f t="shared" si="35"/>
        <v>17.100000000000001</v>
      </c>
      <c r="Y150" s="134">
        <v>70</v>
      </c>
      <c r="Z150" s="131">
        <f t="shared" si="36"/>
        <v>56</v>
      </c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2"/>
    </row>
    <row r="151" spans="1:44" s="130" customFormat="1" ht="21" thickBot="1" x14ac:dyDescent="0.35">
      <c r="A151" s="125">
        <v>145</v>
      </c>
      <c r="B151" s="134">
        <v>660947</v>
      </c>
      <c r="C151" s="135" t="s">
        <v>249</v>
      </c>
      <c r="D151" s="8">
        <v>11</v>
      </c>
      <c r="E151" s="9">
        <v>12</v>
      </c>
      <c r="F151" s="9">
        <v>9</v>
      </c>
      <c r="G151" s="9">
        <v>13</v>
      </c>
      <c r="H151" s="143">
        <v>14</v>
      </c>
      <c r="I151" s="126">
        <f t="shared" si="25"/>
        <v>59</v>
      </c>
      <c r="J151" s="126">
        <f t="shared" si="26"/>
        <v>8.85</v>
      </c>
      <c r="K151" s="14">
        <v>3</v>
      </c>
      <c r="L151" s="15">
        <v>4</v>
      </c>
      <c r="M151" s="15">
        <v>2</v>
      </c>
      <c r="N151" s="15">
        <v>4</v>
      </c>
      <c r="O151" s="144">
        <v>5</v>
      </c>
      <c r="P151" s="127">
        <f t="shared" si="27"/>
        <v>18</v>
      </c>
      <c r="Q151" s="127">
        <f t="shared" si="28"/>
        <v>0.9</v>
      </c>
      <c r="R151" s="128">
        <f t="shared" si="29"/>
        <v>1.7999999999999998</v>
      </c>
      <c r="S151" s="128">
        <f t="shared" si="30"/>
        <v>1.9999999999999998</v>
      </c>
      <c r="T151" s="128">
        <f t="shared" si="31"/>
        <v>1.45</v>
      </c>
      <c r="U151" s="128">
        <f t="shared" si="32"/>
        <v>2.15</v>
      </c>
      <c r="V151" s="128">
        <f t="shared" si="33"/>
        <v>2.35</v>
      </c>
      <c r="W151" s="33">
        <f t="shared" si="34"/>
        <v>77</v>
      </c>
      <c r="X151" s="129">
        <f t="shared" si="35"/>
        <v>15.4</v>
      </c>
      <c r="Y151" s="134">
        <v>64</v>
      </c>
      <c r="Z151" s="131">
        <f t="shared" si="36"/>
        <v>51.2</v>
      </c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2"/>
    </row>
    <row r="152" spans="1:44" s="130" customFormat="1" ht="21" thickBot="1" x14ac:dyDescent="0.35">
      <c r="A152" s="125">
        <v>146</v>
      </c>
      <c r="B152" s="134">
        <v>660948</v>
      </c>
      <c r="C152" s="135" t="s">
        <v>250</v>
      </c>
      <c r="D152" s="8">
        <v>12</v>
      </c>
      <c r="E152" s="9">
        <v>13.5</v>
      </c>
      <c r="F152" s="9">
        <v>13</v>
      </c>
      <c r="G152" s="9">
        <v>11</v>
      </c>
      <c r="H152" s="143">
        <v>8.5</v>
      </c>
      <c r="I152" s="126">
        <f t="shared" si="25"/>
        <v>58</v>
      </c>
      <c r="J152" s="126">
        <f t="shared" si="26"/>
        <v>8.6999999999999993</v>
      </c>
      <c r="K152" s="14">
        <v>4.5</v>
      </c>
      <c r="L152" s="15">
        <v>2</v>
      </c>
      <c r="M152" s="15">
        <v>3</v>
      </c>
      <c r="N152" s="15">
        <v>5</v>
      </c>
      <c r="O152" s="144">
        <v>4</v>
      </c>
      <c r="P152" s="127">
        <f t="shared" si="27"/>
        <v>18.5</v>
      </c>
      <c r="Q152" s="127">
        <f t="shared" si="28"/>
        <v>0.92500000000000004</v>
      </c>
      <c r="R152" s="128">
        <f t="shared" si="29"/>
        <v>2.0249999999999999</v>
      </c>
      <c r="S152" s="128">
        <f t="shared" si="30"/>
        <v>2.125</v>
      </c>
      <c r="T152" s="128">
        <f t="shared" si="31"/>
        <v>2.1</v>
      </c>
      <c r="U152" s="128">
        <f t="shared" si="32"/>
        <v>1.9</v>
      </c>
      <c r="V152" s="128">
        <f t="shared" si="33"/>
        <v>1.4749999999999999</v>
      </c>
      <c r="W152" s="33">
        <f t="shared" si="34"/>
        <v>76.5</v>
      </c>
      <c r="X152" s="129">
        <f t="shared" si="35"/>
        <v>15.3</v>
      </c>
      <c r="Y152" s="134">
        <v>64</v>
      </c>
      <c r="Z152" s="131">
        <f t="shared" si="36"/>
        <v>51.2</v>
      </c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2"/>
    </row>
    <row r="153" spans="1:44" s="130" customFormat="1" ht="21" thickBot="1" x14ac:dyDescent="0.35">
      <c r="A153" s="125">
        <v>147</v>
      </c>
      <c r="B153" s="134">
        <v>660949</v>
      </c>
      <c r="C153" s="135" t="s">
        <v>251</v>
      </c>
      <c r="D153" s="8">
        <v>9</v>
      </c>
      <c r="E153" s="9">
        <v>11</v>
      </c>
      <c r="F153" s="9">
        <v>10</v>
      </c>
      <c r="G153" s="9">
        <v>12</v>
      </c>
      <c r="H153" s="143">
        <v>7</v>
      </c>
      <c r="I153" s="126">
        <f t="shared" si="25"/>
        <v>49</v>
      </c>
      <c r="J153" s="126">
        <f t="shared" si="26"/>
        <v>7.35</v>
      </c>
      <c r="K153" s="14">
        <v>3</v>
      </c>
      <c r="L153" s="15">
        <v>2.5</v>
      </c>
      <c r="M153" s="15">
        <v>5</v>
      </c>
      <c r="N153" s="15">
        <v>2</v>
      </c>
      <c r="O153" s="144">
        <v>3.5</v>
      </c>
      <c r="P153" s="127">
        <f t="shared" si="27"/>
        <v>16</v>
      </c>
      <c r="Q153" s="127">
        <f t="shared" si="28"/>
        <v>0.8</v>
      </c>
      <c r="R153" s="128">
        <f t="shared" si="29"/>
        <v>1.5</v>
      </c>
      <c r="S153" s="128">
        <f t="shared" si="30"/>
        <v>1.7749999999999999</v>
      </c>
      <c r="T153" s="128">
        <f t="shared" si="31"/>
        <v>1.75</v>
      </c>
      <c r="U153" s="128">
        <f t="shared" si="32"/>
        <v>1.9</v>
      </c>
      <c r="V153" s="128">
        <f t="shared" si="33"/>
        <v>1.2250000000000001</v>
      </c>
      <c r="W153" s="33">
        <f t="shared" si="34"/>
        <v>65</v>
      </c>
      <c r="X153" s="129">
        <f t="shared" si="35"/>
        <v>13</v>
      </c>
      <c r="Y153" s="134">
        <v>55</v>
      </c>
      <c r="Z153" s="131">
        <f t="shared" si="36"/>
        <v>44</v>
      </c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2"/>
    </row>
    <row r="154" spans="1:44" s="130" customFormat="1" ht="21" thickBot="1" x14ac:dyDescent="0.35">
      <c r="A154" s="125">
        <v>148</v>
      </c>
      <c r="B154" s="134">
        <v>660950</v>
      </c>
      <c r="C154" s="135" t="s">
        <v>252</v>
      </c>
      <c r="D154" s="8">
        <v>7.5</v>
      </c>
      <c r="E154" s="9">
        <v>8</v>
      </c>
      <c r="F154" s="9">
        <v>8.5</v>
      </c>
      <c r="G154" s="9">
        <v>10</v>
      </c>
      <c r="H154" s="143">
        <v>9</v>
      </c>
      <c r="I154" s="126">
        <f t="shared" si="25"/>
        <v>43</v>
      </c>
      <c r="J154" s="126">
        <f t="shared" si="26"/>
        <v>6.45</v>
      </c>
      <c r="K154" s="14">
        <v>2</v>
      </c>
      <c r="L154" s="15">
        <v>3</v>
      </c>
      <c r="M154" s="15">
        <v>3</v>
      </c>
      <c r="N154" s="15">
        <v>2.5</v>
      </c>
      <c r="O154" s="144">
        <v>2</v>
      </c>
      <c r="P154" s="127">
        <f t="shared" si="27"/>
        <v>12.5</v>
      </c>
      <c r="Q154" s="127">
        <f t="shared" si="28"/>
        <v>0.625</v>
      </c>
      <c r="R154" s="128">
        <f t="shared" si="29"/>
        <v>1.2250000000000001</v>
      </c>
      <c r="S154" s="128">
        <f t="shared" si="30"/>
        <v>1.35</v>
      </c>
      <c r="T154" s="128">
        <f t="shared" si="31"/>
        <v>1.4249999999999998</v>
      </c>
      <c r="U154" s="128">
        <f t="shared" si="32"/>
        <v>1.625</v>
      </c>
      <c r="V154" s="128">
        <f t="shared" si="33"/>
        <v>1.45</v>
      </c>
      <c r="W154" s="33">
        <f t="shared" si="34"/>
        <v>55.5</v>
      </c>
      <c r="X154" s="129">
        <f t="shared" si="35"/>
        <v>11.100000000000001</v>
      </c>
      <c r="Y154" s="134">
        <v>48</v>
      </c>
      <c r="Z154" s="131">
        <f t="shared" si="36"/>
        <v>38.400000000000006</v>
      </c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2"/>
    </row>
    <row r="155" spans="1:44" s="130" customFormat="1" ht="19.899999999999999" customHeight="1" thickBot="1" x14ac:dyDescent="0.35">
      <c r="A155" s="125">
        <v>149</v>
      </c>
      <c r="B155" s="134">
        <v>660951</v>
      </c>
      <c r="C155" s="135" t="s">
        <v>253</v>
      </c>
      <c r="D155" s="8">
        <v>10</v>
      </c>
      <c r="E155" s="9">
        <v>9</v>
      </c>
      <c r="F155" s="9">
        <v>7</v>
      </c>
      <c r="G155" s="9">
        <v>12</v>
      </c>
      <c r="H155" s="143">
        <v>10.5</v>
      </c>
      <c r="I155" s="126">
        <f t="shared" si="25"/>
        <v>48.5</v>
      </c>
      <c r="J155" s="126">
        <f t="shared" si="26"/>
        <v>7.2749999999999995</v>
      </c>
      <c r="K155" s="14">
        <v>2.5</v>
      </c>
      <c r="L155" s="15">
        <v>4.5</v>
      </c>
      <c r="M155" s="15">
        <v>3</v>
      </c>
      <c r="N155" s="15">
        <v>2</v>
      </c>
      <c r="O155" s="144">
        <v>1</v>
      </c>
      <c r="P155" s="127">
        <f t="shared" si="27"/>
        <v>13</v>
      </c>
      <c r="Q155" s="127">
        <f t="shared" si="28"/>
        <v>0.65</v>
      </c>
      <c r="R155" s="128">
        <f t="shared" si="29"/>
        <v>1.625</v>
      </c>
      <c r="S155" s="128">
        <f t="shared" si="30"/>
        <v>1.575</v>
      </c>
      <c r="T155" s="128">
        <f t="shared" si="31"/>
        <v>1.2000000000000002</v>
      </c>
      <c r="U155" s="128">
        <f t="shared" si="32"/>
        <v>1.9</v>
      </c>
      <c r="V155" s="128">
        <f t="shared" si="33"/>
        <v>1.625</v>
      </c>
      <c r="W155" s="33">
        <f t="shared" si="34"/>
        <v>61.5</v>
      </c>
      <c r="X155" s="129">
        <f t="shared" si="35"/>
        <v>12.3</v>
      </c>
      <c r="Y155" s="134">
        <v>52</v>
      </c>
      <c r="Z155" s="131">
        <f t="shared" si="36"/>
        <v>41.6</v>
      </c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2"/>
    </row>
    <row r="156" spans="1:44" s="130" customFormat="1" ht="19.899999999999999" customHeight="1" thickBot="1" x14ac:dyDescent="0.35">
      <c r="A156" s="125">
        <v>150</v>
      </c>
      <c r="B156" s="134">
        <v>660952</v>
      </c>
      <c r="C156" s="135" t="s">
        <v>254</v>
      </c>
      <c r="D156" s="8">
        <v>15</v>
      </c>
      <c r="E156" s="9">
        <v>14.5</v>
      </c>
      <c r="F156" s="9">
        <v>13</v>
      </c>
      <c r="G156" s="9">
        <v>11.5</v>
      </c>
      <c r="H156" s="143">
        <v>12</v>
      </c>
      <c r="I156" s="126">
        <f t="shared" si="25"/>
        <v>66</v>
      </c>
      <c r="J156" s="126">
        <f t="shared" si="26"/>
        <v>9.9</v>
      </c>
      <c r="K156" s="14">
        <v>3</v>
      </c>
      <c r="L156" s="15">
        <v>5</v>
      </c>
      <c r="M156" s="15">
        <v>4.5</v>
      </c>
      <c r="N156" s="15">
        <v>5.5</v>
      </c>
      <c r="O156" s="144">
        <v>4</v>
      </c>
      <c r="P156" s="127">
        <f t="shared" si="27"/>
        <v>22</v>
      </c>
      <c r="Q156" s="127">
        <f t="shared" si="28"/>
        <v>1.1000000000000001</v>
      </c>
      <c r="R156" s="128">
        <f t="shared" si="29"/>
        <v>2.4</v>
      </c>
      <c r="S156" s="128">
        <f t="shared" si="30"/>
        <v>2.4249999999999998</v>
      </c>
      <c r="T156" s="128">
        <f t="shared" si="31"/>
        <v>2.1749999999999998</v>
      </c>
      <c r="U156" s="128">
        <f t="shared" si="32"/>
        <v>2</v>
      </c>
      <c r="V156" s="128">
        <f t="shared" si="33"/>
        <v>1.9999999999999998</v>
      </c>
      <c r="W156" s="33">
        <f t="shared" si="34"/>
        <v>88</v>
      </c>
      <c r="X156" s="129">
        <f t="shared" si="35"/>
        <v>17.600000000000001</v>
      </c>
      <c r="Y156" s="134">
        <v>72</v>
      </c>
      <c r="Z156" s="131">
        <f t="shared" si="36"/>
        <v>57.6</v>
      </c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2"/>
    </row>
    <row r="157" spans="1:44" s="130" customFormat="1" ht="19.899999999999999" customHeight="1" thickBot="1" x14ac:dyDescent="0.35">
      <c r="A157" s="125">
        <v>151</v>
      </c>
      <c r="B157" s="134">
        <v>660953</v>
      </c>
      <c r="C157" s="135" t="s">
        <v>255</v>
      </c>
      <c r="D157" s="8">
        <v>14.5</v>
      </c>
      <c r="E157" s="9">
        <v>12</v>
      </c>
      <c r="F157" s="9">
        <v>15</v>
      </c>
      <c r="G157" s="9">
        <v>10</v>
      </c>
      <c r="H157" s="143">
        <v>14</v>
      </c>
      <c r="I157" s="126">
        <f t="shared" si="25"/>
        <v>65.5</v>
      </c>
      <c r="J157" s="126">
        <f t="shared" si="26"/>
        <v>9.8249999999999993</v>
      </c>
      <c r="K157" s="14">
        <v>5.5</v>
      </c>
      <c r="L157" s="15">
        <v>4</v>
      </c>
      <c r="M157" s="15">
        <v>5</v>
      </c>
      <c r="N157" s="15">
        <v>3</v>
      </c>
      <c r="O157" s="144">
        <v>2.5</v>
      </c>
      <c r="P157" s="127">
        <f t="shared" si="27"/>
        <v>20</v>
      </c>
      <c r="Q157" s="127">
        <f t="shared" si="28"/>
        <v>1</v>
      </c>
      <c r="R157" s="128">
        <f t="shared" si="29"/>
        <v>2.4499999999999997</v>
      </c>
      <c r="S157" s="128">
        <f t="shared" si="30"/>
        <v>1.9999999999999998</v>
      </c>
      <c r="T157" s="128">
        <f t="shared" si="31"/>
        <v>2.5</v>
      </c>
      <c r="U157" s="128">
        <f t="shared" si="32"/>
        <v>1.65</v>
      </c>
      <c r="V157" s="128">
        <f t="shared" si="33"/>
        <v>2.2250000000000001</v>
      </c>
      <c r="W157" s="33">
        <f t="shared" si="34"/>
        <v>85.5</v>
      </c>
      <c r="X157" s="129">
        <f t="shared" si="35"/>
        <v>17.100000000000001</v>
      </c>
      <c r="Y157" s="134">
        <v>70</v>
      </c>
      <c r="Z157" s="131">
        <f t="shared" si="36"/>
        <v>56</v>
      </c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2"/>
    </row>
    <row r="158" spans="1:44" s="130" customFormat="1" ht="19.899999999999999" customHeight="1" thickBot="1" x14ac:dyDescent="0.35">
      <c r="A158" s="125">
        <v>152</v>
      </c>
      <c r="B158" s="134">
        <v>660954</v>
      </c>
      <c r="C158" s="135" t="s">
        <v>256</v>
      </c>
      <c r="D158" s="8">
        <v>12</v>
      </c>
      <c r="E158" s="9">
        <v>10</v>
      </c>
      <c r="F158" s="9">
        <v>14.5</v>
      </c>
      <c r="G158" s="9">
        <v>9.5</v>
      </c>
      <c r="H158" s="143">
        <v>14</v>
      </c>
      <c r="I158" s="126">
        <f t="shared" si="25"/>
        <v>60</v>
      </c>
      <c r="J158" s="126">
        <f t="shared" si="26"/>
        <v>9</v>
      </c>
      <c r="K158" s="14">
        <v>3</v>
      </c>
      <c r="L158" s="15">
        <v>2.5</v>
      </c>
      <c r="M158" s="15">
        <v>3.5</v>
      </c>
      <c r="N158" s="15">
        <v>4</v>
      </c>
      <c r="O158" s="144">
        <v>3.5</v>
      </c>
      <c r="P158" s="127">
        <f t="shared" si="27"/>
        <v>16.5</v>
      </c>
      <c r="Q158" s="127">
        <f t="shared" si="28"/>
        <v>0.82500000000000007</v>
      </c>
      <c r="R158" s="128">
        <f t="shared" si="29"/>
        <v>1.9499999999999997</v>
      </c>
      <c r="S158" s="128">
        <f t="shared" si="30"/>
        <v>1.625</v>
      </c>
      <c r="T158" s="128">
        <f t="shared" si="31"/>
        <v>2.3499999999999996</v>
      </c>
      <c r="U158" s="128">
        <f t="shared" si="32"/>
        <v>1.625</v>
      </c>
      <c r="V158" s="128">
        <f t="shared" si="33"/>
        <v>2.2749999999999999</v>
      </c>
      <c r="W158" s="33">
        <f t="shared" si="34"/>
        <v>76.5</v>
      </c>
      <c r="X158" s="129">
        <f t="shared" si="35"/>
        <v>15.3</v>
      </c>
      <c r="Y158" s="134">
        <v>63</v>
      </c>
      <c r="Z158" s="131">
        <f t="shared" si="36"/>
        <v>50.400000000000006</v>
      </c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2"/>
    </row>
    <row r="159" spans="1:44" s="130" customFormat="1" ht="19.899999999999999" customHeight="1" thickBot="1" x14ac:dyDescent="0.35">
      <c r="A159" s="125">
        <v>153</v>
      </c>
      <c r="B159" s="134">
        <v>660955</v>
      </c>
      <c r="C159" s="135" t="s">
        <v>257</v>
      </c>
      <c r="D159" s="8">
        <v>12</v>
      </c>
      <c r="E159" s="9">
        <v>9.5</v>
      </c>
      <c r="F159" s="9">
        <v>6</v>
      </c>
      <c r="G159" s="9">
        <v>7</v>
      </c>
      <c r="H159" s="143">
        <v>11</v>
      </c>
      <c r="I159" s="126">
        <f t="shared" si="25"/>
        <v>45.5</v>
      </c>
      <c r="J159" s="126">
        <f t="shared" si="26"/>
        <v>6.8250000000000002</v>
      </c>
      <c r="K159" s="14">
        <v>3.5</v>
      </c>
      <c r="L159" s="15">
        <v>2</v>
      </c>
      <c r="M159" s="15">
        <v>2.5</v>
      </c>
      <c r="N159" s="15">
        <v>4.5</v>
      </c>
      <c r="O159" s="144">
        <v>3</v>
      </c>
      <c r="P159" s="127">
        <f t="shared" si="27"/>
        <v>15.5</v>
      </c>
      <c r="Q159" s="127">
        <f t="shared" si="28"/>
        <v>0.77500000000000002</v>
      </c>
      <c r="R159" s="128">
        <f t="shared" si="29"/>
        <v>1.9749999999999999</v>
      </c>
      <c r="S159" s="128">
        <f t="shared" si="30"/>
        <v>1.5250000000000001</v>
      </c>
      <c r="T159" s="128">
        <f t="shared" si="31"/>
        <v>1.0249999999999999</v>
      </c>
      <c r="U159" s="128">
        <f t="shared" si="32"/>
        <v>1.2750000000000001</v>
      </c>
      <c r="V159" s="128">
        <f t="shared" si="33"/>
        <v>1.7999999999999998</v>
      </c>
      <c r="W159" s="33">
        <f t="shared" si="34"/>
        <v>61</v>
      </c>
      <c r="X159" s="129">
        <f t="shared" si="35"/>
        <v>12.200000000000001</v>
      </c>
      <c r="Y159" s="134">
        <v>50</v>
      </c>
      <c r="Z159" s="131">
        <f t="shared" si="36"/>
        <v>40</v>
      </c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2"/>
    </row>
    <row r="160" spans="1:44" s="130" customFormat="1" ht="19.899999999999999" customHeight="1" thickBot="1" x14ac:dyDescent="0.35">
      <c r="A160" s="125">
        <v>154</v>
      </c>
      <c r="B160" s="134">
        <v>660956</v>
      </c>
      <c r="C160" s="135" t="s">
        <v>258</v>
      </c>
      <c r="D160" s="8">
        <v>14.5</v>
      </c>
      <c r="E160" s="9">
        <v>7</v>
      </c>
      <c r="F160" s="9">
        <v>9.5</v>
      </c>
      <c r="G160" s="9">
        <v>10</v>
      </c>
      <c r="H160" s="143">
        <v>13</v>
      </c>
      <c r="I160" s="126">
        <f t="shared" si="25"/>
        <v>54</v>
      </c>
      <c r="J160" s="126">
        <f t="shared" si="26"/>
        <v>8.1</v>
      </c>
      <c r="K160" s="14">
        <v>3.5</v>
      </c>
      <c r="L160" s="15">
        <v>3</v>
      </c>
      <c r="M160" s="15">
        <v>2.5</v>
      </c>
      <c r="N160" s="15">
        <v>4</v>
      </c>
      <c r="O160" s="144">
        <v>5</v>
      </c>
      <c r="P160" s="127">
        <f t="shared" si="27"/>
        <v>18</v>
      </c>
      <c r="Q160" s="127">
        <f t="shared" si="28"/>
        <v>0.9</v>
      </c>
      <c r="R160" s="128">
        <f t="shared" si="29"/>
        <v>2.3499999999999996</v>
      </c>
      <c r="S160" s="128">
        <f t="shared" si="30"/>
        <v>1.2000000000000002</v>
      </c>
      <c r="T160" s="128">
        <f t="shared" si="31"/>
        <v>1.55</v>
      </c>
      <c r="U160" s="128">
        <f t="shared" si="32"/>
        <v>1.7</v>
      </c>
      <c r="V160" s="128">
        <f t="shared" si="33"/>
        <v>2.2000000000000002</v>
      </c>
      <c r="W160" s="33">
        <f t="shared" si="34"/>
        <v>72</v>
      </c>
      <c r="X160" s="129">
        <f t="shared" si="35"/>
        <v>14.4</v>
      </c>
      <c r="Y160" s="134">
        <v>60</v>
      </c>
      <c r="Z160" s="131">
        <f t="shared" si="36"/>
        <v>48</v>
      </c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2"/>
    </row>
    <row r="161" spans="1:44" s="130" customFormat="1" ht="19.899999999999999" customHeight="1" x14ac:dyDescent="0.3">
      <c r="A161" s="125">
        <v>155</v>
      </c>
      <c r="B161" s="134">
        <v>660957</v>
      </c>
      <c r="C161" s="135" t="s">
        <v>259</v>
      </c>
      <c r="D161" s="8">
        <v>10</v>
      </c>
      <c r="E161" s="9">
        <v>10.5</v>
      </c>
      <c r="F161" s="9">
        <v>13</v>
      </c>
      <c r="G161" s="9">
        <v>8</v>
      </c>
      <c r="H161" s="143">
        <v>11</v>
      </c>
      <c r="I161" s="126">
        <f t="shared" si="25"/>
        <v>52.5</v>
      </c>
      <c r="J161" s="126">
        <f t="shared" si="26"/>
        <v>7.875</v>
      </c>
      <c r="K161" s="14">
        <v>4</v>
      </c>
      <c r="L161" s="15">
        <v>3.5</v>
      </c>
      <c r="M161" s="15">
        <v>3</v>
      </c>
      <c r="N161" s="15">
        <v>2.5</v>
      </c>
      <c r="O161" s="144">
        <v>3</v>
      </c>
      <c r="P161" s="127">
        <f t="shared" si="27"/>
        <v>16</v>
      </c>
      <c r="Q161" s="127">
        <f t="shared" si="28"/>
        <v>0.8</v>
      </c>
      <c r="R161" s="128">
        <f t="shared" si="29"/>
        <v>1.7</v>
      </c>
      <c r="S161" s="128">
        <f t="shared" si="30"/>
        <v>1.75</v>
      </c>
      <c r="T161" s="128">
        <f t="shared" si="31"/>
        <v>2.1</v>
      </c>
      <c r="U161" s="128">
        <f t="shared" si="32"/>
        <v>1.325</v>
      </c>
      <c r="V161" s="128">
        <f t="shared" si="33"/>
        <v>1.7999999999999998</v>
      </c>
      <c r="W161" s="33">
        <f t="shared" si="34"/>
        <v>68.5</v>
      </c>
      <c r="X161" s="129">
        <f t="shared" si="35"/>
        <v>13.700000000000001</v>
      </c>
      <c r="Y161" s="134">
        <v>58</v>
      </c>
      <c r="Z161" s="131">
        <f t="shared" si="36"/>
        <v>46.400000000000006</v>
      </c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2"/>
    </row>
    <row r="162" spans="1:44" s="130" customFormat="1" ht="19.899999999999999" customHeight="1" thickBot="1" x14ac:dyDescent="0.35">
      <c r="A162" s="125">
        <v>156</v>
      </c>
      <c r="B162" s="134">
        <v>660958</v>
      </c>
      <c r="C162" s="135" t="s">
        <v>260</v>
      </c>
      <c r="D162" s="9"/>
      <c r="E162" s="9"/>
      <c r="F162" s="9"/>
      <c r="G162" s="9"/>
      <c r="H162" s="9"/>
      <c r="I162" s="126">
        <f t="shared" si="25"/>
        <v>0</v>
      </c>
      <c r="J162" s="126">
        <f t="shared" si="26"/>
        <v>0</v>
      </c>
      <c r="K162" s="15"/>
      <c r="L162" s="15"/>
      <c r="M162" s="15"/>
      <c r="N162" s="15"/>
      <c r="O162" s="15"/>
      <c r="P162" s="127"/>
      <c r="Q162" s="127"/>
      <c r="R162" s="128"/>
      <c r="S162" s="128"/>
      <c r="T162" s="128"/>
      <c r="U162" s="128"/>
      <c r="V162" s="128"/>
      <c r="W162" s="33">
        <f t="shared" si="34"/>
        <v>0</v>
      </c>
      <c r="X162" s="129">
        <f t="shared" si="35"/>
        <v>0</v>
      </c>
      <c r="Y162" s="134" t="s">
        <v>290</v>
      </c>
      <c r="Z162" s="131" t="e">
        <f t="shared" si="36"/>
        <v>#VALUE!</v>
      </c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2"/>
    </row>
    <row r="163" spans="1:44" s="130" customFormat="1" ht="19.899999999999999" customHeight="1" thickBot="1" x14ac:dyDescent="0.35">
      <c r="A163" s="125">
        <v>157</v>
      </c>
      <c r="B163" s="134">
        <v>660959</v>
      </c>
      <c r="C163" s="135" t="s">
        <v>261</v>
      </c>
      <c r="D163" s="8">
        <v>17</v>
      </c>
      <c r="E163" s="9">
        <v>15</v>
      </c>
      <c r="F163" s="9">
        <v>13.5</v>
      </c>
      <c r="G163" s="9">
        <v>10</v>
      </c>
      <c r="H163" s="143">
        <v>12</v>
      </c>
      <c r="I163" s="126">
        <f t="shared" si="25"/>
        <v>67.5</v>
      </c>
      <c r="J163" s="126">
        <f t="shared" si="26"/>
        <v>10.125</v>
      </c>
      <c r="K163" s="14">
        <v>5</v>
      </c>
      <c r="L163" s="15">
        <v>4</v>
      </c>
      <c r="M163" s="15">
        <v>5</v>
      </c>
      <c r="N163" s="15">
        <v>3.5</v>
      </c>
      <c r="O163" s="144">
        <v>4.5</v>
      </c>
      <c r="P163" s="127">
        <f t="shared" si="27"/>
        <v>22</v>
      </c>
      <c r="Q163" s="127">
        <f t="shared" si="28"/>
        <v>1.1000000000000001</v>
      </c>
      <c r="R163" s="128">
        <f t="shared" si="29"/>
        <v>2.8</v>
      </c>
      <c r="S163" s="128">
        <f t="shared" si="30"/>
        <v>2.4500000000000002</v>
      </c>
      <c r="T163" s="128">
        <f t="shared" si="31"/>
        <v>2.2749999999999999</v>
      </c>
      <c r="U163" s="128">
        <f t="shared" si="32"/>
        <v>1.675</v>
      </c>
      <c r="V163" s="128">
        <f t="shared" si="33"/>
        <v>2.0249999999999999</v>
      </c>
      <c r="W163" s="33">
        <f t="shared" si="34"/>
        <v>89.5</v>
      </c>
      <c r="X163" s="129">
        <f t="shared" si="35"/>
        <v>17.900000000000002</v>
      </c>
      <c r="Y163" s="134">
        <v>73</v>
      </c>
      <c r="Z163" s="131">
        <f t="shared" si="36"/>
        <v>58.400000000000006</v>
      </c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2"/>
    </row>
    <row r="164" spans="1:44" s="130" customFormat="1" ht="19.899999999999999" customHeight="1" thickBot="1" x14ac:dyDescent="0.35">
      <c r="A164" s="125">
        <v>158</v>
      </c>
      <c r="B164" s="134">
        <v>660960</v>
      </c>
      <c r="C164" s="135" t="s">
        <v>262</v>
      </c>
      <c r="D164" s="8">
        <v>16</v>
      </c>
      <c r="E164" s="9">
        <v>14</v>
      </c>
      <c r="F164" s="9">
        <v>15</v>
      </c>
      <c r="G164" s="9">
        <v>8</v>
      </c>
      <c r="H164" s="143">
        <v>9</v>
      </c>
      <c r="I164" s="126">
        <f t="shared" si="25"/>
        <v>62</v>
      </c>
      <c r="J164" s="126">
        <f t="shared" si="26"/>
        <v>9.2999999999999989</v>
      </c>
      <c r="K164" s="14">
        <v>4</v>
      </c>
      <c r="L164" s="15">
        <v>5.5</v>
      </c>
      <c r="M164" s="15">
        <v>4.5</v>
      </c>
      <c r="N164" s="15">
        <v>5</v>
      </c>
      <c r="O164" s="144">
        <v>3</v>
      </c>
      <c r="P164" s="127">
        <f t="shared" si="27"/>
        <v>22</v>
      </c>
      <c r="Q164" s="127">
        <f t="shared" si="28"/>
        <v>1.1000000000000001</v>
      </c>
      <c r="R164" s="128">
        <f t="shared" si="29"/>
        <v>2.6</v>
      </c>
      <c r="S164" s="128">
        <f t="shared" si="30"/>
        <v>2.375</v>
      </c>
      <c r="T164" s="128">
        <f t="shared" si="31"/>
        <v>2.4750000000000001</v>
      </c>
      <c r="U164" s="128">
        <f t="shared" si="32"/>
        <v>1.45</v>
      </c>
      <c r="V164" s="128">
        <f t="shared" si="33"/>
        <v>1.5</v>
      </c>
      <c r="W164" s="33">
        <f t="shared" si="34"/>
        <v>84</v>
      </c>
      <c r="X164" s="129">
        <f t="shared" si="35"/>
        <v>16.8</v>
      </c>
      <c r="Y164" s="134">
        <v>68</v>
      </c>
      <c r="Z164" s="131">
        <f t="shared" si="36"/>
        <v>54.400000000000006</v>
      </c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2"/>
    </row>
    <row r="165" spans="1:44" s="130" customFormat="1" ht="19.899999999999999" customHeight="1" thickBot="1" x14ac:dyDescent="0.35">
      <c r="A165" s="125">
        <v>159</v>
      </c>
      <c r="B165" s="134">
        <v>660961</v>
      </c>
      <c r="C165" s="135" t="s">
        <v>263</v>
      </c>
      <c r="D165" s="8">
        <v>9.5</v>
      </c>
      <c r="E165" s="9">
        <v>8</v>
      </c>
      <c r="F165" s="9">
        <v>9</v>
      </c>
      <c r="G165" s="9">
        <v>10</v>
      </c>
      <c r="H165" s="143">
        <v>8</v>
      </c>
      <c r="I165" s="126">
        <f t="shared" si="25"/>
        <v>44.5</v>
      </c>
      <c r="J165" s="126">
        <f t="shared" si="26"/>
        <v>6.6749999999999998</v>
      </c>
      <c r="K165" s="14">
        <v>3.5</v>
      </c>
      <c r="L165" s="15">
        <v>2</v>
      </c>
      <c r="M165" s="15">
        <v>3</v>
      </c>
      <c r="N165" s="15">
        <v>2.5</v>
      </c>
      <c r="O165" s="144">
        <v>3</v>
      </c>
      <c r="P165" s="127">
        <f t="shared" si="27"/>
        <v>14</v>
      </c>
      <c r="Q165" s="127">
        <f t="shared" si="28"/>
        <v>0.70000000000000007</v>
      </c>
      <c r="R165" s="128">
        <f t="shared" si="29"/>
        <v>1.6</v>
      </c>
      <c r="S165" s="128">
        <f t="shared" si="30"/>
        <v>1.3</v>
      </c>
      <c r="T165" s="128">
        <f t="shared" si="31"/>
        <v>1.5</v>
      </c>
      <c r="U165" s="128">
        <f t="shared" si="32"/>
        <v>1.625</v>
      </c>
      <c r="V165" s="128">
        <f t="shared" si="33"/>
        <v>1.35</v>
      </c>
      <c r="W165" s="33">
        <f t="shared" si="34"/>
        <v>58.5</v>
      </c>
      <c r="X165" s="129">
        <f t="shared" si="35"/>
        <v>11.700000000000001</v>
      </c>
      <c r="Y165" s="134">
        <v>51</v>
      </c>
      <c r="Z165" s="131">
        <f t="shared" si="36"/>
        <v>40.800000000000004</v>
      </c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2"/>
    </row>
    <row r="166" spans="1:44" s="130" customFormat="1" ht="19.899999999999999" customHeight="1" thickBot="1" x14ac:dyDescent="0.35">
      <c r="A166" s="125">
        <v>160</v>
      </c>
      <c r="B166" s="134">
        <v>660962</v>
      </c>
      <c r="C166" s="135" t="s">
        <v>264</v>
      </c>
      <c r="D166" s="8">
        <v>10</v>
      </c>
      <c r="E166" s="9">
        <v>13</v>
      </c>
      <c r="F166" s="9">
        <v>9</v>
      </c>
      <c r="G166" s="9">
        <v>8.5</v>
      </c>
      <c r="H166" s="143">
        <v>7</v>
      </c>
      <c r="I166" s="126">
        <f t="shared" si="25"/>
        <v>47.5</v>
      </c>
      <c r="J166" s="126">
        <f t="shared" si="26"/>
        <v>7.125</v>
      </c>
      <c r="K166" s="14">
        <v>1.5</v>
      </c>
      <c r="L166" s="15">
        <v>3.5</v>
      </c>
      <c r="M166" s="15">
        <v>4.5</v>
      </c>
      <c r="N166" s="15">
        <v>2.5</v>
      </c>
      <c r="O166" s="144">
        <v>3.5</v>
      </c>
      <c r="P166" s="127">
        <f t="shared" si="27"/>
        <v>15.5</v>
      </c>
      <c r="Q166" s="127">
        <f t="shared" si="28"/>
        <v>0.77500000000000002</v>
      </c>
      <c r="R166" s="128">
        <f t="shared" si="29"/>
        <v>1.575</v>
      </c>
      <c r="S166" s="128">
        <f t="shared" si="30"/>
        <v>2.125</v>
      </c>
      <c r="T166" s="128">
        <f t="shared" si="31"/>
        <v>1.575</v>
      </c>
      <c r="U166" s="128">
        <f t="shared" si="32"/>
        <v>1.4</v>
      </c>
      <c r="V166" s="128">
        <f t="shared" si="33"/>
        <v>1.2250000000000001</v>
      </c>
      <c r="W166" s="33">
        <f t="shared" si="34"/>
        <v>63</v>
      </c>
      <c r="X166" s="129">
        <f t="shared" si="35"/>
        <v>12.600000000000001</v>
      </c>
      <c r="Y166" s="134">
        <v>52</v>
      </c>
      <c r="Z166" s="131">
        <f t="shared" si="36"/>
        <v>41.6</v>
      </c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2"/>
    </row>
    <row r="167" spans="1:44" s="130" customFormat="1" ht="19.899999999999999" customHeight="1" thickBot="1" x14ac:dyDescent="0.35">
      <c r="A167" s="125">
        <v>161</v>
      </c>
      <c r="B167" s="134">
        <v>660963</v>
      </c>
      <c r="C167" s="135" t="s">
        <v>265</v>
      </c>
      <c r="D167" s="8">
        <v>13</v>
      </c>
      <c r="E167" s="9">
        <v>15</v>
      </c>
      <c r="F167" s="9">
        <v>12</v>
      </c>
      <c r="G167" s="9">
        <v>10</v>
      </c>
      <c r="H167" s="143">
        <v>11</v>
      </c>
      <c r="I167" s="126">
        <f t="shared" si="25"/>
        <v>61</v>
      </c>
      <c r="J167" s="126">
        <f t="shared" si="26"/>
        <v>9.15</v>
      </c>
      <c r="K167" s="14">
        <v>3.5</v>
      </c>
      <c r="L167" s="15">
        <v>5</v>
      </c>
      <c r="M167" s="15">
        <v>4</v>
      </c>
      <c r="N167" s="15">
        <v>2</v>
      </c>
      <c r="O167" s="144">
        <v>4.5</v>
      </c>
      <c r="P167" s="127">
        <f t="shared" si="27"/>
        <v>19</v>
      </c>
      <c r="Q167" s="127">
        <f t="shared" si="28"/>
        <v>0.95000000000000007</v>
      </c>
      <c r="R167" s="128">
        <f t="shared" si="29"/>
        <v>2.125</v>
      </c>
      <c r="S167" s="128">
        <f t="shared" si="30"/>
        <v>2.5</v>
      </c>
      <c r="T167" s="128">
        <f t="shared" si="31"/>
        <v>1.9999999999999998</v>
      </c>
      <c r="U167" s="128">
        <f t="shared" si="32"/>
        <v>1.6</v>
      </c>
      <c r="V167" s="128">
        <f t="shared" si="33"/>
        <v>1.875</v>
      </c>
      <c r="W167" s="33">
        <f t="shared" si="34"/>
        <v>80</v>
      </c>
      <c r="X167" s="129">
        <f t="shared" si="35"/>
        <v>16</v>
      </c>
      <c r="Y167" s="134">
        <v>65</v>
      </c>
      <c r="Z167" s="131">
        <f t="shared" si="36"/>
        <v>52</v>
      </c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2"/>
    </row>
    <row r="168" spans="1:44" s="130" customFormat="1" ht="19.899999999999999" customHeight="1" thickBot="1" x14ac:dyDescent="0.35">
      <c r="A168" s="125">
        <v>162</v>
      </c>
      <c r="B168" s="134">
        <v>660964</v>
      </c>
      <c r="C168" s="135" t="s">
        <v>266</v>
      </c>
      <c r="D168" s="8">
        <v>15</v>
      </c>
      <c r="E168" s="9">
        <v>11</v>
      </c>
      <c r="F168" s="9">
        <v>13.5</v>
      </c>
      <c r="G168" s="9">
        <v>14</v>
      </c>
      <c r="H168" s="143">
        <v>10.5</v>
      </c>
      <c r="I168" s="126">
        <f t="shared" si="25"/>
        <v>64</v>
      </c>
      <c r="J168" s="126">
        <f t="shared" si="26"/>
        <v>9.6</v>
      </c>
      <c r="K168" s="14">
        <v>4</v>
      </c>
      <c r="L168" s="15">
        <v>5</v>
      </c>
      <c r="M168" s="15">
        <v>3.5</v>
      </c>
      <c r="N168" s="15">
        <v>4</v>
      </c>
      <c r="O168" s="144">
        <v>3.5</v>
      </c>
      <c r="P168" s="127">
        <f t="shared" si="27"/>
        <v>20</v>
      </c>
      <c r="Q168" s="127">
        <f t="shared" si="28"/>
        <v>1</v>
      </c>
      <c r="R168" s="128">
        <f t="shared" si="29"/>
        <v>2.4500000000000002</v>
      </c>
      <c r="S168" s="128">
        <f t="shared" si="30"/>
        <v>1.9</v>
      </c>
      <c r="T168" s="128">
        <f t="shared" si="31"/>
        <v>2.1999999999999997</v>
      </c>
      <c r="U168" s="128">
        <f t="shared" si="32"/>
        <v>2.3000000000000003</v>
      </c>
      <c r="V168" s="128">
        <f t="shared" si="33"/>
        <v>1.75</v>
      </c>
      <c r="W168" s="33">
        <f t="shared" si="34"/>
        <v>84</v>
      </c>
      <c r="X168" s="129">
        <f t="shared" si="35"/>
        <v>16.8</v>
      </c>
      <c r="Y168" s="134">
        <v>69</v>
      </c>
      <c r="Z168" s="131">
        <f t="shared" si="36"/>
        <v>55.2</v>
      </c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2"/>
    </row>
    <row r="169" spans="1:44" s="130" customFormat="1" ht="19.899999999999999" customHeight="1" thickBot="1" x14ac:dyDescent="0.35">
      <c r="A169" s="125">
        <v>163</v>
      </c>
      <c r="B169" s="134">
        <v>660965</v>
      </c>
      <c r="C169" s="135" t="s">
        <v>267</v>
      </c>
      <c r="D169" s="8">
        <v>16</v>
      </c>
      <c r="E169" s="9">
        <v>13</v>
      </c>
      <c r="F169" s="9">
        <v>12</v>
      </c>
      <c r="G169" s="9">
        <v>10</v>
      </c>
      <c r="H169" s="143">
        <v>14</v>
      </c>
      <c r="I169" s="126">
        <f t="shared" si="25"/>
        <v>65</v>
      </c>
      <c r="J169" s="126">
        <f t="shared" si="26"/>
        <v>9.75</v>
      </c>
      <c r="K169" s="14">
        <v>4.5</v>
      </c>
      <c r="L169" s="15">
        <v>3.5</v>
      </c>
      <c r="M169" s="15">
        <v>5</v>
      </c>
      <c r="N169" s="15">
        <v>4.5</v>
      </c>
      <c r="O169" s="144">
        <v>5</v>
      </c>
      <c r="P169" s="127">
        <f t="shared" si="27"/>
        <v>22.5</v>
      </c>
      <c r="Q169" s="127">
        <f t="shared" si="28"/>
        <v>1.125</v>
      </c>
      <c r="R169" s="128">
        <f t="shared" si="29"/>
        <v>2.625</v>
      </c>
      <c r="S169" s="128">
        <f t="shared" si="30"/>
        <v>2.125</v>
      </c>
      <c r="T169" s="128">
        <f t="shared" si="31"/>
        <v>2.0499999999999998</v>
      </c>
      <c r="U169" s="128">
        <f t="shared" si="32"/>
        <v>1.7250000000000001</v>
      </c>
      <c r="V169" s="128">
        <f t="shared" si="33"/>
        <v>2.35</v>
      </c>
      <c r="W169" s="33">
        <f t="shared" si="34"/>
        <v>87.5</v>
      </c>
      <c r="X169" s="129">
        <f t="shared" si="35"/>
        <v>17.5</v>
      </c>
      <c r="Y169" s="134">
        <v>70</v>
      </c>
      <c r="Z169" s="131">
        <f t="shared" si="36"/>
        <v>56</v>
      </c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2"/>
    </row>
    <row r="170" spans="1:44" s="130" customFormat="1" ht="19.899999999999999" customHeight="1" thickBot="1" x14ac:dyDescent="0.35">
      <c r="A170" s="125">
        <v>164</v>
      </c>
      <c r="B170" s="134">
        <v>660966</v>
      </c>
      <c r="C170" s="135" t="s">
        <v>268</v>
      </c>
      <c r="D170" s="8">
        <v>11</v>
      </c>
      <c r="E170" s="9">
        <v>7</v>
      </c>
      <c r="F170" s="9">
        <v>10.5</v>
      </c>
      <c r="G170" s="9">
        <v>9</v>
      </c>
      <c r="H170" s="143">
        <v>9</v>
      </c>
      <c r="I170" s="126">
        <f t="shared" si="25"/>
        <v>46.5</v>
      </c>
      <c r="J170" s="126">
        <f t="shared" si="26"/>
        <v>6.9749999999999996</v>
      </c>
      <c r="K170" s="14">
        <v>2.5</v>
      </c>
      <c r="L170" s="15">
        <v>3</v>
      </c>
      <c r="M170" s="15">
        <v>2.5</v>
      </c>
      <c r="N170" s="15">
        <v>3.5</v>
      </c>
      <c r="O170" s="144">
        <v>4</v>
      </c>
      <c r="P170" s="127">
        <f t="shared" si="27"/>
        <v>15.5</v>
      </c>
      <c r="Q170" s="127">
        <f t="shared" si="28"/>
        <v>0.77500000000000002</v>
      </c>
      <c r="R170" s="128">
        <f t="shared" si="29"/>
        <v>1.7749999999999999</v>
      </c>
      <c r="S170" s="128">
        <f t="shared" si="30"/>
        <v>1.2000000000000002</v>
      </c>
      <c r="T170" s="128">
        <f t="shared" si="31"/>
        <v>1.7</v>
      </c>
      <c r="U170" s="128">
        <f t="shared" si="32"/>
        <v>1.5249999999999999</v>
      </c>
      <c r="V170" s="128">
        <f t="shared" si="33"/>
        <v>1.5499999999999998</v>
      </c>
      <c r="W170" s="33">
        <f t="shared" si="34"/>
        <v>62</v>
      </c>
      <c r="X170" s="129">
        <f t="shared" si="35"/>
        <v>12.4</v>
      </c>
      <c r="Y170" s="134">
        <v>52</v>
      </c>
      <c r="Z170" s="131">
        <f t="shared" si="36"/>
        <v>41.6</v>
      </c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2"/>
    </row>
    <row r="171" spans="1:44" s="130" customFormat="1" ht="19.899999999999999" customHeight="1" thickBot="1" x14ac:dyDescent="0.35">
      <c r="A171" s="125">
        <v>165</v>
      </c>
      <c r="B171" s="134">
        <v>660967</v>
      </c>
      <c r="C171" s="135" t="s">
        <v>269</v>
      </c>
      <c r="D171" s="8">
        <v>13.5</v>
      </c>
      <c r="E171" s="9">
        <v>9</v>
      </c>
      <c r="F171" s="9">
        <v>14</v>
      </c>
      <c r="G171" s="9">
        <v>16.5</v>
      </c>
      <c r="H171" s="143">
        <v>13</v>
      </c>
      <c r="I171" s="126">
        <f t="shared" si="25"/>
        <v>66</v>
      </c>
      <c r="J171" s="126">
        <f t="shared" si="26"/>
        <v>9.9</v>
      </c>
      <c r="K171" s="14">
        <v>4</v>
      </c>
      <c r="L171" s="15">
        <v>5.5</v>
      </c>
      <c r="M171" s="15">
        <v>4</v>
      </c>
      <c r="N171" s="15">
        <v>5</v>
      </c>
      <c r="O171" s="144">
        <v>2</v>
      </c>
      <c r="P171" s="127">
        <f t="shared" si="27"/>
        <v>20.5</v>
      </c>
      <c r="Q171" s="127">
        <f t="shared" si="28"/>
        <v>1.0250000000000001</v>
      </c>
      <c r="R171" s="128">
        <f t="shared" si="29"/>
        <v>2.2250000000000001</v>
      </c>
      <c r="S171" s="128">
        <f t="shared" si="30"/>
        <v>1.625</v>
      </c>
      <c r="T171" s="128">
        <f t="shared" si="31"/>
        <v>2.3000000000000003</v>
      </c>
      <c r="U171" s="128">
        <f t="shared" si="32"/>
        <v>2.7250000000000001</v>
      </c>
      <c r="V171" s="128">
        <f t="shared" si="33"/>
        <v>2.0499999999999998</v>
      </c>
      <c r="W171" s="33">
        <f t="shared" si="34"/>
        <v>86.5</v>
      </c>
      <c r="X171" s="129">
        <f t="shared" si="35"/>
        <v>17.3</v>
      </c>
      <c r="Y171" s="134">
        <v>71</v>
      </c>
      <c r="Z171" s="131">
        <f t="shared" si="36"/>
        <v>56.800000000000004</v>
      </c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2"/>
    </row>
    <row r="172" spans="1:44" s="130" customFormat="1" ht="19.899999999999999" customHeight="1" x14ac:dyDescent="0.3">
      <c r="A172" s="125">
        <v>166</v>
      </c>
      <c r="B172" s="134">
        <v>660968</v>
      </c>
      <c r="C172" s="135" t="s">
        <v>270</v>
      </c>
      <c r="D172" s="8">
        <v>14</v>
      </c>
      <c r="E172" s="9">
        <v>12</v>
      </c>
      <c r="F172" s="9">
        <v>9</v>
      </c>
      <c r="G172" s="9">
        <v>10</v>
      </c>
      <c r="H172" s="143">
        <v>8</v>
      </c>
      <c r="I172" s="126">
        <f t="shared" si="25"/>
        <v>53</v>
      </c>
      <c r="J172" s="126">
        <f t="shared" si="26"/>
        <v>7.9499999999999993</v>
      </c>
      <c r="K172" s="14">
        <v>3.5</v>
      </c>
      <c r="L172" s="15">
        <v>4</v>
      </c>
      <c r="M172" s="15">
        <v>4.5</v>
      </c>
      <c r="N172" s="15">
        <v>2.5</v>
      </c>
      <c r="O172" s="144">
        <v>2.5</v>
      </c>
      <c r="P172" s="127">
        <f t="shared" si="27"/>
        <v>17</v>
      </c>
      <c r="Q172" s="127">
        <f t="shared" si="28"/>
        <v>0.85000000000000009</v>
      </c>
      <c r="R172" s="128">
        <f t="shared" si="29"/>
        <v>2.2749999999999999</v>
      </c>
      <c r="S172" s="128">
        <f t="shared" si="30"/>
        <v>1.9999999999999998</v>
      </c>
      <c r="T172" s="128">
        <f t="shared" si="31"/>
        <v>1.575</v>
      </c>
      <c r="U172" s="128">
        <f t="shared" si="32"/>
        <v>1.625</v>
      </c>
      <c r="V172" s="128">
        <f t="shared" si="33"/>
        <v>1.325</v>
      </c>
      <c r="W172" s="33">
        <f t="shared" si="34"/>
        <v>70</v>
      </c>
      <c r="X172" s="129">
        <f t="shared" si="35"/>
        <v>14</v>
      </c>
      <c r="Y172" s="134">
        <v>59</v>
      </c>
      <c r="Z172" s="131">
        <f t="shared" si="36"/>
        <v>47.2</v>
      </c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2"/>
    </row>
    <row r="173" spans="1:44" s="130" customFormat="1" ht="19.899999999999999" customHeight="1" thickBot="1" x14ac:dyDescent="0.35">
      <c r="A173" s="125">
        <v>167</v>
      </c>
      <c r="B173" s="134">
        <v>660969</v>
      </c>
      <c r="C173" s="135" t="s">
        <v>271</v>
      </c>
      <c r="D173" s="9"/>
      <c r="E173" s="9"/>
      <c r="F173" s="9"/>
      <c r="G173" s="9"/>
      <c r="H173" s="9"/>
      <c r="I173" s="126"/>
      <c r="J173" s="126"/>
      <c r="K173" s="15"/>
      <c r="L173" s="15"/>
      <c r="M173" s="15"/>
      <c r="N173" s="15"/>
      <c r="O173" s="15"/>
      <c r="P173" s="127">
        <f t="shared" si="27"/>
        <v>0</v>
      </c>
      <c r="Q173" s="127">
        <f t="shared" si="28"/>
        <v>0</v>
      </c>
      <c r="R173" s="128"/>
      <c r="S173" s="128"/>
      <c r="T173" s="128"/>
      <c r="U173" s="128"/>
      <c r="V173" s="128"/>
      <c r="W173" s="33">
        <f t="shared" si="34"/>
        <v>0</v>
      </c>
      <c r="X173" s="129">
        <f t="shared" si="35"/>
        <v>0</v>
      </c>
      <c r="Y173" s="142"/>
      <c r="Z173" s="131">
        <f t="shared" si="36"/>
        <v>0</v>
      </c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2"/>
    </row>
    <row r="174" spans="1:44" s="130" customFormat="1" ht="19.899999999999999" customHeight="1" thickBot="1" x14ac:dyDescent="0.35">
      <c r="A174" s="125">
        <v>168</v>
      </c>
      <c r="B174" s="134">
        <v>660970</v>
      </c>
      <c r="C174" s="135" t="s">
        <v>272</v>
      </c>
      <c r="D174" s="8">
        <v>9.5</v>
      </c>
      <c r="E174" s="9">
        <v>8</v>
      </c>
      <c r="F174" s="9">
        <v>9</v>
      </c>
      <c r="G174" s="9">
        <v>10</v>
      </c>
      <c r="H174" s="143">
        <v>8</v>
      </c>
      <c r="I174" s="126">
        <f t="shared" si="25"/>
        <v>44.5</v>
      </c>
      <c r="J174" s="126">
        <f t="shared" si="26"/>
        <v>6.6749999999999998</v>
      </c>
      <c r="K174" s="14">
        <v>3.5</v>
      </c>
      <c r="L174" s="15">
        <v>2</v>
      </c>
      <c r="M174" s="15">
        <v>3</v>
      </c>
      <c r="N174" s="15">
        <v>2.5</v>
      </c>
      <c r="O174" s="144">
        <v>3</v>
      </c>
      <c r="P174" s="127">
        <f t="shared" si="27"/>
        <v>14</v>
      </c>
      <c r="Q174" s="127">
        <f t="shared" si="28"/>
        <v>0.70000000000000007</v>
      </c>
      <c r="R174" s="128">
        <f t="shared" si="29"/>
        <v>1.6</v>
      </c>
      <c r="S174" s="128">
        <f t="shared" si="30"/>
        <v>1.3</v>
      </c>
      <c r="T174" s="128">
        <f t="shared" si="31"/>
        <v>1.5</v>
      </c>
      <c r="U174" s="128">
        <f t="shared" si="32"/>
        <v>1.625</v>
      </c>
      <c r="V174" s="128">
        <f t="shared" si="33"/>
        <v>1.35</v>
      </c>
      <c r="W174" s="33">
        <f t="shared" si="34"/>
        <v>58.5</v>
      </c>
      <c r="X174" s="129">
        <f t="shared" si="35"/>
        <v>11.700000000000001</v>
      </c>
      <c r="Y174" s="134">
        <v>50</v>
      </c>
      <c r="Z174" s="131">
        <f t="shared" si="36"/>
        <v>40</v>
      </c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2"/>
    </row>
    <row r="175" spans="1:44" s="130" customFormat="1" ht="19.899999999999999" customHeight="1" thickBot="1" x14ac:dyDescent="0.35">
      <c r="A175" s="125">
        <v>169</v>
      </c>
      <c r="B175" s="134">
        <v>660971</v>
      </c>
      <c r="C175" s="135" t="s">
        <v>273</v>
      </c>
      <c r="D175" s="8">
        <v>2</v>
      </c>
      <c r="E175" s="9">
        <v>3.5</v>
      </c>
      <c r="F175" s="9">
        <v>1</v>
      </c>
      <c r="G175" s="9">
        <v>2</v>
      </c>
      <c r="H175" s="143">
        <v>1.5</v>
      </c>
      <c r="I175" s="126">
        <f t="shared" si="25"/>
        <v>10</v>
      </c>
      <c r="J175" s="126">
        <f t="shared" si="26"/>
        <v>1.5</v>
      </c>
      <c r="K175" s="14">
        <v>1</v>
      </c>
      <c r="L175" s="15">
        <v>1.5</v>
      </c>
      <c r="M175" s="15">
        <v>0</v>
      </c>
      <c r="N175" s="15">
        <v>0.5</v>
      </c>
      <c r="O175" s="144">
        <v>0</v>
      </c>
      <c r="P175" s="127">
        <f t="shared" si="27"/>
        <v>3</v>
      </c>
      <c r="Q175" s="127">
        <f t="shared" si="28"/>
        <v>0.15000000000000002</v>
      </c>
      <c r="R175" s="128">
        <f t="shared" si="29"/>
        <v>0.35</v>
      </c>
      <c r="S175" s="128">
        <f t="shared" si="30"/>
        <v>0.60000000000000009</v>
      </c>
      <c r="T175" s="128">
        <f t="shared" si="31"/>
        <v>0.15</v>
      </c>
      <c r="U175" s="128">
        <f t="shared" si="32"/>
        <v>0.32500000000000001</v>
      </c>
      <c r="V175" s="128">
        <f t="shared" si="33"/>
        <v>0.22499999999999998</v>
      </c>
      <c r="W175" s="33">
        <f t="shared" si="34"/>
        <v>13</v>
      </c>
      <c r="X175" s="129">
        <f t="shared" si="35"/>
        <v>2.6</v>
      </c>
      <c r="Y175" s="134">
        <v>16</v>
      </c>
      <c r="Z175" s="131">
        <f t="shared" si="36"/>
        <v>12.8</v>
      </c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2"/>
    </row>
    <row r="176" spans="1:44" s="130" customFormat="1" ht="19.899999999999999" customHeight="1" thickBot="1" x14ac:dyDescent="0.35">
      <c r="A176" s="125">
        <v>170</v>
      </c>
      <c r="B176" s="134">
        <v>660972</v>
      </c>
      <c r="C176" s="135" t="s">
        <v>274</v>
      </c>
      <c r="D176" s="8">
        <v>0</v>
      </c>
      <c r="E176" s="9">
        <v>2.5</v>
      </c>
      <c r="F176" s="9">
        <v>5</v>
      </c>
      <c r="G176" s="9">
        <v>1.5</v>
      </c>
      <c r="H176" s="143">
        <v>2</v>
      </c>
      <c r="I176" s="126">
        <f t="shared" si="25"/>
        <v>11</v>
      </c>
      <c r="J176" s="126">
        <f t="shared" si="26"/>
        <v>1.65</v>
      </c>
      <c r="K176" s="14">
        <v>0.5</v>
      </c>
      <c r="L176" s="15">
        <v>1</v>
      </c>
      <c r="M176" s="15">
        <v>1.5</v>
      </c>
      <c r="N176" s="15">
        <v>0</v>
      </c>
      <c r="O176" s="144">
        <v>0.5</v>
      </c>
      <c r="P176" s="127">
        <f t="shared" si="27"/>
        <v>3.5</v>
      </c>
      <c r="Q176" s="127">
        <f t="shared" si="28"/>
        <v>0.17500000000000002</v>
      </c>
      <c r="R176" s="128">
        <f t="shared" si="29"/>
        <v>2.5000000000000001E-2</v>
      </c>
      <c r="S176" s="128">
        <f t="shared" si="30"/>
        <v>0.42499999999999999</v>
      </c>
      <c r="T176" s="128">
        <f t="shared" si="31"/>
        <v>0.82499999999999996</v>
      </c>
      <c r="U176" s="128">
        <f t="shared" si="32"/>
        <v>0.22499999999999998</v>
      </c>
      <c r="V176" s="128">
        <f t="shared" si="33"/>
        <v>0.32500000000000001</v>
      </c>
      <c r="W176" s="33">
        <f t="shared" si="34"/>
        <v>14.5</v>
      </c>
      <c r="X176" s="129">
        <f t="shared" si="35"/>
        <v>2.9000000000000004</v>
      </c>
      <c r="Y176" s="134">
        <v>16</v>
      </c>
      <c r="Z176" s="131">
        <f t="shared" si="36"/>
        <v>12.8</v>
      </c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2"/>
    </row>
    <row r="177" spans="1:44" s="130" customFormat="1" ht="19.899999999999999" customHeight="1" thickBot="1" x14ac:dyDescent="0.35">
      <c r="A177" s="125">
        <v>171</v>
      </c>
      <c r="B177" s="134">
        <v>660973</v>
      </c>
      <c r="C177" s="135" t="s">
        <v>275</v>
      </c>
      <c r="D177" s="8">
        <v>4.5</v>
      </c>
      <c r="E177" s="9">
        <v>8</v>
      </c>
      <c r="F177" s="9">
        <v>7</v>
      </c>
      <c r="G177" s="9">
        <v>7.5</v>
      </c>
      <c r="H177" s="143">
        <v>5</v>
      </c>
      <c r="I177" s="126">
        <f t="shared" si="25"/>
        <v>32</v>
      </c>
      <c r="J177" s="126">
        <f t="shared" si="26"/>
        <v>4.8</v>
      </c>
      <c r="K177" s="14">
        <v>2</v>
      </c>
      <c r="L177" s="15">
        <v>2.5</v>
      </c>
      <c r="M177" s="15">
        <v>3</v>
      </c>
      <c r="N177" s="15">
        <v>2</v>
      </c>
      <c r="O177" s="144">
        <v>1.5</v>
      </c>
      <c r="P177" s="127">
        <f t="shared" si="27"/>
        <v>11</v>
      </c>
      <c r="Q177" s="127">
        <f t="shared" si="28"/>
        <v>0.55000000000000004</v>
      </c>
      <c r="R177" s="128">
        <f t="shared" si="29"/>
        <v>0.77499999999999991</v>
      </c>
      <c r="S177" s="128">
        <f t="shared" si="30"/>
        <v>1.325</v>
      </c>
      <c r="T177" s="128">
        <f t="shared" si="31"/>
        <v>1.2000000000000002</v>
      </c>
      <c r="U177" s="128">
        <f t="shared" si="32"/>
        <v>1.2250000000000001</v>
      </c>
      <c r="V177" s="128">
        <f t="shared" si="33"/>
        <v>0.82499999999999996</v>
      </c>
      <c r="W177" s="33">
        <f t="shared" si="34"/>
        <v>43</v>
      </c>
      <c r="X177" s="129">
        <f t="shared" si="35"/>
        <v>8.6</v>
      </c>
      <c r="Y177" s="134">
        <v>38</v>
      </c>
      <c r="Z177" s="131">
        <f t="shared" si="36"/>
        <v>30.400000000000002</v>
      </c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2"/>
    </row>
    <row r="178" spans="1:44" s="130" customFormat="1" ht="19.899999999999999" customHeight="1" thickBot="1" x14ac:dyDescent="0.35">
      <c r="A178" s="125">
        <v>172</v>
      </c>
      <c r="B178" s="134">
        <v>660974</v>
      </c>
      <c r="C178" s="135" t="s">
        <v>276</v>
      </c>
      <c r="D178" s="8">
        <v>3</v>
      </c>
      <c r="E178" s="9">
        <v>3.5</v>
      </c>
      <c r="F178" s="9">
        <v>2.5</v>
      </c>
      <c r="G178" s="9">
        <v>5</v>
      </c>
      <c r="H178" s="143">
        <v>2</v>
      </c>
      <c r="I178" s="126">
        <f t="shared" si="25"/>
        <v>16</v>
      </c>
      <c r="J178" s="126">
        <f t="shared" si="26"/>
        <v>2.4</v>
      </c>
      <c r="K178" s="14">
        <v>2</v>
      </c>
      <c r="L178" s="15">
        <v>1</v>
      </c>
      <c r="M178" s="15">
        <v>2</v>
      </c>
      <c r="N178" s="15">
        <v>0.5</v>
      </c>
      <c r="O178" s="144">
        <v>1.5</v>
      </c>
      <c r="P178" s="127">
        <f t="shared" si="27"/>
        <v>7</v>
      </c>
      <c r="Q178" s="127">
        <f t="shared" si="28"/>
        <v>0.35000000000000003</v>
      </c>
      <c r="R178" s="128">
        <f t="shared" si="29"/>
        <v>0.54999999999999993</v>
      </c>
      <c r="S178" s="128">
        <f t="shared" si="30"/>
        <v>0.57500000000000007</v>
      </c>
      <c r="T178" s="128">
        <f t="shared" si="31"/>
        <v>0.47499999999999998</v>
      </c>
      <c r="U178" s="128">
        <f t="shared" si="32"/>
        <v>0.77500000000000002</v>
      </c>
      <c r="V178" s="128">
        <f t="shared" si="33"/>
        <v>0.375</v>
      </c>
      <c r="W178" s="33">
        <f t="shared" si="34"/>
        <v>23</v>
      </c>
      <c r="X178" s="129">
        <f t="shared" si="35"/>
        <v>4.6000000000000005</v>
      </c>
      <c r="Y178" s="134">
        <v>20</v>
      </c>
      <c r="Z178" s="131">
        <f t="shared" si="36"/>
        <v>16</v>
      </c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2"/>
    </row>
    <row r="179" spans="1:44" s="130" customFormat="1" ht="19.899999999999999" customHeight="1" thickBot="1" x14ac:dyDescent="0.35">
      <c r="A179" s="125">
        <v>173</v>
      </c>
      <c r="B179" s="134">
        <v>660975</v>
      </c>
      <c r="C179" s="135" t="s">
        <v>277</v>
      </c>
      <c r="D179" s="8">
        <v>10</v>
      </c>
      <c r="E179" s="9">
        <v>6</v>
      </c>
      <c r="F179" s="9">
        <v>7</v>
      </c>
      <c r="G179" s="9">
        <v>5</v>
      </c>
      <c r="H179" s="143">
        <v>5.5</v>
      </c>
      <c r="I179" s="126">
        <f t="shared" si="25"/>
        <v>33.5</v>
      </c>
      <c r="J179" s="126">
        <f t="shared" si="26"/>
        <v>5.0249999999999995</v>
      </c>
      <c r="K179" s="14">
        <v>2.5</v>
      </c>
      <c r="L179" s="15">
        <v>2</v>
      </c>
      <c r="M179" s="15">
        <v>3.5</v>
      </c>
      <c r="N179" s="15">
        <v>3</v>
      </c>
      <c r="O179" s="144">
        <v>1</v>
      </c>
      <c r="P179" s="127">
        <f t="shared" si="27"/>
        <v>12</v>
      </c>
      <c r="Q179" s="127">
        <f t="shared" si="28"/>
        <v>0.60000000000000009</v>
      </c>
      <c r="R179" s="128">
        <f t="shared" si="29"/>
        <v>1.625</v>
      </c>
      <c r="S179" s="128">
        <f t="shared" si="30"/>
        <v>0.99999999999999989</v>
      </c>
      <c r="T179" s="128">
        <f t="shared" si="31"/>
        <v>1.2250000000000001</v>
      </c>
      <c r="U179" s="128">
        <f t="shared" si="32"/>
        <v>0.9</v>
      </c>
      <c r="V179" s="128">
        <f t="shared" si="33"/>
        <v>0.875</v>
      </c>
      <c r="W179" s="33">
        <f t="shared" si="34"/>
        <v>45.5</v>
      </c>
      <c r="X179" s="129">
        <f t="shared" si="35"/>
        <v>9.1</v>
      </c>
      <c r="Y179" s="134">
        <v>38</v>
      </c>
      <c r="Z179" s="131">
        <f t="shared" si="36"/>
        <v>30.400000000000002</v>
      </c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2"/>
    </row>
    <row r="180" spans="1:44" s="130" customFormat="1" ht="19.899999999999999" customHeight="1" thickBot="1" x14ac:dyDescent="0.35">
      <c r="A180" s="125">
        <v>174</v>
      </c>
      <c r="B180" s="134">
        <v>660976</v>
      </c>
      <c r="C180" s="136" t="s">
        <v>278</v>
      </c>
      <c r="D180" s="8">
        <v>5.5</v>
      </c>
      <c r="E180" s="9">
        <v>4</v>
      </c>
      <c r="F180" s="9">
        <v>6</v>
      </c>
      <c r="G180" s="9">
        <v>6.5</v>
      </c>
      <c r="H180" s="143">
        <v>9</v>
      </c>
      <c r="I180" s="126">
        <f t="shared" si="25"/>
        <v>31</v>
      </c>
      <c r="J180" s="126">
        <f t="shared" si="26"/>
        <v>4.6499999999999995</v>
      </c>
      <c r="K180" s="14">
        <v>2</v>
      </c>
      <c r="L180" s="15">
        <v>3</v>
      </c>
      <c r="M180" s="15">
        <v>2</v>
      </c>
      <c r="N180" s="15">
        <v>1.5</v>
      </c>
      <c r="O180" s="144">
        <v>2.5</v>
      </c>
      <c r="P180" s="127">
        <f t="shared" si="27"/>
        <v>11</v>
      </c>
      <c r="Q180" s="127">
        <f t="shared" si="28"/>
        <v>0.55000000000000004</v>
      </c>
      <c r="R180" s="128">
        <f t="shared" si="29"/>
        <v>0.92499999999999993</v>
      </c>
      <c r="S180" s="128">
        <f t="shared" si="30"/>
        <v>0.75</v>
      </c>
      <c r="T180" s="128">
        <f t="shared" si="31"/>
        <v>0.99999999999999989</v>
      </c>
      <c r="U180" s="128">
        <f t="shared" si="32"/>
        <v>1.05</v>
      </c>
      <c r="V180" s="128">
        <f t="shared" si="33"/>
        <v>1.4749999999999999</v>
      </c>
      <c r="W180" s="33">
        <f t="shared" si="34"/>
        <v>42</v>
      </c>
      <c r="X180" s="129">
        <f t="shared" si="35"/>
        <v>8.4</v>
      </c>
      <c r="Y180" s="137">
        <v>38</v>
      </c>
      <c r="Z180" s="131">
        <f t="shared" si="36"/>
        <v>30.400000000000002</v>
      </c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2"/>
    </row>
    <row r="181" spans="1:44" s="130" customFormat="1" ht="19.899999999999999" customHeight="1" thickBot="1" x14ac:dyDescent="0.35">
      <c r="A181" s="125">
        <v>175</v>
      </c>
      <c r="B181" s="134">
        <v>660977</v>
      </c>
      <c r="C181" s="136" t="s">
        <v>279</v>
      </c>
      <c r="D181" s="8">
        <v>4</v>
      </c>
      <c r="E181" s="9">
        <v>3</v>
      </c>
      <c r="F181" s="9">
        <v>5.5</v>
      </c>
      <c r="G181" s="9">
        <v>3</v>
      </c>
      <c r="H181" s="143">
        <v>4</v>
      </c>
      <c r="I181" s="126">
        <f t="shared" si="25"/>
        <v>19.5</v>
      </c>
      <c r="J181" s="126">
        <f t="shared" si="26"/>
        <v>2.9249999999999998</v>
      </c>
      <c r="K181" s="14">
        <v>1</v>
      </c>
      <c r="L181" s="15">
        <v>0.5</v>
      </c>
      <c r="M181" s="15">
        <v>2</v>
      </c>
      <c r="N181" s="15">
        <v>2</v>
      </c>
      <c r="O181" s="144">
        <v>1</v>
      </c>
      <c r="P181" s="127">
        <f t="shared" si="27"/>
        <v>6.5</v>
      </c>
      <c r="Q181" s="127">
        <f t="shared" si="28"/>
        <v>0.32500000000000001</v>
      </c>
      <c r="R181" s="128">
        <f t="shared" si="29"/>
        <v>0.65</v>
      </c>
      <c r="S181" s="128">
        <f t="shared" si="30"/>
        <v>0.47499999999999998</v>
      </c>
      <c r="T181" s="128">
        <f t="shared" si="31"/>
        <v>0.92499999999999993</v>
      </c>
      <c r="U181" s="128">
        <f t="shared" si="32"/>
        <v>0.54999999999999993</v>
      </c>
      <c r="V181" s="128">
        <f t="shared" si="33"/>
        <v>0.65</v>
      </c>
      <c r="W181" s="33">
        <f t="shared" si="34"/>
        <v>26</v>
      </c>
      <c r="X181" s="129">
        <f t="shared" si="35"/>
        <v>5.2</v>
      </c>
      <c r="Y181" s="137">
        <v>24</v>
      </c>
      <c r="Z181" s="131">
        <f t="shared" si="36"/>
        <v>19.200000000000003</v>
      </c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2"/>
    </row>
    <row r="182" spans="1:44" s="130" customFormat="1" ht="19.899999999999999" customHeight="1" thickBot="1" x14ac:dyDescent="0.35">
      <c r="A182" s="125">
        <v>176</v>
      </c>
      <c r="B182" s="134">
        <v>660978</v>
      </c>
      <c r="C182" s="136" t="s">
        <v>280</v>
      </c>
      <c r="D182" s="8">
        <v>3</v>
      </c>
      <c r="E182" s="9">
        <v>5</v>
      </c>
      <c r="F182" s="9">
        <v>4.5</v>
      </c>
      <c r="G182" s="9">
        <v>2</v>
      </c>
      <c r="H182" s="143">
        <v>2.5</v>
      </c>
      <c r="I182" s="126">
        <f t="shared" si="25"/>
        <v>17</v>
      </c>
      <c r="J182" s="126">
        <f t="shared" si="26"/>
        <v>2.5499999999999998</v>
      </c>
      <c r="K182" s="14">
        <v>1</v>
      </c>
      <c r="L182" s="15">
        <v>2</v>
      </c>
      <c r="M182" s="15">
        <v>0.5</v>
      </c>
      <c r="N182" s="15">
        <v>0</v>
      </c>
      <c r="O182" s="144">
        <v>1.5</v>
      </c>
      <c r="P182" s="127">
        <f t="shared" si="27"/>
        <v>5</v>
      </c>
      <c r="Q182" s="127">
        <f t="shared" si="28"/>
        <v>0.25</v>
      </c>
      <c r="R182" s="128">
        <f t="shared" si="29"/>
        <v>0.49999999999999994</v>
      </c>
      <c r="S182" s="128">
        <f t="shared" si="30"/>
        <v>0.85</v>
      </c>
      <c r="T182" s="128">
        <f t="shared" si="31"/>
        <v>0.7</v>
      </c>
      <c r="U182" s="128">
        <f t="shared" si="32"/>
        <v>0.3</v>
      </c>
      <c r="V182" s="128">
        <f t="shared" si="33"/>
        <v>0.45</v>
      </c>
      <c r="W182" s="33">
        <f t="shared" si="34"/>
        <v>22</v>
      </c>
      <c r="X182" s="129">
        <f t="shared" si="35"/>
        <v>4.4000000000000004</v>
      </c>
      <c r="Y182" s="137">
        <v>22</v>
      </c>
      <c r="Z182" s="131">
        <f t="shared" si="36"/>
        <v>17.600000000000001</v>
      </c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2"/>
    </row>
    <row r="183" spans="1:44" s="130" customFormat="1" ht="19.899999999999999" customHeight="1" x14ac:dyDescent="0.3">
      <c r="A183" s="125">
        <v>177</v>
      </c>
      <c r="B183" s="134">
        <v>660979</v>
      </c>
      <c r="C183" s="136" t="s">
        <v>281</v>
      </c>
      <c r="D183" s="8">
        <v>7</v>
      </c>
      <c r="E183" s="9">
        <v>6.5</v>
      </c>
      <c r="F183" s="9">
        <v>8</v>
      </c>
      <c r="G183" s="9">
        <v>4</v>
      </c>
      <c r="H183" s="143">
        <v>5.5</v>
      </c>
      <c r="I183" s="126">
        <f t="shared" si="25"/>
        <v>31</v>
      </c>
      <c r="J183" s="126">
        <f t="shared" si="26"/>
        <v>4.6499999999999995</v>
      </c>
      <c r="K183" s="14">
        <v>3.5</v>
      </c>
      <c r="L183" s="15">
        <v>2</v>
      </c>
      <c r="M183" s="15">
        <v>2.5</v>
      </c>
      <c r="N183" s="15">
        <v>1.5</v>
      </c>
      <c r="O183" s="144">
        <v>1</v>
      </c>
      <c r="P183" s="127">
        <f t="shared" si="27"/>
        <v>10.5</v>
      </c>
      <c r="Q183" s="127">
        <f t="shared" si="28"/>
        <v>0.52500000000000002</v>
      </c>
      <c r="R183" s="128">
        <f t="shared" si="29"/>
        <v>1.2250000000000001</v>
      </c>
      <c r="S183" s="128">
        <f t="shared" si="30"/>
        <v>1.075</v>
      </c>
      <c r="T183" s="128">
        <f t="shared" si="31"/>
        <v>1.325</v>
      </c>
      <c r="U183" s="128">
        <f t="shared" si="32"/>
        <v>0.67500000000000004</v>
      </c>
      <c r="V183" s="128">
        <f t="shared" si="33"/>
        <v>0.875</v>
      </c>
      <c r="W183" s="33">
        <f t="shared" si="34"/>
        <v>41.5</v>
      </c>
      <c r="X183" s="129">
        <f t="shared" si="35"/>
        <v>8.3000000000000007</v>
      </c>
      <c r="Y183" s="137">
        <v>36</v>
      </c>
      <c r="Z183" s="131">
        <f t="shared" si="36"/>
        <v>28.8</v>
      </c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2"/>
    </row>
    <row r="184" spans="1:44" s="130" customFormat="1" ht="19.899999999999999" customHeight="1" x14ac:dyDescent="0.3">
      <c r="A184" s="125">
        <v>178</v>
      </c>
      <c r="B184" s="134">
        <v>660980</v>
      </c>
      <c r="C184" s="136" t="s">
        <v>282</v>
      </c>
      <c r="D184" s="9">
        <v>0.5</v>
      </c>
      <c r="E184" s="9">
        <v>1</v>
      </c>
      <c r="F184" s="9">
        <v>0</v>
      </c>
      <c r="G184" s="9">
        <v>1.5</v>
      </c>
      <c r="H184" s="9">
        <v>2</v>
      </c>
      <c r="I184" s="126">
        <f t="shared" si="25"/>
        <v>5</v>
      </c>
      <c r="J184" s="126">
        <f t="shared" si="26"/>
        <v>0.75</v>
      </c>
      <c r="K184" s="15">
        <v>0</v>
      </c>
      <c r="L184" s="15">
        <v>0.5</v>
      </c>
      <c r="M184" s="15">
        <v>1</v>
      </c>
      <c r="N184" s="15">
        <v>0</v>
      </c>
      <c r="O184" s="15">
        <v>0.5</v>
      </c>
      <c r="P184" s="127">
        <f t="shared" si="27"/>
        <v>2</v>
      </c>
      <c r="Q184" s="127">
        <f t="shared" si="28"/>
        <v>0.1</v>
      </c>
      <c r="R184" s="128">
        <f t="shared" si="29"/>
        <v>7.4999999999999997E-2</v>
      </c>
      <c r="S184" s="128">
        <f t="shared" si="30"/>
        <v>0.17499999999999999</v>
      </c>
      <c r="T184" s="128">
        <f t="shared" si="31"/>
        <v>0.05</v>
      </c>
      <c r="U184" s="128">
        <f t="shared" si="32"/>
        <v>0.22499999999999998</v>
      </c>
      <c r="V184" s="128">
        <f t="shared" si="33"/>
        <v>0.32500000000000001</v>
      </c>
      <c r="W184" s="33">
        <f t="shared" si="34"/>
        <v>7</v>
      </c>
      <c r="X184" s="129">
        <f t="shared" si="35"/>
        <v>1.4000000000000001</v>
      </c>
      <c r="Y184" s="137">
        <v>8</v>
      </c>
      <c r="Z184" s="131">
        <f t="shared" si="36"/>
        <v>6.4</v>
      </c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2"/>
    </row>
    <row r="185" spans="1:44" s="130" customFormat="1" ht="19.899999999999999" customHeight="1" thickBot="1" x14ac:dyDescent="0.35">
      <c r="A185" s="125">
        <v>179</v>
      </c>
      <c r="B185" s="134">
        <v>660981</v>
      </c>
      <c r="C185" s="136" t="s">
        <v>283</v>
      </c>
      <c r="D185" s="9"/>
      <c r="E185" s="9"/>
      <c r="F185" s="9"/>
      <c r="G185" s="9"/>
      <c r="H185" s="9"/>
      <c r="I185" s="126"/>
      <c r="J185" s="126"/>
      <c r="K185" s="15"/>
      <c r="L185" s="15"/>
      <c r="M185" s="15"/>
      <c r="N185" s="15"/>
      <c r="O185" s="15"/>
      <c r="P185" s="127">
        <f t="shared" si="27"/>
        <v>0</v>
      </c>
      <c r="Q185" s="127">
        <f t="shared" si="28"/>
        <v>0</v>
      </c>
      <c r="R185" s="128">
        <f t="shared" si="29"/>
        <v>0</v>
      </c>
      <c r="S185" s="128">
        <f t="shared" si="30"/>
        <v>0</v>
      </c>
      <c r="T185" s="128">
        <f t="shared" si="31"/>
        <v>0</v>
      </c>
      <c r="U185" s="128">
        <f t="shared" si="32"/>
        <v>0</v>
      </c>
      <c r="V185" s="128">
        <f t="shared" si="33"/>
        <v>0</v>
      </c>
      <c r="W185" s="33">
        <f t="shared" si="34"/>
        <v>0</v>
      </c>
      <c r="X185" s="129">
        <f t="shared" si="35"/>
        <v>0</v>
      </c>
      <c r="Y185" s="141"/>
      <c r="Z185" s="131">
        <f t="shared" si="36"/>
        <v>0</v>
      </c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2"/>
    </row>
    <row r="186" spans="1:44" s="130" customFormat="1" ht="19.899999999999999" customHeight="1" x14ac:dyDescent="0.3">
      <c r="A186" s="125">
        <v>180</v>
      </c>
      <c r="B186" s="134">
        <v>660982</v>
      </c>
      <c r="C186" s="136" t="s">
        <v>284</v>
      </c>
      <c r="D186" s="8">
        <v>2</v>
      </c>
      <c r="E186" s="9">
        <v>4</v>
      </c>
      <c r="F186" s="9">
        <v>3</v>
      </c>
      <c r="G186" s="9">
        <v>5.5</v>
      </c>
      <c r="H186" s="143">
        <v>2</v>
      </c>
      <c r="I186" s="126">
        <f t="shared" si="25"/>
        <v>16.5</v>
      </c>
      <c r="J186" s="126">
        <f t="shared" si="26"/>
        <v>2.4750000000000001</v>
      </c>
      <c r="K186" s="14">
        <v>2</v>
      </c>
      <c r="L186" s="15">
        <v>0</v>
      </c>
      <c r="M186" s="15">
        <v>1.5</v>
      </c>
      <c r="N186" s="15">
        <v>1</v>
      </c>
      <c r="O186" s="144">
        <v>1.5</v>
      </c>
      <c r="P186" s="127">
        <f t="shared" si="27"/>
        <v>6</v>
      </c>
      <c r="Q186" s="127">
        <f t="shared" si="28"/>
        <v>0.30000000000000004</v>
      </c>
      <c r="R186" s="128">
        <f t="shared" si="29"/>
        <v>0.4</v>
      </c>
      <c r="S186" s="128">
        <f t="shared" si="30"/>
        <v>0.6</v>
      </c>
      <c r="T186" s="128">
        <f t="shared" si="31"/>
        <v>0.52499999999999991</v>
      </c>
      <c r="U186" s="128">
        <f t="shared" si="32"/>
        <v>0.875</v>
      </c>
      <c r="V186" s="128">
        <f t="shared" si="33"/>
        <v>0.375</v>
      </c>
      <c r="W186" s="33">
        <f t="shared" si="34"/>
        <v>22.5</v>
      </c>
      <c r="X186" s="129">
        <f t="shared" si="35"/>
        <v>4.5</v>
      </c>
      <c r="Y186" s="137">
        <v>19</v>
      </c>
      <c r="Z186" s="131">
        <f t="shared" si="36"/>
        <v>15.200000000000001</v>
      </c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2"/>
    </row>
    <row r="187" spans="1:44" s="130" customFormat="1" ht="19.899999999999999" customHeight="1" thickBot="1" x14ac:dyDescent="0.35">
      <c r="A187" s="125">
        <v>181</v>
      </c>
      <c r="B187" s="134">
        <v>660983</v>
      </c>
      <c r="C187" s="136" t="s">
        <v>285</v>
      </c>
      <c r="D187" s="9"/>
      <c r="E187" s="9"/>
      <c r="F187" s="9"/>
      <c r="G187" s="9"/>
      <c r="H187" s="9"/>
      <c r="I187" s="126"/>
      <c r="J187" s="126"/>
      <c r="K187" s="15"/>
      <c r="L187" s="15"/>
      <c r="M187" s="15"/>
      <c r="N187" s="15"/>
      <c r="O187" s="15"/>
      <c r="P187" s="127">
        <f t="shared" si="27"/>
        <v>0</v>
      </c>
      <c r="Q187" s="127">
        <f t="shared" si="28"/>
        <v>0</v>
      </c>
      <c r="R187" s="128"/>
      <c r="S187" s="128"/>
      <c r="T187" s="128"/>
      <c r="U187" s="128"/>
      <c r="V187" s="128"/>
      <c r="W187" s="33">
        <f t="shared" si="34"/>
        <v>0</v>
      </c>
      <c r="X187" s="129">
        <f t="shared" si="35"/>
        <v>0</v>
      </c>
      <c r="Y187" s="141"/>
      <c r="Z187" s="131">
        <f t="shared" si="36"/>
        <v>0</v>
      </c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2"/>
    </row>
    <row r="188" spans="1:44" s="130" customFormat="1" ht="19.899999999999999" customHeight="1" thickBot="1" x14ac:dyDescent="0.35">
      <c r="A188" s="125">
        <v>182</v>
      </c>
      <c r="B188" s="134">
        <v>660984</v>
      </c>
      <c r="C188" s="136" t="s">
        <v>286</v>
      </c>
      <c r="D188" s="8">
        <v>5</v>
      </c>
      <c r="E188" s="9">
        <v>7</v>
      </c>
      <c r="F188" s="9">
        <v>8.5</v>
      </c>
      <c r="G188" s="9">
        <v>6</v>
      </c>
      <c r="H188" s="143">
        <v>4</v>
      </c>
      <c r="I188" s="126">
        <f t="shared" si="25"/>
        <v>30.5</v>
      </c>
      <c r="J188" s="126">
        <f t="shared" si="26"/>
        <v>4.5750000000000002</v>
      </c>
      <c r="K188" s="14">
        <v>1</v>
      </c>
      <c r="L188" s="15">
        <v>2</v>
      </c>
      <c r="M188" s="15">
        <v>1.5</v>
      </c>
      <c r="N188" s="15">
        <v>3</v>
      </c>
      <c r="O188" s="144">
        <v>3.5</v>
      </c>
      <c r="P188" s="127">
        <f t="shared" si="27"/>
        <v>11</v>
      </c>
      <c r="Q188" s="127">
        <f t="shared" si="28"/>
        <v>0.55000000000000004</v>
      </c>
      <c r="R188" s="128">
        <f t="shared" si="29"/>
        <v>0.8</v>
      </c>
      <c r="S188" s="128">
        <f t="shared" si="30"/>
        <v>1.1500000000000001</v>
      </c>
      <c r="T188" s="128">
        <f t="shared" si="31"/>
        <v>1.3499999999999999</v>
      </c>
      <c r="U188" s="128">
        <f t="shared" si="32"/>
        <v>1.0499999999999998</v>
      </c>
      <c r="V188" s="128">
        <f t="shared" si="33"/>
        <v>0.77500000000000002</v>
      </c>
      <c r="W188" s="33">
        <f t="shared" si="34"/>
        <v>41.5</v>
      </c>
      <c r="X188" s="129">
        <f t="shared" si="35"/>
        <v>8.3000000000000007</v>
      </c>
      <c r="Y188" s="137">
        <v>37</v>
      </c>
      <c r="Z188" s="131">
        <f t="shared" si="36"/>
        <v>29.6</v>
      </c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2"/>
    </row>
    <row r="189" spans="1:44" s="130" customFormat="1" ht="19.899999999999999" customHeight="1" thickBot="1" x14ac:dyDescent="0.35">
      <c r="A189" s="125">
        <v>183</v>
      </c>
      <c r="B189" s="134">
        <v>660985</v>
      </c>
      <c r="C189" s="136" t="s">
        <v>287</v>
      </c>
      <c r="D189" s="8">
        <v>4</v>
      </c>
      <c r="E189" s="9">
        <v>4.5</v>
      </c>
      <c r="F189" s="9">
        <v>5</v>
      </c>
      <c r="G189" s="9">
        <v>2</v>
      </c>
      <c r="H189" s="143">
        <v>3</v>
      </c>
      <c r="I189" s="126">
        <f t="shared" si="25"/>
        <v>18.5</v>
      </c>
      <c r="J189" s="126">
        <f t="shared" si="26"/>
        <v>2.7749999999999999</v>
      </c>
      <c r="K189" s="14">
        <v>1.5</v>
      </c>
      <c r="L189" s="15">
        <v>1</v>
      </c>
      <c r="M189" s="15">
        <v>2</v>
      </c>
      <c r="N189" s="15">
        <v>1.5</v>
      </c>
      <c r="O189" s="144">
        <v>0.5</v>
      </c>
      <c r="P189" s="16">
        <f t="shared" ref="P189" si="38">SUM(K189:O189)</f>
        <v>6.5</v>
      </c>
      <c r="Q189" s="127">
        <f t="shared" si="28"/>
        <v>0.32500000000000001</v>
      </c>
      <c r="R189" s="128">
        <f t="shared" si="29"/>
        <v>0.67500000000000004</v>
      </c>
      <c r="S189" s="128">
        <f t="shared" si="30"/>
        <v>0.72499999999999998</v>
      </c>
      <c r="T189" s="128">
        <f t="shared" si="31"/>
        <v>0.85</v>
      </c>
      <c r="U189" s="128">
        <f t="shared" si="32"/>
        <v>0.375</v>
      </c>
      <c r="V189" s="128">
        <f t="shared" si="33"/>
        <v>0.47499999999999998</v>
      </c>
      <c r="W189" s="33">
        <f t="shared" si="34"/>
        <v>25</v>
      </c>
      <c r="X189" s="129">
        <f t="shared" si="35"/>
        <v>5</v>
      </c>
      <c r="Y189" s="137">
        <v>23</v>
      </c>
      <c r="Z189" s="131">
        <f t="shared" si="36"/>
        <v>18.400000000000002</v>
      </c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2"/>
    </row>
    <row r="190" spans="1:44" s="130" customFormat="1" ht="19.899999999999999" customHeight="1" thickBot="1" x14ac:dyDescent="0.35">
      <c r="A190" s="125">
        <v>184</v>
      </c>
      <c r="B190" s="134">
        <v>660986</v>
      </c>
      <c r="C190" s="136" t="s">
        <v>288</v>
      </c>
      <c r="D190" s="6">
        <v>13</v>
      </c>
      <c r="E190" s="145">
        <v>14</v>
      </c>
      <c r="F190" s="145">
        <v>15</v>
      </c>
      <c r="G190" s="145">
        <v>12</v>
      </c>
      <c r="H190" s="143">
        <v>10</v>
      </c>
      <c r="I190" s="126">
        <f t="shared" si="25"/>
        <v>64</v>
      </c>
      <c r="J190" s="126">
        <f t="shared" si="26"/>
        <v>9.6</v>
      </c>
      <c r="K190" s="146">
        <v>5</v>
      </c>
      <c r="L190" s="146">
        <v>4.5</v>
      </c>
      <c r="M190" s="146">
        <v>5.5</v>
      </c>
      <c r="N190" s="146">
        <v>3</v>
      </c>
      <c r="O190" s="147">
        <v>4</v>
      </c>
      <c r="P190" s="127">
        <f t="shared" si="27"/>
        <v>22</v>
      </c>
      <c r="Q190" s="127">
        <f t="shared" si="28"/>
        <v>1.1000000000000001</v>
      </c>
      <c r="R190" s="128">
        <f t="shared" si="29"/>
        <v>2.2000000000000002</v>
      </c>
      <c r="S190" s="128">
        <f t="shared" si="30"/>
        <v>2.3250000000000002</v>
      </c>
      <c r="T190" s="128">
        <f t="shared" si="31"/>
        <v>2.5249999999999999</v>
      </c>
      <c r="U190" s="128">
        <f t="shared" si="32"/>
        <v>1.9499999999999997</v>
      </c>
      <c r="V190" s="128">
        <f t="shared" si="33"/>
        <v>1.7</v>
      </c>
      <c r="W190" s="33">
        <f t="shared" si="34"/>
        <v>86</v>
      </c>
      <c r="X190" s="129">
        <f t="shared" si="35"/>
        <v>17.2</v>
      </c>
      <c r="Y190" s="137">
        <v>70</v>
      </c>
      <c r="Z190" s="131">
        <f t="shared" si="36"/>
        <v>56</v>
      </c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2"/>
    </row>
    <row r="191" spans="1:44" s="130" customFormat="1" ht="19.899999999999999" customHeight="1" x14ac:dyDescent="0.3">
      <c r="A191" s="125">
        <v>185</v>
      </c>
      <c r="B191" s="134">
        <v>660987</v>
      </c>
      <c r="C191" s="135" t="s">
        <v>289</v>
      </c>
      <c r="D191" s="8">
        <v>5</v>
      </c>
      <c r="E191" s="9">
        <v>11</v>
      </c>
      <c r="F191" s="9">
        <v>8</v>
      </c>
      <c r="G191" s="9">
        <v>7.5</v>
      </c>
      <c r="H191" s="143">
        <v>9</v>
      </c>
      <c r="I191" s="126">
        <f t="shared" si="25"/>
        <v>40.5</v>
      </c>
      <c r="J191" s="126">
        <f t="shared" si="26"/>
        <v>6.0750000000000002</v>
      </c>
      <c r="K191" s="14">
        <v>2</v>
      </c>
      <c r="L191" s="15">
        <v>4</v>
      </c>
      <c r="M191" s="15">
        <v>3</v>
      </c>
      <c r="N191" s="15">
        <v>2.5</v>
      </c>
      <c r="O191" s="144">
        <v>1.5</v>
      </c>
      <c r="P191" s="127">
        <f t="shared" si="27"/>
        <v>13</v>
      </c>
      <c r="Q191" s="127">
        <f t="shared" si="28"/>
        <v>0.65</v>
      </c>
      <c r="R191" s="128">
        <f t="shared" si="29"/>
        <v>0.85</v>
      </c>
      <c r="S191" s="128">
        <f t="shared" si="30"/>
        <v>1.8499999999999999</v>
      </c>
      <c r="T191" s="128">
        <f t="shared" si="31"/>
        <v>1.35</v>
      </c>
      <c r="U191" s="128">
        <f t="shared" si="32"/>
        <v>1.25</v>
      </c>
      <c r="V191" s="128">
        <f t="shared" si="33"/>
        <v>1.4249999999999998</v>
      </c>
      <c r="W191" s="33">
        <f t="shared" si="34"/>
        <v>53.5</v>
      </c>
      <c r="X191" s="129">
        <f t="shared" si="35"/>
        <v>10.700000000000001</v>
      </c>
      <c r="Y191" s="134">
        <v>46</v>
      </c>
      <c r="Z191" s="131">
        <f t="shared" si="36"/>
        <v>36.800000000000004</v>
      </c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2"/>
    </row>
    <row r="192" spans="1:44" ht="21" thickBot="1" x14ac:dyDescent="0.35"/>
    <row r="193" spans="1:26" x14ac:dyDescent="0.3">
      <c r="A193" s="190" t="s">
        <v>17</v>
      </c>
      <c r="B193" s="191"/>
      <c r="C193" s="192"/>
      <c r="D193" s="6">
        <f>COUNT(D7:D191)</f>
        <v>170</v>
      </c>
      <c r="E193" s="6">
        <f>COUNT(E7:E191)</f>
        <v>170</v>
      </c>
      <c r="F193" s="6">
        <f>COUNT(F7:F191)</f>
        <v>170</v>
      </c>
      <c r="G193" s="6">
        <f>COUNT(G7:G191)</f>
        <v>170</v>
      </c>
      <c r="H193" s="6">
        <f>COUNT(H7:H191)</f>
        <v>170</v>
      </c>
      <c r="I193" s="7">
        <f>COUNT(I7:I191)</f>
        <v>172</v>
      </c>
      <c r="J193" s="7">
        <f>COUNT(J7:J191)</f>
        <v>172</v>
      </c>
      <c r="K193" s="84">
        <f>COUNT(K7:K191)</f>
        <v>170</v>
      </c>
      <c r="L193" s="84">
        <f>COUNT(L7:L191)</f>
        <v>170</v>
      </c>
      <c r="M193" s="84">
        <f>COUNT(M7:M191)</f>
        <v>170</v>
      </c>
      <c r="N193" s="84">
        <f>COUNT(N7:N191)</f>
        <v>170</v>
      </c>
      <c r="O193" s="84">
        <f>COUNT(O7:O191)</f>
        <v>170</v>
      </c>
      <c r="P193" s="80">
        <f>COUNT(P7:P191)</f>
        <v>175</v>
      </c>
      <c r="Q193" s="80">
        <f>COUNT(Q7:Q191)</f>
        <v>175</v>
      </c>
      <c r="R193" s="100">
        <f>COUNT(R7:R191)</f>
        <v>173</v>
      </c>
      <c r="S193" s="100">
        <f>COUNT(S7:S191)</f>
        <v>173</v>
      </c>
      <c r="T193" s="100">
        <f>COUNT(T7:T191)</f>
        <v>173</v>
      </c>
      <c r="U193" s="100">
        <f>COUNT(U7:U191)</f>
        <v>173</v>
      </c>
      <c r="V193" s="100">
        <f>COUNT(V7:V191)</f>
        <v>173</v>
      </c>
      <c r="W193" s="106">
        <f>COUNT(W6:W191)</f>
        <v>185</v>
      </c>
      <c r="X193" s="106">
        <f>COUNT(X6:X191)</f>
        <v>185</v>
      </c>
      <c r="Y193" s="106">
        <f>COUNT(Y6:Y191)</f>
        <v>170</v>
      </c>
      <c r="Z193" s="106">
        <f>COUNT(Z6:Z191)</f>
        <v>177</v>
      </c>
    </row>
    <row r="194" spans="1:26" ht="21" customHeight="1" x14ac:dyDescent="0.3">
      <c r="A194" s="163" t="s">
        <v>18</v>
      </c>
      <c r="B194" s="164"/>
      <c r="C194" s="165"/>
      <c r="D194" s="8">
        <v>20</v>
      </c>
      <c r="E194" s="9">
        <v>20</v>
      </c>
      <c r="F194" s="9">
        <v>20</v>
      </c>
      <c r="G194" s="9">
        <v>20</v>
      </c>
      <c r="H194" s="90">
        <v>20</v>
      </c>
      <c r="I194" s="10">
        <f>SUM(D194:H194)</f>
        <v>100</v>
      </c>
      <c r="J194" s="91">
        <f>I194*0.15</f>
        <v>15</v>
      </c>
      <c r="K194" s="85">
        <v>6</v>
      </c>
      <c r="L194" s="15">
        <v>6</v>
      </c>
      <c r="M194" s="15">
        <v>6</v>
      </c>
      <c r="N194" s="15">
        <v>6</v>
      </c>
      <c r="O194" s="86">
        <v>6</v>
      </c>
      <c r="P194" s="81">
        <f>SUM(K194:O194)</f>
        <v>30</v>
      </c>
      <c r="Q194" s="98">
        <f>P194*0.05</f>
        <v>1.5</v>
      </c>
      <c r="R194" s="101">
        <f>(D194*0.15+K194*0.05)</f>
        <v>3.3</v>
      </c>
      <c r="S194" s="18">
        <f>((E194*0.15+L194*0.05))</f>
        <v>3.3</v>
      </c>
      <c r="T194" s="18">
        <f>((F194*0.15+M194*0.05))</f>
        <v>3.3</v>
      </c>
      <c r="U194" s="18">
        <f>((G194*0.15+N194*0.05))</f>
        <v>3.3</v>
      </c>
      <c r="V194" s="19">
        <f>((H194*0.15+O194*0.05))</f>
        <v>3.3</v>
      </c>
      <c r="W194" s="107">
        <v>130</v>
      </c>
      <c r="X194" s="103">
        <f>W194*0.2</f>
        <v>26</v>
      </c>
      <c r="Y194" s="16">
        <v>100</v>
      </c>
      <c r="Z194" s="81">
        <f>Y194*0.8</f>
        <v>80</v>
      </c>
    </row>
    <row r="195" spans="1:26" x14ac:dyDescent="0.3">
      <c r="A195" s="163" t="s">
        <v>80</v>
      </c>
      <c r="B195" s="164"/>
      <c r="C195" s="165"/>
      <c r="D195" s="8">
        <f t="shared" ref="D195:L195" si="39">D194*0.4</f>
        <v>8</v>
      </c>
      <c r="E195" s="9">
        <f t="shared" si="39"/>
        <v>8</v>
      </c>
      <c r="F195" s="9">
        <f t="shared" si="39"/>
        <v>8</v>
      </c>
      <c r="G195" s="9">
        <f t="shared" si="39"/>
        <v>8</v>
      </c>
      <c r="H195" s="90">
        <f t="shared" si="39"/>
        <v>8</v>
      </c>
      <c r="I195" s="10">
        <f t="shared" si="39"/>
        <v>40</v>
      </c>
      <c r="J195" s="91">
        <f t="shared" si="39"/>
        <v>6</v>
      </c>
      <c r="K195" s="85">
        <f t="shared" si="39"/>
        <v>2.4000000000000004</v>
      </c>
      <c r="L195" s="15">
        <f t="shared" si="39"/>
        <v>2.4000000000000004</v>
      </c>
      <c r="M195" s="15">
        <f t="shared" ref="M195:Z195" si="40">M194*0.4</f>
        <v>2.4000000000000004</v>
      </c>
      <c r="N195" s="15">
        <f t="shared" si="40"/>
        <v>2.4000000000000004</v>
      </c>
      <c r="O195" s="86">
        <f t="shared" si="40"/>
        <v>2.4000000000000004</v>
      </c>
      <c r="P195" s="81">
        <f t="shared" si="40"/>
        <v>12</v>
      </c>
      <c r="Q195" s="98">
        <f t="shared" si="40"/>
        <v>0.60000000000000009</v>
      </c>
      <c r="R195" s="101">
        <f t="shared" si="40"/>
        <v>1.32</v>
      </c>
      <c r="S195" s="18">
        <f t="shared" si="40"/>
        <v>1.32</v>
      </c>
      <c r="T195" s="18">
        <f t="shared" si="40"/>
        <v>1.32</v>
      </c>
      <c r="U195" s="18">
        <f t="shared" si="40"/>
        <v>1.32</v>
      </c>
      <c r="V195" s="19">
        <f t="shared" si="40"/>
        <v>1.32</v>
      </c>
      <c r="W195" s="107">
        <f t="shared" si="40"/>
        <v>52</v>
      </c>
      <c r="X195" s="103">
        <f t="shared" si="40"/>
        <v>10.4</v>
      </c>
      <c r="Y195" s="16">
        <f t="shared" si="40"/>
        <v>40</v>
      </c>
      <c r="Z195" s="81">
        <f t="shared" si="40"/>
        <v>32</v>
      </c>
    </row>
    <row r="196" spans="1:26" ht="21" customHeight="1" x14ac:dyDescent="0.3">
      <c r="A196" s="163" t="s">
        <v>19</v>
      </c>
      <c r="B196" s="164"/>
      <c r="C196" s="165"/>
      <c r="D196" s="8">
        <f>COUNTIF(D155:D191, "&gt;=8")</f>
        <v>20</v>
      </c>
      <c r="E196" s="9">
        <f>COUNTIF(E155:E191, "&gt;=8")</f>
        <v>19</v>
      </c>
      <c r="F196" s="9">
        <f>COUNTIF(F155:F191, "&gt;=8")</f>
        <v>20</v>
      </c>
      <c r="G196" s="9">
        <f>COUNTIF(G155:G191, "&gt;=8")</f>
        <v>18</v>
      </c>
      <c r="H196" s="90">
        <f>COUNTIF(H155:H191, "&gt;=8")</f>
        <v>20</v>
      </c>
      <c r="I196" s="10">
        <f>COUNTIF(I155:I191, "&gt;=40")</f>
        <v>20</v>
      </c>
      <c r="J196" s="91">
        <f>COUNTIF(J155:J191, "&gt;=6")</f>
        <v>20</v>
      </c>
      <c r="K196" s="85">
        <f>COUNTIF(K155:K191, "&gt;=2.4")</f>
        <v>20</v>
      </c>
      <c r="L196" s="15">
        <f>COUNTIF(L155:L191, "&gt;=2.4")</f>
        <v>19</v>
      </c>
      <c r="M196" s="15">
        <f>COUNTIF(M155:M191, "&gt;=2.4")</f>
        <v>23</v>
      </c>
      <c r="N196" s="15">
        <f>COUNTIF(N155:N191, "&gt;=2.4")</f>
        <v>20</v>
      </c>
      <c r="O196" s="86">
        <f>COUNTIF(O155:O191, "&gt;=2.4")</f>
        <v>19</v>
      </c>
      <c r="P196" s="81">
        <f>COUNTIF(P155:P191, "&gt;=12")</f>
        <v>21</v>
      </c>
      <c r="Q196" s="98">
        <f>COUNTIF(Q155:Q191, "&gt;=0.6")</f>
        <v>21</v>
      </c>
      <c r="R196" s="101">
        <f>COUNTIF(R155:R191, "&gt;=1.32")</f>
        <v>20</v>
      </c>
      <c r="S196" s="18">
        <f>COUNTIF(S155:S191, "&gt;=1.32")</f>
        <v>17</v>
      </c>
      <c r="T196" s="18">
        <f>COUNTIF(T155:T191, "&gt;=1.32")</f>
        <v>20</v>
      </c>
      <c r="U196" s="18">
        <f>COUNTIF(U155:U191, "&gt;=1.32")</f>
        <v>18</v>
      </c>
      <c r="V196" s="19">
        <f>COUNTIF(V155:V191, "&gt;=1.32")</f>
        <v>20</v>
      </c>
      <c r="W196" s="107">
        <f>COUNTIF(W155:W191, "&gt;=52")</f>
        <v>20</v>
      </c>
      <c r="X196" s="103">
        <f>COUNTIF(X155:X191, "&gt;=10.4")</f>
        <v>20</v>
      </c>
      <c r="Y196" s="16">
        <f>COUNTIF(Y155:Y191, "&gt;=40")</f>
        <v>20</v>
      </c>
      <c r="Z196" s="81">
        <f>COUNTIF(Z155:Z191, "&gt;=32")</f>
        <v>20</v>
      </c>
    </row>
    <row r="197" spans="1:26" x14ac:dyDescent="0.3">
      <c r="A197" s="163" t="s">
        <v>20</v>
      </c>
      <c r="B197" s="164"/>
      <c r="C197" s="165"/>
      <c r="D197" s="92" t="str">
        <f xml:space="preserve"> IF(((D196/COUNT(D155:D191))*100)&gt;=60,"3", IF(AND(((D196/COUNT(D155:D191))*100)&lt;60, ((D196/COUNT(D155:D191))*100)&gt;=50),"2", IF( AND(((D196/COUNT(D155:D191))*100)&lt;50, ((D196/COUNT(D155:D191))*100)&gt;=40),"1","0")))</f>
        <v>3</v>
      </c>
      <c r="E197" s="9" t="str">
        <f xml:space="preserve"> IF(((E196/COUNT(E155:E191))*100)&gt;=60,"3", IF(AND(((E196/COUNT(E155:E191))*100)&lt;60, ((E196/COUNT(E155:E191))*100)&gt;=50),"2", IF( AND(((E196/COUNT(E155:E191))*100)&lt;50, ((E196/COUNT(E155:E191))*100)&gt;=40),"1","0")))</f>
        <v>2</v>
      </c>
      <c r="F197" s="9" t="str">
        <f xml:space="preserve"> IF(((F196/COUNT(F155:F191))*100)&gt;=60,"3", IF(AND(((F196/COUNT(F155:F191))*100)&lt;60, ((F196/COUNT(F155:F191))*100)&gt;=50),"2", IF( AND(((F196/COUNT(F155:F191))*100)&lt;50, ((F196/COUNT(F155:F191))*100)&gt;=40),"1","0")))</f>
        <v>3</v>
      </c>
      <c r="G197" s="9" t="str">
        <f xml:space="preserve"> IF(((G196/COUNT(G155:G191))*100)&gt;=60,"3", IF(AND(((G196/COUNT(G155:G191))*100)&lt;60, ((G196/COUNT(G155:G191))*100)&gt;=50),"2", IF( AND(((G196/COUNT(G155:G191))*100)&lt;50, ((G196/COUNT(G155:G191))*100)&gt;=40),"1","0")))</f>
        <v>2</v>
      </c>
      <c r="H197" s="90" t="str">
        <f xml:space="preserve"> IF(((H196/COUNT(H155:H191))*100)&gt;=60,"3", IF(AND(((H196/COUNT(H155:H191))*100)&lt;60, ((H196/COUNT(H155:H191))*100)&gt;=50),"2", IF( AND(((H196/COUNT(H155:H191))*100)&lt;50, ((H196/COUNT(H155:H191))*100)&gt;=40),"1","0")))</f>
        <v>3</v>
      </c>
      <c r="I197" s="10" t="str">
        <f xml:space="preserve"> IF(((I196/COUNT(I155:I191))*100)&gt;=60,"3", IF(AND(((I196/COUNT(I155:I191))*100)&lt;60, ((I196/COUNT(I155:I191))*100)&gt;=50),"2", IF( AND(((I196/COUNT(I155:I191))*100)&lt;50, ((I196/COUNT(I155:I191))*100)&gt;=40),"1","0")))</f>
        <v>2</v>
      </c>
      <c r="J197" s="91" t="str">
        <f xml:space="preserve"> IF(((J196/COUNT(J155:J191))*100)&gt;=60,"3", IF(AND(((J196/COUNT(J155:J191))*100)&lt;60, ((J196/COUNT(J155:J191))*100)&gt;=50),"2", IF( AND(((J196/COUNT(J155:J191))*100)&lt;50, ((J196/COUNT(J155:J191))*100)&gt;=40),"1","0")))</f>
        <v>2</v>
      </c>
      <c r="K197" s="85" t="str">
        <f xml:space="preserve"> IF(((K196/COUNT(K155:K191))*100)&gt;=60,"3", IF(AND(((K196/COUNT(K155:K191))*100)&lt;60, ((K196/COUNT(K155:K191))*100)&gt;=50),"2", IF( AND(((K196/COUNT(K155:K191))*100)&lt;50, ((K196/COUNT(K155:K191))*100)&gt;=40),"1","0")))</f>
        <v>3</v>
      </c>
      <c r="L197" s="14" t="str">
        <f xml:space="preserve"> IF(((L196/COUNT(L155:L191))*100)&gt;=60,"3", IF(AND(((L196/COUNT(L155:L191))*100)&lt;60, ((L196/COUNT(L155:L191))*100)&gt;=50),"2", IF( AND(((L196/COUNT(L155:L191))*100)&lt;50, ((L196/COUNT(L155:L191))*100)&gt;=40),"1","0")))</f>
        <v>2</v>
      </c>
      <c r="M197" s="14" t="str">
        <f xml:space="preserve"> IF(((M196/COUNT(M155:M191))*100)&gt;=60,"3", IF(AND(((M196/COUNT(M155:M191))*100)&lt;60, ((M196/COUNT(M155:M191))*100)&gt;=50),"2", IF( AND(((M196/COUNT(M155:M191))*100)&lt;50, ((M196/COUNT(M155:M191))*100)&gt;=40),"1","0")))</f>
        <v>3</v>
      </c>
      <c r="N197" s="14" t="str">
        <f xml:space="preserve"> IF(((N196/COUNT(N155:N191))*100)&gt;=60,"3", IF(AND(((N196/COUNT(N155:N191))*100)&lt;60, ((N196/COUNT(N155:N191))*100)&gt;=50),"2", IF( AND(((N196/COUNT(N155:N191))*100)&lt;50, ((N196/COUNT(N155:N191))*100)&gt;=40),"1","0")))</f>
        <v>3</v>
      </c>
      <c r="O197" s="87" t="str">
        <f xml:space="preserve"> IF(((O196/COUNT(O155:O191))*100)&gt;=60,"3", IF(AND(((O196/COUNT(O155:O191))*100)&lt;60, ((O196/COUNT(O155:O191))*100)&gt;=50),"2", IF( AND(((O196/COUNT(O155:O191))*100)&lt;50, ((O196/COUNT(O155:O191))*100)&gt;=40),"1","0")))</f>
        <v>2</v>
      </c>
      <c r="P197" s="81" t="str">
        <f xml:space="preserve"> IF(((P196/COUNT(P155:P191))*100)&gt;=60,"3", IF(AND(((P196/COUNT(P155:P191))*100)&lt;60, ((P196/COUNT(P155:P191))*100)&gt;=50),"2", IF( AND(((P196/COUNT(P155:P191))*100)&lt;50, ((P196/COUNT(P155:P191))*100)&gt;=40),"1","0")))</f>
        <v>2</v>
      </c>
      <c r="Q197" s="98" t="str">
        <f xml:space="preserve"> IF(((Q196/COUNT(Q155:Q191))*100)&gt;=60,"3", IF(AND(((Q196/COUNT(Q155:Q191))*100)&lt;60, ((Q196/COUNT(Q155:Q191))*100)&gt;=50),"2", IF( AND(((Q196/COUNT(Q155:Q191))*100)&lt;50, ((Q196/COUNT(Q155:Q191))*100)&gt;=40),"1","0")))</f>
        <v>2</v>
      </c>
      <c r="R197" s="101" t="str">
        <f xml:space="preserve"> IF(((R196/COUNT(R155:R191))*100)&gt;=60,"3", IF(AND(((R196/COUNT(R155:R191))*100)&lt;60, ((R196/COUNT(R155:R191))*100)&gt;=50),"2", IF( AND(((R196/COUNT(R155:R191))*100)&lt;50, ((R196/COUNT(R155:R191))*100)&gt;=40),"1","0")))</f>
        <v>2</v>
      </c>
      <c r="S197" s="18" t="str">
        <f xml:space="preserve"> IF(((S196/COUNT(S155:S191))*100)&gt;=60,"3", IF(AND(((S196/COUNT(S155:S191))*100)&lt;60, ((S196/COUNT(S155:S191))*100)&gt;=50),"2", IF( AND(((S196/COUNT(S155:S191))*100)&lt;50, ((S196/COUNT(S155:S191))*100)&gt;=40),"1","0")))</f>
        <v>2</v>
      </c>
      <c r="T197" s="18" t="str">
        <f xml:space="preserve"> IF(((T196/COUNT(T155:T191))*100)&gt;=60,"3", IF(AND(((T196/COUNT(T155:T191))*100)&lt;60, ((T196/COUNT(T155:T191))*100)&gt;=50),"2", IF( AND(((T196/COUNT(T155:T191))*100)&lt;50, ((T196/COUNT(T155:T191))*100)&gt;=40),"1","0")))</f>
        <v>2</v>
      </c>
      <c r="U197" s="18" t="str">
        <f xml:space="preserve"> IF(((U196/COUNT(U155:U191))*100)&gt;=60,"3", IF(AND(((U196/COUNT(U155:U191))*100)&lt;60, ((U196/COUNT(U155:U191))*100)&gt;=50),"2", IF( AND(((U196/COUNT(U155:U191))*100)&lt;50, ((U196/COUNT(U155:U191))*100)&gt;=40),"1","0")))</f>
        <v>2</v>
      </c>
      <c r="V197" s="19" t="str">
        <f xml:space="preserve"> IF(((V196/COUNT(V155:V191))*100)&gt;=60,"3", IF(AND(((V196/COUNT(V155:V191))*100)&lt;60, ((V196/COUNT(V155:V191))*100)&gt;=50),"2", IF( AND(((V196/COUNT(V155:V191))*100)&lt;50, ((V196/COUNT(V155:V191))*100)&gt;=40),"1","0")))</f>
        <v>2</v>
      </c>
      <c r="W197" s="103" t="str">
        <f xml:space="preserve"> IF(((W196/COUNT(W155:W191))*100)&gt;=60,"3", IF(AND(((W196/COUNT(W155:W191))*100)&lt;60, ((W196/COUNT(W155:W191))*100)&gt;=50),"2", IF( AND(((W196/COUNT(W155:W191))*100)&lt;50, ((W196/COUNT(W155:W191))*100)&gt;=40),"1","0")))</f>
        <v>2</v>
      </c>
      <c r="X197" s="104" t="str">
        <f xml:space="preserve"> IF(((X196/COUNT(X155:X191))*100)&gt;=60,"3", IF(AND(((X196/COUNT(X155:X191))*100)&lt;60, ((X196/COUNT(X155:X191))*100)&gt;=50),"2", IF( AND(((X196/COUNT(X155:X191))*100)&lt;50, ((X196/COUNT(X155:X191))*100)&gt;=40),"1","0")))</f>
        <v>2</v>
      </c>
      <c r="Y197" s="98" t="str">
        <f xml:space="preserve"> IF(((Y196/COUNT(Y155:Y191))*100)&gt;=60,"3", IF(AND(((Y196/COUNT(Y155:Y191))*100)&lt;60, ((Y196/COUNT(Y155:Y191))*100)&gt;=50),"2", IF( AND(((Y196/COUNT(Y155:Y191))*100)&lt;50, ((Y196/COUNT(Y155:Y191))*100)&gt;=40),"1","0")))</f>
        <v>3</v>
      </c>
      <c r="Z197" s="98" t="str">
        <f xml:space="preserve"> IF(((Z196/COUNT(Z155:Z191))*100)&gt;=60,"3", IF(AND(((Z196/COUNT(Z155:Z191))*100)&lt;60, ((Z196/COUNT(Z155:Z191))*100)&gt;=50),"2", IF( AND(((Z196/COUNT(Z155:Z191))*100)&lt;50, ((Z196/COUNT(Z155:Z191))*100)&gt;=40),"1","0")))</f>
        <v>2</v>
      </c>
    </row>
    <row r="198" spans="1:26" ht="21" thickBot="1" x14ac:dyDescent="0.35">
      <c r="A198" s="166" t="s">
        <v>21</v>
      </c>
      <c r="B198" s="167"/>
      <c r="C198" s="168"/>
      <c r="D198" s="11">
        <f>((D196/COUNT(D155:D191))*D197)</f>
        <v>1.8181818181818183</v>
      </c>
      <c r="E198" s="12">
        <f>((E196/COUNT(E155:E191))*E197)</f>
        <v>1.1515151515151516</v>
      </c>
      <c r="F198" s="12">
        <f>((F196/COUNT(F155:F191))*F197)</f>
        <v>1.8181818181818183</v>
      </c>
      <c r="G198" s="12">
        <f>((G196/COUNT(G155:G191))*G197)</f>
        <v>1.0909090909090908</v>
      </c>
      <c r="H198" s="93">
        <f>((H196/COUNT(H155:H191))*H197)</f>
        <v>1.8181818181818183</v>
      </c>
      <c r="I198" s="13">
        <f>((I196/COUNT(I155:I191))*I197)</f>
        <v>1.1764705882352942</v>
      </c>
      <c r="J198" s="94">
        <f>((J196/COUNT(J155:J191))*J197)</f>
        <v>1.1764705882352942</v>
      </c>
      <c r="K198" s="88">
        <f>((K196/COUNT(K155:K191))*K197)</f>
        <v>1.8181818181818183</v>
      </c>
      <c r="L198" s="17">
        <f>((L196/COUNT(L155:L191))*L197)</f>
        <v>1.1515151515151516</v>
      </c>
      <c r="M198" s="17">
        <f>((M196/COUNT(M155:M191))*M197)</f>
        <v>2.0909090909090908</v>
      </c>
      <c r="N198" s="17">
        <f>((N196/COUNT(N155:N191))*N197)</f>
        <v>1.8181818181818183</v>
      </c>
      <c r="O198" s="89">
        <f>((O196/COUNT(O155:O191))*O197)</f>
        <v>1.1515151515151516</v>
      </c>
      <c r="P198" s="82">
        <f>((P196/COUNT(P155:P191))*P197)</f>
        <v>1.1666666666666667</v>
      </c>
      <c r="Q198" s="99">
        <f>((Q196/COUNT(Q155:Q191))*Q197)</f>
        <v>1.1666666666666667</v>
      </c>
      <c r="R198" s="102">
        <f>((R196/COUNT(R155:R191))*R197)</f>
        <v>1.1764705882352942</v>
      </c>
      <c r="S198" s="20">
        <f>((S196/COUNT(S155:S191))*S197)</f>
        <v>1</v>
      </c>
      <c r="T198" s="20">
        <f>((T196/COUNT(T155:T191))*T197)</f>
        <v>1.1764705882352942</v>
      </c>
      <c r="U198" s="20">
        <f>((U196/COUNT(U155:U191))*U197)</f>
        <v>1.0588235294117647</v>
      </c>
      <c r="V198" s="21">
        <f>((V196/COUNT(V155:V191))*V197)</f>
        <v>1.1764705882352942</v>
      </c>
      <c r="W198" s="108">
        <f>((W196/COUNT(W155:W191))*W197)</f>
        <v>1.0810810810810811</v>
      </c>
      <c r="X198" s="105">
        <f>((X196/COUNT(X155:X191))*X197)</f>
        <v>1.0810810810810811</v>
      </c>
      <c r="Y198" s="99">
        <f>((Y196/COUNT(Y155:Y191))*Y197)</f>
        <v>1.8181818181818183</v>
      </c>
      <c r="Z198" s="99">
        <f>((Z196/COUNT(Z155:Z191))*Z197)</f>
        <v>1.1111111111111112</v>
      </c>
    </row>
    <row r="199" spans="1:26" ht="21" thickBot="1" x14ac:dyDescent="0.35">
      <c r="A199" s="2"/>
      <c r="B199" s="2"/>
      <c r="C199" s="2"/>
      <c r="D199" s="2"/>
    </row>
    <row r="200" spans="1:26" x14ac:dyDescent="0.3">
      <c r="A200" s="169" t="s">
        <v>22</v>
      </c>
      <c r="B200" s="170"/>
      <c r="C200" s="171"/>
      <c r="D200" s="2"/>
      <c r="E200" s="172" t="s">
        <v>23</v>
      </c>
      <c r="F200" s="173"/>
      <c r="G200" s="173"/>
      <c r="H200" s="173"/>
      <c r="I200" s="173"/>
      <c r="J200" s="173"/>
      <c r="K200" s="173"/>
      <c r="L200" s="173"/>
      <c r="M200" s="173"/>
      <c r="N200" s="174"/>
      <c r="O200" s="83" t="s">
        <v>13</v>
      </c>
      <c r="P200" s="24" t="s">
        <v>3</v>
      </c>
      <c r="Q200" s="24" t="s">
        <v>4</v>
      </c>
      <c r="R200" s="24" t="s">
        <v>5</v>
      </c>
      <c r="S200" s="25" t="s">
        <v>6</v>
      </c>
    </row>
    <row r="201" spans="1:26" ht="21" thickBot="1" x14ac:dyDescent="0.35">
      <c r="A201" s="26" t="s">
        <v>81</v>
      </c>
      <c r="B201" s="3"/>
      <c r="C201" s="27"/>
      <c r="D201" s="2"/>
      <c r="E201" s="175"/>
      <c r="F201" s="176"/>
      <c r="G201" s="176"/>
      <c r="H201" s="176"/>
      <c r="I201" s="176"/>
      <c r="J201" s="176"/>
      <c r="K201" s="176"/>
      <c r="L201" s="176"/>
      <c r="M201" s="176"/>
      <c r="N201" s="177"/>
      <c r="O201" s="4">
        <f>(R198*0.2+Z198*0.8)</f>
        <v>1.1241830065359477</v>
      </c>
      <c r="P201" s="4">
        <f>(S198*0.2+Z198*0.8)</f>
        <v>1.088888888888889</v>
      </c>
      <c r="Q201" s="4">
        <f>(T198*0.2+Z198*0.8)</f>
        <v>1.1241830065359477</v>
      </c>
      <c r="R201" s="4">
        <f>(U198*0.2+Z198*0.8)</f>
        <v>1.1006535947712419</v>
      </c>
      <c r="S201" s="5">
        <f>(V198*0.2+Z198*0.8)</f>
        <v>1.1241830065359477</v>
      </c>
    </row>
    <row r="202" spans="1:26" x14ac:dyDescent="0.3">
      <c r="A202" s="26" t="s">
        <v>82</v>
      </c>
      <c r="B202" s="3"/>
      <c r="C202" s="27"/>
      <c r="D202" s="2"/>
    </row>
    <row r="203" spans="1:26" ht="21" thickBot="1" x14ac:dyDescent="0.35">
      <c r="A203" s="28" t="s">
        <v>83</v>
      </c>
      <c r="B203" s="29"/>
      <c r="C203" s="30"/>
      <c r="D203" s="2"/>
    </row>
  </sheetData>
  <mergeCells count="22">
    <mergeCell ref="A193:C193"/>
    <mergeCell ref="A194:C19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200:N201"/>
    <mergeCell ref="Y4:Y6"/>
    <mergeCell ref="Z4:Z6"/>
    <mergeCell ref="D5:J5"/>
    <mergeCell ref="K5:Q5"/>
    <mergeCell ref="A195:C195"/>
    <mergeCell ref="A196:C196"/>
    <mergeCell ref="A197:C197"/>
    <mergeCell ref="A198:C198"/>
    <mergeCell ref="A200:C200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E203"/>
  <sheetViews>
    <sheetView topLeftCell="A184" zoomScale="50" zoomScaleNormal="50" workbookViewId="0">
      <selection activeCell="A192" sqref="A192:XFD19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6" width="15.7109375" style="1" customWidth="1"/>
    <col min="17" max="17" width="17.85546875" style="1" customWidth="1"/>
    <col min="18" max="22" width="10.42578125" style="1" bestFit="1" customWidth="1"/>
    <col min="23" max="23" width="29.5703125" style="1" bestFit="1" customWidth="1"/>
    <col min="24" max="24" width="26.140625" style="1" bestFit="1" customWidth="1"/>
    <col min="25" max="25" width="17.42578125" style="1" customWidth="1"/>
    <col min="26" max="26" width="12.7109375" style="1" customWidth="1"/>
    <col min="27" max="43" width="8.85546875" style="133"/>
    <col min="44" max="44" width="8.85546875" style="132"/>
    <col min="45" max="265" width="8.85546875" style="130"/>
    <col min="266" max="16384" width="8.85546875" style="1"/>
  </cols>
  <sheetData>
    <row r="1" spans="1:44" x14ac:dyDescent="0.3">
      <c r="A1" s="193" t="s">
        <v>105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44" ht="21" thickBot="1" x14ac:dyDescent="0.35">
      <c r="A2" s="193" t="s">
        <v>103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44" ht="21" thickBot="1" x14ac:dyDescent="0.35">
      <c r="A3" s="194" t="s">
        <v>86</v>
      </c>
      <c r="B3" s="195"/>
      <c r="C3" s="109" t="s">
        <v>300</v>
      </c>
      <c r="D3" s="110" t="s">
        <v>101</v>
      </c>
      <c r="E3" s="109"/>
      <c r="F3" s="196" t="s">
        <v>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44" ht="21" customHeight="1" thickBot="1" x14ac:dyDescent="0.35">
      <c r="A4" s="197" t="s">
        <v>0</v>
      </c>
      <c r="B4" s="199" t="s">
        <v>1</v>
      </c>
      <c r="C4" s="202" t="s">
        <v>2</v>
      </c>
      <c r="D4" s="205" t="s">
        <v>102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  <c r="R4" s="208" t="s">
        <v>104</v>
      </c>
      <c r="S4" s="209"/>
      <c r="T4" s="209"/>
      <c r="U4" s="209"/>
      <c r="V4" s="210"/>
      <c r="W4" s="22" t="s">
        <v>16</v>
      </c>
      <c r="X4" s="214" t="s">
        <v>15</v>
      </c>
      <c r="Y4" s="178" t="s">
        <v>84</v>
      </c>
      <c r="Z4" s="181" t="s">
        <v>85</v>
      </c>
    </row>
    <row r="5" spans="1:44" x14ac:dyDescent="0.3">
      <c r="A5" s="198"/>
      <c r="B5" s="200"/>
      <c r="C5" s="203"/>
      <c r="D5" s="184" t="s">
        <v>12</v>
      </c>
      <c r="E5" s="185"/>
      <c r="F5" s="185"/>
      <c r="G5" s="185"/>
      <c r="H5" s="185"/>
      <c r="I5" s="185"/>
      <c r="J5" s="186"/>
      <c r="K5" s="187" t="s">
        <v>90</v>
      </c>
      <c r="L5" s="188"/>
      <c r="M5" s="188"/>
      <c r="N5" s="188"/>
      <c r="O5" s="188"/>
      <c r="P5" s="188"/>
      <c r="Q5" s="189"/>
      <c r="R5" s="211"/>
      <c r="S5" s="212"/>
      <c r="T5" s="212"/>
      <c r="U5" s="212"/>
      <c r="V5" s="213"/>
      <c r="W5" s="23" t="s">
        <v>14</v>
      </c>
      <c r="X5" s="215"/>
      <c r="Y5" s="179"/>
      <c r="Z5" s="182"/>
    </row>
    <row r="6" spans="1:44" ht="21" thickBot="1" x14ac:dyDescent="0.35">
      <c r="A6" s="198"/>
      <c r="B6" s="201"/>
      <c r="C6" s="204"/>
      <c r="D6" s="117" t="s">
        <v>10</v>
      </c>
      <c r="E6" s="118" t="s">
        <v>87</v>
      </c>
      <c r="F6" s="118" t="s">
        <v>9</v>
      </c>
      <c r="G6" s="118" t="s">
        <v>88</v>
      </c>
      <c r="H6" s="118" t="s">
        <v>89</v>
      </c>
      <c r="I6" s="119" t="s">
        <v>11</v>
      </c>
      <c r="J6" s="120" t="s">
        <v>98</v>
      </c>
      <c r="K6" s="121" t="s">
        <v>91</v>
      </c>
      <c r="L6" s="122" t="s">
        <v>92</v>
      </c>
      <c r="M6" s="122" t="s">
        <v>93</v>
      </c>
      <c r="N6" s="122" t="s">
        <v>94</v>
      </c>
      <c r="O6" s="122" t="s">
        <v>95</v>
      </c>
      <c r="P6" s="122" t="s">
        <v>96</v>
      </c>
      <c r="Q6" s="123" t="s">
        <v>99</v>
      </c>
      <c r="R6" s="96" t="s">
        <v>13</v>
      </c>
      <c r="S6" s="97" t="s">
        <v>3</v>
      </c>
      <c r="T6" s="97" t="s">
        <v>4</v>
      </c>
      <c r="U6" s="97" t="s">
        <v>5</v>
      </c>
      <c r="V6" s="95" t="s">
        <v>6</v>
      </c>
      <c r="W6" s="124" t="s">
        <v>97</v>
      </c>
      <c r="X6" s="216"/>
      <c r="Y6" s="180"/>
      <c r="Z6" s="183"/>
    </row>
    <row r="7" spans="1:44" s="130" customFormat="1" x14ac:dyDescent="0.3">
      <c r="A7" s="125">
        <v>1</v>
      </c>
      <c r="B7" s="134">
        <v>660814</v>
      </c>
      <c r="C7" s="135" t="s">
        <v>106</v>
      </c>
      <c r="D7" s="126">
        <v>6</v>
      </c>
      <c r="E7" s="126">
        <v>8</v>
      </c>
      <c r="F7" s="126">
        <v>9</v>
      </c>
      <c r="G7" s="126">
        <v>8.5</v>
      </c>
      <c r="H7" s="126">
        <v>9</v>
      </c>
      <c r="I7" s="126">
        <f>SUM(D7:H7)</f>
        <v>40.5</v>
      </c>
      <c r="J7" s="126">
        <f>I7*0.15</f>
        <v>6.0750000000000002</v>
      </c>
      <c r="K7" s="127">
        <v>3</v>
      </c>
      <c r="L7" s="127">
        <v>2.5</v>
      </c>
      <c r="M7" s="127">
        <v>3</v>
      </c>
      <c r="N7" s="127">
        <v>2</v>
      </c>
      <c r="O7" s="127">
        <v>2</v>
      </c>
      <c r="P7" s="127">
        <f>SUM(K7:O7)</f>
        <v>12.5</v>
      </c>
      <c r="Q7" s="127">
        <f>P7*0.05</f>
        <v>0.625</v>
      </c>
      <c r="R7" s="128">
        <f>D7*0.15+K7*0.05</f>
        <v>1.0499999999999998</v>
      </c>
      <c r="S7" s="128">
        <f t="shared" ref="S7:V7" si="0">E7*0.15+L7*0.05</f>
        <v>1.325</v>
      </c>
      <c r="T7" s="128">
        <f t="shared" si="0"/>
        <v>1.5</v>
      </c>
      <c r="U7" s="128">
        <f t="shared" si="0"/>
        <v>1.375</v>
      </c>
      <c r="V7" s="128">
        <f t="shared" si="0"/>
        <v>1.45</v>
      </c>
      <c r="W7" s="33">
        <f>I7+P7</f>
        <v>53</v>
      </c>
      <c r="X7" s="129">
        <f>W7*0.2</f>
        <v>10.600000000000001</v>
      </c>
      <c r="Y7" s="134">
        <v>45</v>
      </c>
      <c r="Z7" s="131">
        <f>Y7*0.8</f>
        <v>36</v>
      </c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2"/>
    </row>
    <row r="8" spans="1:44" s="130" customFormat="1" x14ac:dyDescent="0.3">
      <c r="A8" s="125">
        <v>2</v>
      </c>
      <c r="B8" s="134">
        <v>660815</v>
      </c>
      <c r="C8" s="135" t="s">
        <v>107</v>
      </c>
      <c r="D8" s="126">
        <v>10.5</v>
      </c>
      <c r="E8" s="126">
        <v>10</v>
      </c>
      <c r="F8" s="126">
        <v>11.5</v>
      </c>
      <c r="G8" s="126">
        <v>10</v>
      </c>
      <c r="H8" s="126">
        <v>9.5</v>
      </c>
      <c r="I8" s="126">
        <f t="shared" ref="I8:I71" si="1">SUM(D8:H8)</f>
        <v>51.5</v>
      </c>
      <c r="J8" s="126">
        <f t="shared" ref="J8:J71" si="2">I8*0.15</f>
        <v>7.7249999999999996</v>
      </c>
      <c r="K8" s="127">
        <v>3.5</v>
      </c>
      <c r="L8" s="127">
        <v>3</v>
      </c>
      <c r="M8" s="127">
        <v>2</v>
      </c>
      <c r="N8" s="127">
        <v>4</v>
      </c>
      <c r="O8" s="127">
        <v>3</v>
      </c>
      <c r="P8" s="127">
        <f t="shared" ref="P8:P71" si="3">SUM(K8:O8)</f>
        <v>15.5</v>
      </c>
      <c r="Q8" s="127">
        <f t="shared" ref="Q8:Q71" si="4">P8*0.05</f>
        <v>0.77500000000000002</v>
      </c>
      <c r="R8" s="128">
        <f t="shared" ref="R8:R71" si="5">D8*0.15+K8*0.05</f>
        <v>1.75</v>
      </c>
      <c r="S8" s="128">
        <f t="shared" ref="S8:S71" si="6">E8*0.15+L8*0.05</f>
        <v>1.65</v>
      </c>
      <c r="T8" s="128">
        <f t="shared" ref="T8:T71" si="7">F8*0.15+M8*0.05</f>
        <v>1.825</v>
      </c>
      <c r="U8" s="128">
        <f t="shared" ref="U8:U71" si="8">G8*0.15+N8*0.05</f>
        <v>1.7</v>
      </c>
      <c r="V8" s="128">
        <f t="shared" ref="V8:V71" si="9">H8*0.15+O8*0.05</f>
        <v>1.5750000000000002</v>
      </c>
      <c r="W8" s="33">
        <f t="shared" ref="W8:W71" si="10">I8+P8</f>
        <v>67</v>
      </c>
      <c r="X8" s="129">
        <f t="shared" ref="X8:X71" si="11">W8*0.2</f>
        <v>13.4</v>
      </c>
      <c r="Y8" s="134">
        <v>52</v>
      </c>
      <c r="Z8" s="131">
        <f t="shared" ref="Z8:Z71" si="12">Y8*0.8</f>
        <v>41.6</v>
      </c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2"/>
    </row>
    <row r="9" spans="1:44" s="130" customFormat="1" x14ac:dyDescent="0.3">
      <c r="A9" s="125">
        <v>3</v>
      </c>
      <c r="B9" s="134">
        <v>660816</v>
      </c>
      <c r="C9" s="135" t="s">
        <v>108</v>
      </c>
      <c r="D9" s="126">
        <v>10.5</v>
      </c>
      <c r="E9" s="126">
        <v>10</v>
      </c>
      <c r="F9" s="126">
        <v>10</v>
      </c>
      <c r="G9" s="126">
        <v>10</v>
      </c>
      <c r="H9" s="126">
        <v>9.5</v>
      </c>
      <c r="I9" s="126">
        <f t="shared" si="1"/>
        <v>50</v>
      </c>
      <c r="J9" s="126">
        <f t="shared" si="2"/>
        <v>7.5</v>
      </c>
      <c r="K9" s="127">
        <v>3</v>
      </c>
      <c r="L9" s="127">
        <v>2</v>
      </c>
      <c r="M9" s="127">
        <v>3.5</v>
      </c>
      <c r="N9" s="127">
        <v>4</v>
      </c>
      <c r="O9" s="127">
        <v>2.5</v>
      </c>
      <c r="P9" s="127">
        <f t="shared" si="3"/>
        <v>15</v>
      </c>
      <c r="Q9" s="127">
        <f t="shared" si="4"/>
        <v>0.75</v>
      </c>
      <c r="R9" s="128">
        <f t="shared" si="5"/>
        <v>1.7250000000000001</v>
      </c>
      <c r="S9" s="128">
        <f t="shared" si="6"/>
        <v>1.6</v>
      </c>
      <c r="T9" s="128">
        <f t="shared" si="7"/>
        <v>1.675</v>
      </c>
      <c r="U9" s="128">
        <f t="shared" si="8"/>
        <v>1.7</v>
      </c>
      <c r="V9" s="128">
        <f t="shared" si="9"/>
        <v>1.55</v>
      </c>
      <c r="W9" s="33">
        <f t="shared" si="10"/>
        <v>65</v>
      </c>
      <c r="X9" s="129">
        <f t="shared" si="11"/>
        <v>13</v>
      </c>
      <c r="Y9" s="134">
        <v>52</v>
      </c>
      <c r="Z9" s="131">
        <f t="shared" si="12"/>
        <v>41.6</v>
      </c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2"/>
    </row>
    <row r="10" spans="1:44" s="130" customFormat="1" x14ac:dyDescent="0.3">
      <c r="A10" s="125">
        <v>4</v>
      </c>
      <c r="B10" s="134">
        <v>660817</v>
      </c>
      <c r="C10" s="135" t="s">
        <v>109</v>
      </c>
      <c r="D10" s="126">
        <v>12</v>
      </c>
      <c r="E10" s="126">
        <v>13</v>
      </c>
      <c r="F10" s="126">
        <v>14</v>
      </c>
      <c r="G10" s="126">
        <v>10</v>
      </c>
      <c r="H10" s="126">
        <v>8</v>
      </c>
      <c r="I10" s="126">
        <f t="shared" si="1"/>
        <v>57</v>
      </c>
      <c r="J10" s="126">
        <f t="shared" si="2"/>
        <v>8.5499999999999989</v>
      </c>
      <c r="K10" s="127">
        <v>5</v>
      </c>
      <c r="L10" s="127">
        <v>4</v>
      </c>
      <c r="M10" s="127">
        <v>2</v>
      </c>
      <c r="N10" s="127">
        <v>4.5</v>
      </c>
      <c r="O10" s="127">
        <v>3</v>
      </c>
      <c r="P10" s="127">
        <f t="shared" si="3"/>
        <v>18.5</v>
      </c>
      <c r="Q10" s="127">
        <f t="shared" si="4"/>
        <v>0.92500000000000004</v>
      </c>
      <c r="R10" s="128">
        <f t="shared" si="5"/>
        <v>2.0499999999999998</v>
      </c>
      <c r="S10" s="128">
        <f t="shared" si="6"/>
        <v>2.15</v>
      </c>
      <c r="T10" s="128">
        <f t="shared" si="7"/>
        <v>2.2000000000000002</v>
      </c>
      <c r="U10" s="128">
        <f t="shared" si="8"/>
        <v>1.7250000000000001</v>
      </c>
      <c r="V10" s="128">
        <f t="shared" si="9"/>
        <v>1.35</v>
      </c>
      <c r="W10" s="33">
        <f t="shared" si="10"/>
        <v>75.5</v>
      </c>
      <c r="X10" s="129">
        <f t="shared" si="11"/>
        <v>15.100000000000001</v>
      </c>
      <c r="Y10" s="134">
        <v>61</v>
      </c>
      <c r="Z10" s="131">
        <f t="shared" si="12"/>
        <v>48.800000000000004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2"/>
    </row>
    <row r="11" spans="1:44" s="130" customFormat="1" x14ac:dyDescent="0.3">
      <c r="A11" s="125">
        <v>5</v>
      </c>
      <c r="B11" s="134">
        <v>660818</v>
      </c>
      <c r="C11" s="135" t="s">
        <v>110</v>
      </c>
      <c r="D11" s="126">
        <v>6.5</v>
      </c>
      <c r="E11" s="126">
        <v>6</v>
      </c>
      <c r="F11" s="126">
        <v>7.5</v>
      </c>
      <c r="G11" s="126">
        <v>7</v>
      </c>
      <c r="H11" s="126">
        <v>6</v>
      </c>
      <c r="I11" s="126">
        <f t="shared" si="1"/>
        <v>33</v>
      </c>
      <c r="J11" s="126">
        <f t="shared" si="2"/>
        <v>4.95</v>
      </c>
      <c r="K11" s="127">
        <v>2.5</v>
      </c>
      <c r="L11" s="127">
        <v>2</v>
      </c>
      <c r="M11" s="127">
        <v>1</v>
      </c>
      <c r="N11" s="127">
        <v>2</v>
      </c>
      <c r="O11" s="127">
        <v>2.5</v>
      </c>
      <c r="P11" s="127">
        <f t="shared" si="3"/>
        <v>10</v>
      </c>
      <c r="Q11" s="127">
        <f t="shared" si="4"/>
        <v>0.5</v>
      </c>
      <c r="R11" s="128">
        <f t="shared" si="5"/>
        <v>1.1000000000000001</v>
      </c>
      <c r="S11" s="128">
        <f t="shared" si="6"/>
        <v>0.99999999999999989</v>
      </c>
      <c r="T11" s="128">
        <f t="shared" si="7"/>
        <v>1.175</v>
      </c>
      <c r="U11" s="128">
        <f t="shared" si="8"/>
        <v>1.1500000000000001</v>
      </c>
      <c r="V11" s="128">
        <f t="shared" si="9"/>
        <v>1.0249999999999999</v>
      </c>
      <c r="W11" s="33">
        <f t="shared" si="10"/>
        <v>43</v>
      </c>
      <c r="X11" s="129">
        <f t="shared" si="11"/>
        <v>8.6</v>
      </c>
      <c r="Y11" s="134">
        <v>37</v>
      </c>
      <c r="Z11" s="131">
        <f t="shared" si="12"/>
        <v>29.6</v>
      </c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2"/>
    </row>
    <row r="12" spans="1:44" s="130" customFormat="1" x14ac:dyDescent="0.3">
      <c r="A12" s="125">
        <v>6</v>
      </c>
      <c r="B12" s="134">
        <v>660988</v>
      </c>
      <c r="C12" s="135" t="s">
        <v>111</v>
      </c>
      <c r="D12" s="126">
        <v>4</v>
      </c>
      <c r="E12" s="126">
        <v>4.5</v>
      </c>
      <c r="F12" s="126">
        <v>5</v>
      </c>
      <c r="G12" s="126">
        <v>6</v>
      </c>
      <c r="H12" s="126">
        <v>4</v>
      </c>
      <c r="I12" s="126">
        <f t="shared" si="1"/>
        <v>23.5</v>
      </c>
      <c r="J12" s="126">
        <f t="shared" si="2"/>
        <v>3.5249999999999999</v>
      </c>
      <c r="K12" s="127">
        <v>1</v>
      </c>
      <c r="L12" s="127">
        <v>1.5</v>
      </c>
      <c r="M12" s="127">
        <v>2</v>
      </c>
      <c r="N12" s="127">
        <v>1.5</v>
      </c>
      <c r="O12" s="127">
        <v>1</v>
      </c>
      <c r="P12" s="127">
        <f t="shared" si="3"/>
        <v>7</v>
      </c>
      <c r="Q12" s="127">
        <f t="shared" si="4"/>
        <v>0.35000000000000003</v>
      </c>
      <c r="R12" s="128">
        <f t="shared" si="5"/>
        <v>0.65</v>
      </c>
      <c r="S12" s="128">
        <f t="shared" si="6"/>
        <v>0.75</v>
      </c>
      <c r="T12" s="128">
        <f t="shared" si="7"/>
        <v>0.85</v>
      </c>
      <c r="U12" s="128">
        <f t="shared" si="8"/>
        <v>0.97499999999999987</v>
      </c>
      <c r="V12" s="128">
        <f t="shared" si="9"/>
        <v>0.65</v>
      </c>
      <c r="W12" s="33">
        <f t="shared" si="10"/>
        <v>30.5</v>
      </c>
      <c r="X12" s="129">
        <f t="shared" si="11"/>
        <v>6.1000000000000005</v>
      </c>
      <c r="Y12" s="134">
        <v>26</v>
      </c>
      <c r="Z12" s="131">
        <f t="shared" si="12"/>
        <v>20.8</v>
      </c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2"/>
    </row>
    <row r="13" spans="1:44" s="130" customFormat="1" x14ac:dyDescent="0.3">
      <c r="A13" s="125">
        <v>7</v>
      </c>
      <c r="B13" s="134">
        <v>660819</v>
      </c>
      <c r="C13" s="135" t="s">
        <v>112</v>
      </c>
      <c r="D13" s="150">
        <v>10</v>
      </c>
      <c r="E13" s="150">
        <v>7.5</v>
      </c>
      <c r="F13" s="150">
        <v>8</v>
      </c>
      <c r="G13" s="150">
        <v>9</v>
      </c>
      <c r="H13" s="150">
        <v>10</v>
      </c>
      <c r="I13" s="126">
        <f t="shared" si="1"/>
        <v>44.5</v>
      </c>
      <c r="J13" s="126">
        <f t="shared" si="2"/>
        <v>6.6749999999999998</v>
      </c>
      <c r="K13" s="127">
        <v>3.5</v>
      </c>
      <c r="L13" s="127">
        <v>2.5</v>
      </c>
      <c r="M13" s="127">
        <v>2.5</v>
      </c>
      <c r="N13" s="127">
        <v>1.5</v>
      </c>
      <c r="O13" s="127">
        <v>2</v>
      </c>
      <c r="P13" s="127">
        <f t="shared" si="3"/>
        <v>12</v>
      </c>
      <c r="Q13" s="127">
        <f t="shared" si="4"/>
        <v>0.60000000000000009</v>
      </c>
      <c r="R13" s="128">
        <f t="shared" si="5"/>
        <v>1.675</v>
      </c>
      <c r="S13" s="128">
        <f t="shared" si="6"/>
        <v>1.25</v>
      </c>
      <c r="T13" s="128">
        <f t="shared" si="7"/>
        <v>1.325</v>
      </c>
      <c r="U13" s="128">
        <f t="shared" si="8"/>
        <v>1.4249999999999998</v>
      </c>
      <c r="V13" s="128">
        <f t="shared" si="9"/>
        <v>1.6</v>
      </c>
      <c r="W13" s="33">
        <f t="shared" si="10"/>
        <v>56.5</v>
      </c>
      <c r="X13" s="129">
        <f t="shared" si="11"/>
        <v>11.3</v>
      </c>
      <c r="Y13" s="134">
        <v>45</v>
      </c>
      <c r="Z13" s="131">
        <f t="shared" si="12"/>
        <v>36</v>
      </c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2"/>
    </row>
    <row r="14" spans="1:44" s="130" customFormat="1" x14ac:dyDescent="0.3">
      <c r="A14" s="125">
        <v>8</v>
      </c>
      <c r="B14" s="134">
        <v>660820</v>
      </c>
      <c r="C14" s="135" t="s">
        <v>113</v>
      </c>
      <c r="D14" s="126"/>
      <c r="E14" s="126"/>
      <c r="F14" s="126"/>
      <c r="G14" s="126"/>
      <c r="H14" s="126"/>
      <c r="I14" s="126">
        <f t="shared" si="1"/>
        <v>0</v>
      </c>
      <c r="J14" s="126">
        <f t="shared" si="2"/>
        <v>0</v>
      </c>
      <c r="K14" s="127"/>
      <c r="L14" s="127"/>
      <c r="M14" s="127"/>
      <c r="N14" s="127"/>
      <c r="O14" s="127"/>
      <c r="P14" s="127">
        <f t="shared" si="3"/>
        <v>0</v>
      </c>
      <c r="Q14" s="127">
        <f t="shared" si="4"/>
        <v>0</v>
      </c>
      <c r="R14" s="128">
        <f t="shared" si="5"/>
        <v>0</v>
      </c>
      <c r="S14" s="128">
        <f t="shared" si="6"/>
        <v>0</v>
      </c>
      <c r="T14" s="128">
        <f t="shared" si="7"/>
        <v>0</v>
      </c>
      <c r="U14" s="128">
        <f t="shared" si="8"/>
        <v>0</v>
      </c>
      <c r="V14" s="128">
        <f t="shared" si="9"/>
        <v>0</v>
      </c>
      <c r="W14" s="33">
        <f t="shared" si="10"/>
        <v>0</v>
      </c>
      <c r="X14" s="129">
        <f t="shared" si="11"/>
        <v>0</v>
      </c>
      <c r="Y14" s="134" t="s">
        <v>290</v>
      </c>
      <c r="Z14" s="131" t="e">
        <f t="shared" si="12"/>
        <v>#VALUE!</v>
      </c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2"/>
    </row>
    <row r="15" spans="1:44" s="130" customFormat="1" x14ac:dyDescent="0.3">
      <c r="A15" s="125">
        <v>9</v>
      </c>
      <c r="B15" s="134">
        <v>660821</v>
      </c>
      <c r="C15" s="135" t="s">
        <v>114</v>
      </c>
      <c r="D15" s="126">
        <v>11.5</v>
      </c>
      <c r="E15" s="126">
        <v>11</v>
      </c>
      <c r="F15" s="126">
        <v>14</v>
      </c>
      <c r="G15" s="126">
        <v>13.5</v>
      </c>
      <c r="H15" s="126">
        <v>12.5</v>
      </c>
      <c r="I15" s="126">
        <f t="shared" si="1"/>
        <v>62.5</v>
      </c>
      <c r="J15" s="126">
        <f t="shared" si="2"/>
        <v>9.375</v>
      </c>
      <c r="K15" s="127">
        <v>5</v>
      </c>
      <c r="L15" s="127">
        <v>4</v>
      </c>
      <c r="M15" s="127">
        <v>4.5</v>
      </c>
      <c r="N15" s="127">
        <v>3.5</v>
      </c>
      <c r="O15" s="127">
        <v>2</v>
      </c>
      <c r="P15" s="127">
        <f t="shared" si="3"/>
        <v>19</v>
      </c>
      <c r="Q15" s="127">
        <f t="shared" si="4"/>
        <v>0.95000000000000007</v>
      </c>
      <c r="R15" s="128">
        <f t="shared" si="5"/>
        <v>1.9749999999999999</v>
      </c>
      <c r="S15" s="128">
        <f t="shared" si="6"/>
        <v>1.8499999999999999</v>
      </c>
      <c r="T15" s="128">
        <f t="shared" si="7"/>
        <v>2.3250000000000002</v>
      </c>
      <c r="U15" s="128">
        <f t="shared" si="8"/>
        <v>2.1999999999999997</v>
      </c>
      <c r="V15" s="128">
        <f t="shared" si="9"/>
        <v>1.9750000000000001</v>
      </c>
      <c r="W15" s="33">
        <f t="shared" si="10"/>
        <v>81.5</v>
      </c>
      <c r="X15" s="129">
        <f t="shared" si="11"/>
        <v>16.3</v>
      </c>
      <c r="Y15" s="134">
        <v>63</v>
      </c>
      <c r="Z15" s="131">
        <f t="shared" si="12"/>
        <v>50.400000000000006</v>
      </c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2"/>
    </row>
    <row r="16" spans="1:44" s="130" customFormat="1" x14ac:dyDescent="0.3">
      <c r="A16" s="125">
        <v>10</v>
      </c>
      <c r="B16" s="134">
        <v>660822</v>
      </c>
      <c r="C16" s="135" t="s">
        <v>115</v>
      </c>
      <c r="D16" s="126">
        <v>9</v>
      </c>
      <c r="E16" s="126">
        <v>8</v>
      </c>
      <c r="F16" s="126">
        <v>12</v>
      </c>
      <c r="G16" s="126">
        <v>13</v>
      </c>
      <c r="H16" s="126">
        <v>9</v>
      </c>
      <c r="I16" s="126">
        <f t="shared" si="1"/>
        <v>51</v>
      </c>
      <c r="J16" s="126">
        <f t="shared" si="2"/>
        <v>7.6499999999999995</v>
      </c>
      <c r="K16" s="127">
        <v>4</v>
      </c>
      <c r="L16" s="127">
        <v>3.5</v>
      </c>
      <c r="M16" s="127">
        <v>2</v>
      </c>
      <c r="N16" s="127">
        <v>2.5</v>
      </c>
      <c r="O16" s="127">
        <v>4</v>
      </c>
      <c r="P16" s="127">
        <f t="shared" si="3"/>
        <v>16</v>
      </c>
      <c r="Q16" s="127">
        <f t="shared" si="4"/>
        <v>0.8</v>
      </c>
      <c r="R16" s="128">
        <f t="shared" si="5"/>
        <v>1.5499999999999998</v>
      </c>
      <c r="S16" s="128">
        <f t="shared" si="6"/>
        <v>1.375</v>
      </c>
      <c r="T16" s="128">
        <f t="shared" si="7"/>
        <v>1.9</v>
      </c>
      <c r="U16" s="128">
        <f t="shared" si="8"/>
        <v>2.0750000000000002</v>
      </c>
      <c r="V16" s="128">
        <f t="shared" si="9"/>
        <v>1.5499999999999998</v>
      </c>
      <c r="W16" s="33">
        <f t="shared" si="10"/>
        <v>67</v>
      </c>
      <c r="X16" s="129">
        <f t="shared" si="11"/>
        <v>13.4</v>
      </c>
      <c r="Y16" s="134">
        <v>54</v>
      </c>
      <c r="Z16" s="131">
        <f t="shared" si="12"/>
        <v>43.2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2"/>
    </row>
    <row r="17" spans="1:44" s="130" customFormat="1" x14ac:dyDescent="0.3">
      <c r="A17" s="125">
        <v>11</v>
      </c>
      <c r="B17" s="134">
        <v>660823</v>
      </c>
      <c r="C17" s="135" t="s">
        <v>116</v>
      </c>
      <c r="D17" s="150">
        <v>11</v>
      </c>
      <c r="E17" s="150">
        <v>7.5</v>
      </c>
      <c r="F17" s="150">
        <v>12</v>
      </c>
      <c r="G17" s="150">
        <v>10</v>
      </c>
      <c r="H17" s="150">
        <v>9.5</v>
      </c>
      <c r="I17" s="126">
        <f t="shared" si="1"/>
        <v>50</v>
      </c>
      <c r="J17" s="126">
        <f t="shared" si="2"/>
        <v>7.5</v>
      </c>
      <c r="K17" s="127">
        <v>3.5</v>
      </c>
      <c r="L17" s="127">
        <v>3</v>
      </c>
      <c r="M17" s="127">
        <v>4</v>
      </c>
      <c r="N17" s="127">
        <v>2</v>
      </c>
      <c r="O17" s="127">
        <v>2.5</v>
      </c>
      <c r="P17" s="127">
        <f t="shared" si="3"/>
        <v>15</v>
      </c>
      <c r="Q17" s="127">
        <f t="shared" si="4"/>
        <v>0.75</v>
      </c>
      <c r="R17" s="128">
        <f t="shared" si="5"/>
        <v>1.825</v>
      </c>
      <c r="S17" s="128">
        <f t="shared" si="6"/>
        <v>1.2749999999999999</v>
      </c>
      <c r="T17" s="128">
        <f t="shared" si="7"/>
        <v>1.9999999999999998</v>
      </c>
      <c r="U17" s="128">
        <f t="shared" si="8"/>
        <v>1.6</v>
      </c>
      <c r="V17" s="128">
        <f t="shared" si="9"/>
        <v>1.55</v>
      </c>
      <c r="W17" s="33">
        <f t="shared" si="10"/>
        <v>65</v>
      </c>
      <c r="X17" s="129">
        <f t="shared" si="11"/>
        <v>13</v>
      </c>
      <c r="Y17" s="134">
        <v>51</v>
      </c>
      <c r="Z17" s="131">
        <f t="shared" si="12"/>
        <v>40.800000000000004</v>
      </c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2"/>
    </row>
    <row r="18" spans="1:44" s="130" customFormat="1" x14ac:dyDescent="0.3">
      <c r="A18" s="125">
        <v>12</v>
      </c>
      <c r="B18" s="134">
        <v>660824</v>
      </c>
      <c r="C18" s="135" t="s">
        <v>117</v>
      </c>
      <c r="D18" s="126">
        <v>9</v>
      </c>
      <c r="E18" s="126">
        <v>8</v>
      </c>
      <c r="F18" s="126">
        <v>10.5</v>
      </c>
      <c r="G18" s="126">
        <v>8</v>
      </c>
      <c r="H18" s="126">
        <v>9</v>
      </c>
      <c r="I18" s="126">
        <f t="shared" si="1"/>
        <v>44.5</v>
      </c>
      <c r="J18" s="126">
        <f t="shared" si="2"/>
        <v>6.6749999999999998</v>
      </c>
      <c r="K18" s="127">
        <v>2</v>
      </c>
      <c r="L18" s="127">
        <v>3.5</v>
      </c>
      <c r="M18" s="127">
        <v>2.5</v>
      </c>
      <c r="N18" s="127">
        <v>3</v>
      </c>
      <c r="O18" s="127">
        <v>2</v>
      </c>
      <c r="P18" s="127">
        <f t="shared" si="3"/>
        <v>13</v>
      </c>
      <c r="Q18" s="127">
        <f t="shared" si="4"/>
        <v>0.65</v>
      </c>
      <c r="R18" s="128">
        <f t="shared" si="5"/>
        <v>1.45</v>
      </c>
      <c r="S18" s="128">
        <f t="shared" si="6"/>
        <v>1.375</v>
      </c>
      <c r="T18" s="128">
        <f t="shared" si="7"/>
        <v>1.7</v>
      </c>
      <c r="U18" s="128">
        <f t="shared" si="8"/>
        <v>1.35</v>
      </c>
      <c r="V18" s="128">
        <f t="shared" si="9"/>
        <v>1.45</v>
      </c>
      <c r="W18" s="33">
        <f t="shared" si="10"/>
        <v>57.5</v>
      </c>
      <c r="X18" s="129">
        <f t="shared" si="11"/>
        <v>11.5</v>
      </c>
      <c r="Y18" s="134">
        <v>47</v>
      </c>
      <c r="Z18" s="131">
        <f t="shared" si="12"/>
        <v>37.6</v>
      </c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2"/>
    </row>
    <row r="19" spans="1:44" s="130" customFormat="1" x14ac:dyDescent="0.3">
      <c r="A19" s="125">
        <v>13</v>
      </c>
      <c r="B19" s="134">
        <v>660825</v>
      </c>
      <c r="C19" s="135" t="s">
        <v>118</v>
      </c>
      <c r="D19" s="126">
        <v>11.5</v>
      </c>
      <c r="E19" s="126">
        <v>7</v>
      </c>
      <c r="F19" s="126">
        <v>10.5</v>
      </c>
      <c r="G19" s="126">
        <v>9.5</v>
      </c>
      <c r="H19" s="126">
        <v>9</v>
      </c>
      <c r="I19" s="126">
        <f t="shared" si="1"/>
        <v>47.5</v>
      </c>
      <c r="J19" s="126">
        <f t="shared" si="2"/>
        <v>7.125</v>
      </c>
      <c r="K19" s="127">
        <v>2.5</v>
      </c>
      <c r="L19" s="127">
        <v>2.5</v>
      </c>
      <c r="M19" s="127">
        <v>3</v>
      </c>
      <c r="N19" s="127">
        <v>2</v>
      </c>
      <c r="O19" s="127">
        <v>3.5</v>
      </c>
      <c r="P19" s="127">
        <f t="shared" si="3"/>
        <v>13.5</v>
      </c>
      <c r="Q19" s="127">
        <f t="shared" si="4"/>
        <v>0.67500000000000004</v>
      </c>
      <c r="R19" s="128">
        <f t="shared" si="5"/>
        <v>1.8499999999999999</v>
      </c>
      <c r="S19" s="128">
        <f t="shared" si="6"/>
        <v>1.175</v>
      </c>
      <c r="T19" s="128">
        <f t="shared" si="7"/>
        <v>1.7250000000000001</v>
      </c>
      <c r="U19" s="128">
        <f t="shared" si="8"/>
        <v>1.5250000000000001</v>
      </c>
      <c r="V19" s="128">
        <f t="shared" si="9"/>
        <v>1.5249999999999999</v>
      </c>
      <c r="W19" s="33">
        <f t="shared" si="10"/>
        <v>61</v>
      </c>
      <c r="X19" s="129">
        <f t="shared" si="11"/>
        <v>12.200000000000001</v>
      </c>
      <c r="Y19" s="134">
        <v>48</v>
      </c>
      <c r="Z19" s="131">
        <f t="shared" si="12"/>
        <v>38.400000000000006</v>
      </c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2"/>
    </row>
    <row r="20" spans="1:44" s="130" customFormat="1" x14ac:dyDescent="0.3">
      <c r="A20" s="125">
        <v>14</v>
      </c>
      <c r="B20" s="134">
        <v>660826</v>
      </c>
      <c r="C20" s="135" t="s">
        <v>119</v>
      </c>
      <c r="D20" s="126"/>
      <c r="E20" s="126"/>
      <c r="F20" s="126"/>
      <c r="G20" s="126"/>
      <c r="H20" s="126"/>
      <c r="I20" s="126">
        <f t="shared" si="1"/>
        <v>0</v>
      </c>
      <c r="J20" s="126">
        <f t="shared" si="2"/>
        <v>0</v>
      </c>
      <c r="K20" s="127">
        <v>2</v>
      </c>
      <c r="L20" s="127">
        <v>2</v>
      </c>
      <c r="M20" s="127">
        <v>1.5</v>
      </c>
      <c r="N20" s="127">
        <v>2.5</v>
      </c>
      <c r="O20" s="127">
        <v>3</v>
      </c>
      <c r="P20" s="127">
        <f t="shared" si="3"/>
        <v>11</v>
      </c>
      <c r="Q20" s="127">
        <f t="shared" si="4"/>
        <v>0.55000000000000004</v>
      </c>
      <c r="R20" s="128">
        <f t="shared" si="5"/>
        <v>0.1</v>
      </c>
      <c r="S20" s="128">
        <f t="shared" si="6"/>
        <v>0.1</v>
      </c>
      <c r="T20" s="128">
        <f t="shared" si="7"/>
        <v>7.5000000000000011E-2</v>
      </c>
      <c r="U20" s="128">
        <f t="shared" si="8"/>
        <v>0.125</v>
      </c>
      <c r="V20" s="128">
        <f t="shared" si="9"/>
        <v>0.15000000000000002</v>
      </c>
      <c r="W20" s="33">
        <f t="shared" si="10"/>
        <v>11</v>
      </c>
      <c r="X20" s="129">
        <f t="shared" si="11"/>
        <v>2.2000000000000002</v>
      </c>
      <c r="Y20" s="134">
        <v>40</v>
      </c>
      <c r="Z20" s="131">
        <f t="shared" si="12"/>
        <v>32</v>
      </c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2"/>
    </row>
    <row r="21" spans="1:44" s="130" customFormat="1" x14ac:dyDescent="0.3">
      <c r="A21" s="125">
        <v>15</v>
      </c>
      <c r="B21" s="134">
        <v>660827</v>
      </c>
      <c r="C21" s="135" t="s">
        <v>120</v>
      </c>
      <c r="D21" s="126">
        <v>4</v>
      </c>
      <c r="E21" s="126">
        <v>4.5</v>
      </c>
      <c r="F21" s="126">
        <v>3.5</v>
      </c>
      <c r="G21" s="126">
        <v>3</v>
      </c>
      <c r="H21" s="126">
        <v>4</v>
      </c>
      <c r="I21" s="126">
        <f t="shared" si="1"/>
        <v>19</v>
      </c>
      <c r="J21" s="126">
        <f t="shared" si="2"/>
        <v>2.85</v>
      </c>
      <c r="K21" s="127">
        <v>1.5</v>
      </c>
      <c r="L21" s="127">
        <v>2</v>
      </c>
      <c r="M21" s="127">
        <v>1</v>
      </c>
      <c r="N21" s="127">
        <v>0</v>
      </c>
      <c r="O21" s="127">
        <v>1</v>
      </c>
      <c r="P21" s="127">
        <f t="shared" si="3"/>
        <v>5.5</v>
      </c>
      <c r="Q21" s="127">
        <f t="shared" si="4"/>
        <v>0.27500000000000002</v>
      </c>
      <c r="R21" s="128">
        <f t="shared" si="5"/>
        <v>0.67500000000000004</v>
      </c>
      <c r="S21" s="128">
        <f t="shared" si="6"/>
        <v>0.77499999999999991</v>
      </c>
      <c r="T21" s="128">
        <f t="shared" si="7"/>
        <v>0.57500000000000007</v>
      </c>
      <c r="U21" s="128">
        <f t="shared" si="8"/>
        <v>0.44999999999999996</v>
      </c>
      <c r="V21" s="128">
        <f t="shared" si="9"/>
        <v>0.65</v>
      </c>
      <c r="W21" s="33">
        <f t="shared" si="10"/>
        <v>24.5</v>
      </c>
      <c r="X21" s="129">
        <f t="shared" si="11"/>
        <v>4.9000000000000004</v>
      </c>
      <c r="Y21" s="134">
        <v>19</v>
      </c>
      <c r="Z21" s="131">
        <f t="shared" si="12"/>
        <v>15.200000000000001</v>
      </c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2"/>
    </row>
    <row r="22" spans="1:44" s="130" customFormat="1" x14ac:dyDescent="0.3">
      <c r="A22" s="125">
        <v>16</v>
      </c>
      <c r="B22" s="134">
        <v>660828</v>
      </c>
      <c r="C22" s="135" t="s">
        <v>121</v>
      </c>
      <c r="D22" s="126">
        <v>6</v>
      </c>
      <c r="E22" s="126">
        <v>7</v>
      </c>
      <c r="F22" s="126">
        <v>6</v>
      </c>
      <c r="G22" s="126">
        <v>7</v>
      </c>
      <c r="H22" s="126">
        <v>6</v>
      </c>
      <c r="I22" s="126">
        <f t="shared" si="1"/>
        <v>32</v>
      </c>
      <c r="J22" s="126">
        <f t="shared" si="2"/>
        <v>4.8</v>
      </c>
      <c r="K22" s="127">
        <v>2</v>
      </c>
      <c r="L22" s="127">
        <v>2.5</v>
      </c>
      <c r="M22" s="127">
        <v>2</v>
      </c>
      <c r="N22" s="127">
        <v>1</v>
      </c>
      <c r="O22" s="127">
        <v>2.5</v>
      </c>
      <c r="P22" s="127">
        <f t="shared" si="3"/>
        <v>10</v>
      </c>
      <c r="Q22" s="127">
        <f t="shared" si="4"/>
        <v>0.5</v>
      </c>
      <c r="R22" s="128">
        <f t="shared" si="5"/>
        <v>0.99999999999999989</v>
      </c>
      <c r="S22" s="128">
        <f t="shared" si="6"/>
        <v>1.175</v>
      </c>
      <c r="T22" s="128">
        <f t="shared" si="7"/>
        <v>0.99999999999999989</v>
      </c>
      <c r="U22" s="128">
        <f t="shared" si="8"/>
        <v>1.1000000000000001</v>
      </c>
      <c r="V22" s="128">
        <f t="shared" si="9"/>
        <v>1.0249999999999999</v>
      </c>
      <c r="W22" s="33">
        <f t="shared" si="10"/>
        <v>42</v>
      </c>
      <c r="X22" s="129">
        <f t="shared" si="11"/>
        <v>8.4</v>
      </c>
      <c r="Y22" s="134">
        <v>36</v>
      </c>
      <c r="Z22" s="131">
        <f t="shared" si="12"/>
        <v>28.8</v>
      </c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2"/>
    </row>
    <row r="23" spans="1:44" s="130" customFormat="1" x14ac:dyDescent="0.3">
      <c r="A23" s="125">
        <v>17</v>
      </c>
      <c r="B23" s="134">
        <v>660829</v>
      </c>
      <c r="C23" s="135" t="s">
        <v>122</v>
      </c>
      <c r="D23" s="126">
        <v>3</v>
      </c>
      <c r="E23" s="126">
        <v>4.5</v>
      </c>
      <c r="F23" s="126">
        <v>5</v>
      </c>
      <c r="G23" s="126">
        <v>2.5</v>
      </c>
      <c r="H23" s="126">
        <v>4</v>
      </c>
      <c r="I23" s="126">
        <f t="shared" si="1"/>
        <v>19</v>
      </c>
      <c r="J23" s="126">
        <f t="shared" si="2"/>
        <v>2.85</v>
      </c>
      <c r="K23" s="127">
        <v>1.5</v>
      </c>
      <c r="L23" s="127">
        <v>2</v>
      </c>
      <c r="M23" s="127">
        <v>1</v>
      </c>
      <c r="N23" s="127">
        <v>0</v>
      </c>
      <c r="O23" s="127">
        <v>1</v>
      </c>
      <c r="P23" s="127">
        <f t="shared" si="3"/>
        <v>5.5</v>
      </c>
      <c r="Q23" s="127">
        <f t="shared" si="4"/>
        <v>0.27500000000000002</v>
      </c>
      <c r="R23" s="128">
        <f t="shared" si="5"/>
        <v>0.52499999999999991</v>
      </c>
      <c r="S23" s="128">
        <f t="shared" si="6"/>
        <v>0.77499999999999991</v>
      </c>
      <c r="T23" s="128">
        <f t="shared" si="7"/>
        <v>0.8</v>
      </c>
      <c r="U23" s="128">
        <f t="shared" si="8"/>
        <v>0.375</v>
      </c>
      <c r="V23" s="128">
        <f t="shared" si="9"/>
        <v>0.65</v>
      </c>
      <c r="W23" s="33">
        <f t="shared" si="10"/>
        <v>24.5</v>
      </c>
      <c r="X23" s="129">
        <f t="shared" si="11"/>
        <v>4.9000000000000004</v>
      </c>
      <c r="Y23" s="134">
        <v>20</v>
      </c>
      <c r="Z23" s="131">
        <f t="shared" si="12"/>
        <v>16</v>
      </c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2"/>
    </row>
    <row r="24" spans="1:44" s="130" customFormat="1" x14ac:dyDescent="0.3">
      <c r="A24" s="125">
        <v>18</v>
      </c>
      <c r="B24" s="134">
        <v>660830</v>
      </c>
      <c r="C24" s="135" t="s">
        <v>123</v>
      </c>
      <c r="D24" s="126">
        <v>12</v>
      </c>
      <c r="E24" s="126">
        <v>13</v>
      </c>
      <c r="F24" s="126">
        <v>14</v>
      </c>
      <c r="G24" s="126">
        <v>10</v>
      </c>
      <c r="H24" s="126">
        <v>9.5</v>
      </c>
      <c r="I24" s="126">
        <f t="shared" si="1"/>
        <v>58.5</v>
      </c>
      <c r="J24" s="126">
        <f t="shared" si="2"/>
        <v>8.7750000000000004</v>
      </c>
      <c r="K24" s="127">
        <v>5</v>
      </c>
      <c r="L24" s="127">
        <v>3.5</v>
      </c>
      <c r="M24" s="127">
        <v>5.5</v>
      </c>
      <c r="N24" s="127">
        <v>2</v>
      </c>
      <c r="O24" s="127">
        <v>2</v>
      </c>
      <c r="P24" s="127">
        <f t="shared" si="3"/>
        <v>18</v>
      </c>
      <c r="Q24" s="127">
        <f t="shared" si="4"/>
        <v>0.9</v>
      </c>
      <c r="R24" s="128">
        <f t="shared" si="5"/>
        <v>2.0499999999999998</v>
      </c>
      <c r="S24" s="128">
        <f t="shared" si="6"/>
        <v>2.125</v>
      </c>
      <c r="T24" s="128">
        <f t="shared" si="7"/>
        <v>2.375</v>
      </c>
      <c r="U24" s="128">
        <f t="shared" si="8"/>
        <v>1.6</v>
      </c>
      <c r="V24" s="128">
        <f t="shared" si="9"/>
        <v>1.5250000000000001</v>
      </c>
      <c r="W24" s="33">
        <f t="shared" si="10"/>
        <v>76.5</v>
      </c>
      <c r="X24" s="129">
        <f t="shared" si="11"/>
        <v>15.3</v>
      </c>
      <c r="Y24" s="134">
        <v>61</v>
      </c>
      <c r="Z24" s="131">
        <f t="shared" si="12"/>
        <v>48.800000000000004</v>
      </c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2"/>
    </row>
    <row r="25" spans="1:44" s="130" customFormat="1" x14ac:dyDescent="0.3">
      <c r="A25" s="125">
        <v>19</v>
      </c>
      <c r="B25" s="134">
        <v>660831</v>
      </c>
      <c r="C25" s="135" t="s">
        <v>124</v>
      </c>
      <c r="D25" s="126">
        <v>6</v>
      </c>
      <c r="E25" s="126">
        <v>6</v>
      </c>
      <c r="F25" s="126">
        <v>5.5</v>
      </c>
      <c r="G25" s="126">
        <v>6</v>
      </c>
      <c r="H25" s="126">
        <v>7.5</v>
      </c>
      <c r="I25" s="126">
        <f t="shared" si="1"/>
        <v>31</v>
      </c>
      <c r="J25" s="126">
        <f t="shared" si="2"/>
        <v>4.6499999999999995</v>
      </c>
      <c r="K25" s="127">
        <v>3</v>
      </c>
      <c r="L25" s="127">
        <v>2</v>
      </c>
      <c r="M25" s="127">
        <v>1.5</v>
      </c>
      <c r="N25" s="127">
        <v>1.5</v>
      </c>
      <c r="O25" s="127">
        <v>2</v>
      </c>
      <c r="P25" s="127">
        <f t="shared" si="3"/>
        <v>10</v>
      </c>
      <c r="Q25" s="127">
        <f t="shared" si="4"/>
        <v>0.5</v>
      </c>
      <c r="R25" s="128">
        <f t="shared" si="5"/>
        <v>1.0499999999999998</v>
      </c>
      <c r="S25" s="128">
        <f t="shared" si="6"/>
        <v>0.99999999999999989</v>
      </c>
      <c r="T25" s="128">
        <f t="shared" si="7"/>
        <v>0.89999999999999991</v>
      </c>
      <c r="U25" s="128">
        <f t="shared" si="8"/>
        <v>0.97499999999999987</v>
      </c>
      <c r="V25" s="128">
        <f t="shared" si="9"/>
        <v>1.2250000000000001</v>
      </c>
      <c r="W25" s="33">
        <f t="shared" si="10"/>
        <v>41</v>
      </c>
      <c r="X25" s="129">
        <f t="shared" si="11"/>
        <v>8.2000000000000011</v>
      </c>
      <c r="Y25" s="134">
        <v>36</v>
      </c>
      <c r="Z25" s="131">
        <f t="shared" si="12"/>
        <v>28.8</v>
      </c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2"/>
    </row>
    <row r="26" spans="1:44" s="130" customFormat="1" x14ac:dyDescent="0.3">
      <c r="A26" s="125">
        <v>20</v>
      </c>
      <c r="B26" s="134">
        <v>660832</v>
      </c>
      <c r="C26" s="135" t="s">
        <v>125</v>
      </c>
      <c r="D26" s="126">
        <v>8</v>
      </c>
      <c r="E26" s="126">
        <v>6.5</v>
      </c>
      <c r="F26" s="126">
        <v>6</v>
      </c>
      <c r="G26" s="126">
        <v>6</v>
      </c>
      <c r="H26" s="126">
        <v>6</v>
      </c>
      <c r="I26" s="126">
        <f t="shared" si="1"/>
        <v>32.5</v>
      </c>
      <c r="J26" s="126">
        <f t="shared" si="2"/>
        <v>4.875</v>
      </c>
      <c r="K26" s="127">
        <v>2</v>
      </c>
      <c r="L26" s="127">
        <v>2.5</v>
      </c>
      <c r="M26" s="127">
        <v>2</v>
      </c>
      <c r="N26" s="127">
        <v>1</v>
      </c>
      <c r="O26" s="127">
        <v>2.5</v>
      </c>
      <c r="P26" s="127">
        <f t="shared" si="3"/>
        <v>10</v>
      </c>
      <c r="Q26" s="127">
        <f t="shared" si="4"/>
        <v>0.5</v>
      </c>
      <c r="R26" s="128">
        <f t="shared" si="5"/>
        <v>1.3</v>
      </c>
      <c r="S26" s="128">
        <f t="shared" si="6"/>
        <v>1.1000000000000001</v>
      </c>
      <c r="T26" s="128">
        <f t="shared" si="7"/>
        <v>0.99999999999999989</v>
      </c>
      <c r="U26" s="128">
        <f t="shared" si="8"/>
        <v>0.95</v>
      </c>
      <c r="V26" s="128">
        <f t="shared" si="9"/>
        <v>1.0249999999999999</v>
      </c>
      <c r="W26" s="33">
        <f t="shared" si="10"/>
        <v>42.5</v>
      </c>
      <c r="X26" s="129">
        <f t="shared" si="11"/>
        <v>8.5</v>
      </c>
      <c r="Y26" s="134">
        <v>36</v>
      </c>
      <c r="Z26" s="131">
        <f t="shared" si="12"/>
        <v>28.8</v>
      </c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2"/>
    </row>
    <row r="27" spans="1:44" s="130" customFormat="1" x14ac:dyDescent="0.3">
      <c r="A27" s="125">
        <v>21</v>
      </c>
      <c r="B27" s="134">
        <v>660833</v>
      </c>
      <c r="C27" s="135" t="s">
        <v>126</v>
      </c>
      <c r="D27" s="126">
        <v>9</v>
      </c>
      <c r="E27" s="126">
        <v>8</v>
      </c>
      <c r="F27" s="126">
        <v>9</v>
      </c>
      <c r="G27" s="126">
        <v>8</v>
      </c>
      <c r="H27" s="126">
        <v>9</v>
      </c>
      <c r="I27" s="126">
        <f t="shared" si="1"/>
        <v>43</v>
      </c>
      <c r="J27" s="126">
        <f t="shared" si="2"/>
        <v>6.45</v>
      </c>
      <c r="K27" s="127">
        <v>1.5</v>
      </c>
      <c r="L27" s="127">
        <v>2</v>
      </c>
      <c r="M27" s="127">
        <v>3</v>
      </c>
      <c r="N27" s="127">
        <v>2.5</v>
      </c>
      <c r="O27" s="127">
        <v>3.5</v>
      </c>
      <c r="P27" s="127">
        <f t="shared" si="3"/>
        <v>12.5</v>
      </c>
      <c r="Q27" s="127">
        <f t="shared" si="4"/>
        <v>0.625</v>
      </c>
      <c r="R27" s="128">
        <f t="shared" si="5"/>
        <v>1.4249999999999998</v>
      </c>
      <c r="S27" s="128">
        <f t="shared" si="6"/>
        <v>1.3</v>
      </c>
      <c r="T27" s="128">
        <f t="shared" si="7"/>
        <v>1.5</v>
      </c>
      <c r="U27" s="128">
        <f t="shared" si="8"/>
        <v>1.325</v>
      </c>
      <c r="V27" s="128">
        <f t="shared" si="9"/>
        <v>1.5249999999999999</v>
      </c>
      <c r="W27" s="33">
        <f t="shared" si="10"/>
        <v>55.5</v>
      </c>
      <c r="X27" s="129">
        <f t="shared" si="11"/>
        <v>11.100000000000001</v>
      </c>
      <c r="Y27" s="134">
        <v>47</v>
      </c>
      <c r="Z27" s="131">
        <f t="shared" si="12"/>
        <v>37.6</v>
      </c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2"/>
    </row>
    <row r="28" spans="1:44" s="130" customFormat="1" x14ac:dyDescent="0.3">
      <c r="A28" s="125">
        <v>22</v>
      </c>
      <c r="B28" s="134">
        <v>660834</v>
      </c>
      <c r="C28" s="135" t="s">
        <v>127</v>
      </c>
      <c r="D28" s="126">
        <v>6</v>
      </c>
      <c r="E28" s="126">
        <v>8</v>
      </c>
      <c r="F28" s="126">
        <v>9.5</v>
      </c>
      <c r="G28" s="126">
        <v>6</v>
      </c>
      <c r="H28" s="126">
        <v>6</v>
      </c>
      <c r="I28" s="126">
        <f t="shared" si="1"/>
        <v>35.5</v>
      </c>
      <c r="J28" s="126">
        <f t="shared" si="2"/>
        <v>5.3250000000000002</v>
      </c>
      <c r="K28" s="127">
        <v>1</v>
      </c>
      <c r="L28" s="127">
        <v>3</v>
      </c>
      <c r="M28" s="127">
        <v>2.5</v>
      </c>
      <c r="N28" s="127">
        <v>1.5</v>
      </c>
      <c r="O28" s="127">
        <v>2</v>
      </c>
      <c r="P28" s="127">
        <f t="shared" si="3"/>
        <v>10</v>
      </c>
      <c r="Q28" s="127">
        <f t="shared" si="4"/>
        <v>0.5</v>
      </c>
      <c r="R28" s="128">
        <f t="shared" si="5"/>
        <v>0.95</v>
      </c>
      <c r="S28" s="128">
        <f t="shared" si="6"/>
        <v>1.35</v>
      </c>
      <c r="T28" s="128">
        <f t="shared" si="7"/>
        <v>1.55</v>
      </c>
      <c r="U28" s="128">
        <f t="shared" si="8"/>
        <v>0.97499999999999987</v>
      </c>
      <c r="V28" s="128">
        <f t="shared" si="9"/>
        <v>0.99999999999999989</v>
      </c>
      <c r="W28" s="33">
        <f t="shared" si="10"/>
        <v>45.5</v>
      </c>
      <c r="X28" s="129">
        <f t="shared" si="11"/>
        <v>9.1</v>
      </c>
      <c r="Y28" s="134">
        <v>37</v>
      </c>
      <c r="Z28" s="131">
        <f t="shared" si="12"/>
        <v>29.6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2"/>
    </row>
    <row r="29" spans="1:44" s="130" customFormat="1" x14ac:dyDescent="0.3">
      <c r="A29" s="125">
        <v>23</v>
      </c>
      <c r="B29" s="134">
        <v>660835</v>
      </c>
      <c r="C29" s="135" t="s">
        <v>128</v>
      </c>
      <c r="D29" s="126">
        <v>9</v>
      </c>
      <c r="E29" s="126">
        <v>8</v>
      </c>
      <c r="F29" s="126">
        <v>10.5</v>
      </c>
      <c r="G29" s="126">
        <v>9.5</v>
      </c>
      <c r="H29" s="126">
        <v>9</v>
      </c>
      <c r="I29" s="126">
        <f t="shared" si="1"/>
        <v>46</v>
      </c>
      <c r="J29" s="126">
        <f t="shared" si="2"/>
        <v>6.8999999999999995</v>
      </c>
      <c r="K29" s="127">
        <v>3.5</v>
      </c>
      <c r="L29" s="127">
        <v>2.5</v>
      </c>
      <c r="M29" s="127">
        <v>4</v>
      </c>
      <c r="N29" s="127">
        <v>2</v>
      </c>
      <c r="O29" s="127">
        <v>1.5</v>
      </c>
      <c r="P29" s="127">
        <f t="shared" si="3"/>
        <v>13.5</v>
      </c>
      <c r="Q29" s="127">
        <f t="shared" si="4"/>
        <v>0.67500000000000004</v>
      </c>
      <c r="R29" s="128">
        <f t="shared" si="5"/>
        <v>1.5249999999999999</v>
      </c>
      <c r="S29" s="128">
        <f t="shared" si="6"/>
        <v>1.325</v>
      </c>
      <c r="T29" s="128">
        <f t="shared" si="7"/>
        <v>1.7749999999999999</v>
      </c>
      <c r="U29" s="128">
        <f t="shared" si="8"/>
        <v>1.5250000000000001</v>
      </c>
      <c r="V29" s="128">
        <f t="shared" si="9"/>
        <v>1.4249999999999998</v>
      </c>
      <c r="W29" s="33">
        <f t="shared" si="10"/>
        <v>59.5</v>
      </c>
      <c r="X29" s="129">
        <f t="shared" si="11"/>
        <v>11.9</v>
      </c>
      <c r="Y29" s="134">
        <v>48</v>
      </c>
      <c r="Z29" s="131">
        <f t="shared" si="12"/>
        <v>38.400000000000006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2"/>
    </row>
    <row r="30" spans="1:44" s="130" customFormat="1" x14ac:dyDescent="0.3">
      <c r="A30" s="125">
        <v>24</v>
      </c>
      <c r="B30" s="134">
        <v>660836</v>
      </c>
      <c r="C30" s="135" t="s">
        <v>129</v>
      </c>
      <c r="D30" s="126"/>
      <c r="E30" s="126"/>
      <c r="F30" s="126"/>
      <c r="G30" s="126"/>
      <c r="H30" s="126"/>
      <c r="I30" s="126">
        <f t="shared" si="1"/>
        <v>0</v>
      </c>
      <c r="J30" s="126">
        <f t="shared" si="2"/>
        <v>0</v>
      </c>
      <c r="K30" s="127"/>
      <c r="L30" s="127"/>
      <c r="M30" s="127"/>
      <c r="N30" s="127"/>
      <c r="O30" s="127"/>
      <c r="P30" s="127">
        <f t="shared" si="3"/>
        <v>0</v>
      </c>
      <c r="Q30" s="127">
        <f t="shared" si="4"/>
        <v>0</v>
      </c>
      <c r="R30" s="128">
        <f t="shared" si="5"/>
        <v>0</v>
      </c>
      <c r="S30" s="128">
        <f t="shared" si="6"/>
        <v>0</v>
      </c>
      <c r="T30" s="128">
        <f t="shared" si="7"/>
        <v>0</v>
      </c>
      <c r="U30" s="128">
        <f t="shared" si="8"/>
        <v>0</v>
      </c>
      <c r="V30" s="128">
        <f t="shared" si="9"/>
        <v>0</v>
      </c>
      <c r="W30" s="33">
        <f t="shared" si="10"/>
        <v>0</v>
      </c>
      <c r="X30" s="129">
        <f t="shared" si="11"/>
        <v>0</v>
      </c>
      <c r="Y30" s="142"/>
      <c r="Z30" s="131">
        <f t="shared" si="12"/>
        <v>0</v>
      </c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2"/>
    </row>
    <row r="31" spans="1:44" s="130" customFormat="1" x14ac:dyDescent="0.3">
      <c r="A31" s="125">
        <v>25</v>
      </c>
      <c r="B31" s="134">
        <v>660837</v>
      </c>
      <c r="C31" s="135" t="s">
        <v>130</v>
      </c>
      <c r="D31" s="126">
        <v>9</v>
      </c>
      <c r="E31" s="126">
        <v>8</v>
      </c>
      <c r="F31" s="126">
        <v>9</v>
      </c>
      <c r="G31" s="126">
        <v>8</v>
      </c>
      <c r="H31" s="126">
        <v>7.5</v>
      </c>
      <c r="I31" s="126">
        <f t="shared" si="1"/>
        <v>41.5</v>
      </c>
      <c r="J31" s="126">
        <f t="shared" si="2"/>
        <v>6.2249999999999996</v>
      </c>
      <c r="K31" s="127">
        <v>2</v>
      </c>
      <c r="L31" s="127">
        <v>3</v>
      </c>
      <c r="M31" s="127">
        <v>2.5</v>
      </c>
      <c r="N31" s="127">
        <v>3</v>
      </c>
      <c r="O31" s="127">
        <v>1.5</v>
      </c>
      <c r="P31" s="127">
        <f t="shared" si="3"/>
        <v>12</v>
      </c>
      <c r="Q31" s="127">
        <f t="shared" si="4"/>
        <v>0.60000000000000009</v>
      </c>
      <c r="R31" s="128">
        <f t="shared" si="5"/>
        <v>1.45</v>
      </c>
      <c r="S31" s="128">
        <f t="shared" si="6"/>
        <v>1.35</v>
      </c>
      <c r="T31" s="128">
        <f t="shared" si="7"/>
        <v>1.4749999999999999</v>
      </c>
      <c r="U31" s="128">
        <f t="shared" si="8"/>
        <v>1.35</v>
      </c>
      <c r="V31" s="128">
        <f t="shared" si="9"/>
        <v>1.2</v>
      </c>
      <c r="W31" s="33">
        <f t="shared" si="10"/>
        <v>53.5</v>
      </c>
      <c r="X31" s="129">
        <f t="shared" si="11"/>
        <v>10.700000000000001</v>
      </c>
      <c r="Y31" s="134">
        <v>42</v>
      </c>
      <c r="Z31" s="131">
        <f t="shared" si="12"/>
        <v>33.6</v>
      </c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2"/>
    </row>
    <row r="32" spans="1:44" s="130" customFormat="1" x14ac:dyDescent="0.3">
      <c r="A32" s="125">
        <v>26</v>
      </c>
      <c r="B32" s="134">
        <v>660838</v>
      </c>
      <c r="C32" s="135" t="s">
        <v>131</v>
      </c>
      <c r="D32" s="126">
        <v>4</v>
      </c>
      <c r="E32" s="126">
        <v>4.5</v>
      </c>
      <c r="F32" s="126">
        <v>5</v>
      </c>
      <c r="G32" s="126">
        <v>4</v>
      </c>
      <c r="H32" s="126">
        <v>5.5</v>
      </c>
      <c r="I32" s="126">
        <f t="shared" si="1"/>
        <v>23</v>
      </c>
      <c r="J32" s="126">
        <f t="shared" si="2"/>
        <v>3.4499999999999997</v>
      </c>
      <c r="K32" s="127">
        <v>2</v>
      </c>
      <c r="L32" s="127">
        <v>0</v>
      </c>
      <c r="M32" s="127">
        <v>1.5</v>
      </c>
      <c r="N32" s="127">
        <v>2</v>
      </c>
      <c r="O32" s="127">
        <v>1</v>
      </c>
      <c r="P32" s="127">
        <f t="shared" si="3"/>
        <v>6.5</v>
      </c>
      <c r="Q32" s="127">
        <f t="shared" si="4"/>
        <v>0.32500000000000001</v>
      </c>
      <c r="R32" s="128">
        <f t="shared" si="5"/>
        <v>0.7</v>
      </c>
      <c r="S32" s="128">
        <f t="shared" si="6"/>
        <v>0.67499999999999993</v>
      </c>
      <c r="T32" s="128">
        <f t="shared" si="7"/>
        <v>0.82499999999999996</v>
      </c>
      <c r="U32" s="128">
        <f t="shared" si="8"/>
        <v>0.7</v>
      </c>
      <c r="V32" s="128">
        <f t="shared" si="9"/>
        <v>0.875</v>
      </c>
      <c r="W32" s="33">
        <f t="shared" si="10"/>
        <v>29.5</v>
      </c>
      <c r="X32" s="129">
        <f t="shared" si="11"/>
        <v>5.9</v>
      </c>
      <c r="Y32" s="134">
        <v>30</v>
      </c>
      <c r="Z32" s="131">
        <f t="shared" si="12"/>
        <v>24</v>
      </c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2"/>
    </row>
    <row r="33" spans="1:44" s="130" customFormat="1" x14ac:dyDescent="0.3">
      <c r="A33" s="125">
        <v>27</v>
      </c>
      <c r="B33" s="134">
        <v>660839</v>
      </c>
      <c r="C33" s="135" t="s">
        <v>132</v>
      </c>
      <c r="D33" s="126">
        <v>13.5</v>
      </c>
      <c r="E33" s="126">
        <v>14</v>
      </c>
      <c r="F33" s="126">
        <v>13</v>
      </c>
      <c r="G33" s="126">
        <v>12.5</v>
      </c>
      <c r="H33" s="126">
        <v>12</v>
      </c>
      <c r="I33" s="126">
        <f t="shared" si="1"/>
        <v>65</v>
      </c>
      <c r="J33" s="126">
        <f t="shared" si="2"/>
        <v>9.75</v>
      </c>
      <c r="K33" s="127">
        <v>4</v>
      </c>
      <c r="L33" s="127">
        <v>4.5</v>
      </c>
      <c r="M33" s="127">
        <v>5</v>
      </c>
      <c r="N33" s="127">
        <v>2.5</v>
      </c>
      <c r="O33" s="127">
        <v>3.5</v>
      </c>
      <c r="P33" s="127">
        <f t="shared" si="3"/>
        <v>19.5</v>
      </c>
      <c r="Q33" s="127">
        <f t="shared" si="4"/>
        <v>0.97500000000000009</v>
      </c>
      <c r="R33" s="128">
        <f t="shared" si="5"/>
        <v>2.2250000000000001</v>
      </c>
      <c r="S33" s="128">
        <f t="shared" si="6"/>
        <v>2.3250000000000002</v>
      </c>
      <c r="T33" s="128">
        <f t="shared" si="7"/>
        <v>2.2000000000000002</v>
      </c>
      <c r="U33" s="128">
        <f t="shared" si="8"/>
        <v>2</v>
      </c>
      <c r="V33" s="128">
        <f t="shared" si="9"/>
        <v>1.9749999999999999</v>
      </c>
      <c r="W33" s="33">
        <f t="shared" si="10"/>
        <v>84.5</v>
      </c>
      <c r="X33" s="129">
        <f t="shared" si="11"/>
        <v>16.900000000000002</v>
      </c>
      <c r="Y33" s="134">
        <v>69</v>
      </c>
      <c r="Z33" s="131">
        <f t="shared" si="12"/>
        <v>55.2</v>
      </c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2"/>
    </row>
    <row r="34" spans="1:44" s="130" customFormat="1" x14ac:dyDescent="0.3">
      <c r="A34" s="125">
        <v>28</v>
      </c>
      <c r="B34" s="134">
        <v>660840</v>
      </c>
      <c r="C34" s="135" t="s">
        <v>133</v>
      </c>
      <c r="D34" s="126">
        <v>5</v>
      </c>
      <c r="E34" s="126">
        <v>4.5</v>
      </c>
      <c r="F34" s="126">
        <v>6</v>
      </c>
      <c r="G34" s="126">
        <v>4</v>
      </c>
      <c r="H34" s="126">
        <v>4.5</v>
      </c>
      <c r="I34" s="126">
        <f t="shared" si="1"/>
        <v>24</v>
      </c>
      <c r="J34" s="126">
        <f t="shared" si="2"/>
        <v>3.5999999999999996</v>
      </c>
      <c r="K34" s="127">
        <v>1.5</v>
      </c>
      <c r="L34" s="127">
        <v>1.5</v>
      </c>
      <c r="M34" s="127">
        <v>1</v>
      </c>
      <c r="N34" s="127">
        <v>2</v>
      </c>
      <c r="O34" s="127">
        <v>1</v>
      </c>
      <c r="P34" s="127">
        <f t="shared" si="3"/>
        <v>7</v>
      </c>
      <c r="Q34" s="127">
        <f t="shared" si="4"/>
        <v>0.35000000000000003</v>
      </c>
      <c r="R34" s="128">
        <f t="shared" si="5"/>
        <v>0.82499999999999996</v>
      </c>
      <c r="S34" s="128">
        <f t="shared" si="6"/>
        <v>0.75</v>
      </c>
      <c r="T34" s="128">
        <f t="shared" si="7"/>
        <v>0.95</v>
      </c>
      <c r="U34" s="128">
        <f t="shared" si="8"/>
        <v>0.7</v>
      </c>
      <c r="V34" s="128">
        <f t="shared" si="9"/>
        <v>0.72499999999999998</v>
      </c>
      <c r="W34" s="33">
        <f t="shared" si="10"/>
        <v>31</v>
      </c>
      <c r="X34" s="129">
        <f t="shared" si="11"/>
        <v>6.2</v>
      </c>
      <c r="Y34" s="134">
        <v>28</v>
      </c>
      <c r="Z34" s="131">
        <f t="shared" si="12"/>
        <v>22.400000000000002</v>
      </c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2"/>
    </row>
    <row r="35" spans="1:44" s="130" customFormat="1" x14ac:dyDescent="0.3">
      <c r="A35" s="125">
        <v>29</v>
      </c>
      <c r="B35" s="134">
        <v>660841</v>
      </c>
      <c r="C35" s="135" t="s">
        <v>134</v>
      </c>
      <c r="D35" s="126">
        <v>9</v>
      </c>
      <c r="E35" s="126">
        <v>8</v>
      </c>
      <c r="F35" s="126">
        <v>12</v>
      </c>
      <c r="G35" s="126">
        <v>13</v>
      </c>
      <c r="H35" s="126">
        <v>10.5</v>
      </c>
      <c r="I35" s="126">
        <f t="shared" si="1"/>
        <v>52.5</v>
      </c>
      <c r="J35" s="126">
        <f t="shared" si="2"/>
        <v>7.875</v>
      </c>
      <c r="K35" s="127">
        <v>5</v>
      </c>
      <c r="L35" s="127">
        <v>4</v>
      </c>
      <c r="M35" s="127">
        <v>3</v>
      </c>
      <c r="N35" s="127">
        <v>3.5</v>
      </c>
      <c r="O35" s="127">
        <v>2</v>
      </c>
      <c r="P35" s="127">
        <f t="shared" si="3"/>
        <v>17.5</v>
      </c>
      <c r="Q35" s="127">
        <f t="shared" si="4"/>
        <v>0.875</v>
      </c>
      <c r="R35" s="128">
        <f t="shared" si="5"/>
        <v>1.5999999999999999</v>
      </c>
      <c r="S35" s="128">
        <f t="shared" si="6"/>
        <v>1.4</v>
      </c>
      <c r="T35" s="128">
        <f t="shared" si="7"/>
        <v>1.9499999999999997</v>
      </c>
      <c r="U35" s="128">
        <f t="shared" si="8"/>
        <v>2.125</v>
      </c>
      <c r="V35" s="128">
        <f t="shared" si="9"/>
        <v>1.675</v>
      </c>
      <c r="W35" s="33">
        <f t="shared" si="10"/>
        <v>70</v>
      </c>
      <c r="X35" s="129">
        <f t="shared" si="11"/>
        <v>14</v>
      </c>
      <c r="Y35" s="134">
        <v>57</v>
      </c>
      <c r="Z35" s="131">
        <f t="shared" si="12"/>
        <v>45.6</v>
      </c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2"/>
    </row>
    <row r="36" spans="1:44" s="130" customFormat="1" x14ac:dyDescent="0.3">
      <c r="A36" s="125">
        <v>30</v>
      </c>
      <c r="B36" s="134">
        <v>660842</v>
      </c>
      <c r="C36" s="135" t="s">
        <v>135</v>
      </c>
      <c r="D36" s="126">
        <v>15</v>
      </c>
      <c r="E36" s="126">
        <v>14.5</v>
      </c>
      <c r="F36" s="126">
        <v>15.5</v>
      </c>
      <c r="G36" s="126">
        <v>16</v>
      </c>
      <c r="H36" s="126">
        <v>17.5</v>
      </c>
      <c r="I36" s="126">
        <f t="shared" si="1"/>
        <v>78.5</v>
      </c>
      <c r="J36" s="126">
        <f t="shared" si="2"/>
        <v>11.775</v>
      </c>
      <c r="K36" s="127">
        <v>5.5</v>
      </c>
      <c r="L36" s="127">
        <v>4</v>
      </c>
      <c r="M36" s="127">
        <v>5</v>
      </c>
      <c r="N36" s="127">
        <v>5</v>
      </c>
      <c r="O36" s="127">
        <v>4.5</v>
      </c>
      <c r="P36" s="127">
        <f t="shared" si="3"/>
        <v>24</v>
      </c>
      <c r="Q36" s="127">
        <f t="shared" si="4"/>
        <v>1.2000000000000002</v>
      </c>
      <c r="R36" s="128">
        <f t="shared" si="5"/>
        <v>2.5249999999999999</v>
      </c>
      <c r="S36" s="128">
        <f t="shared" si="6"/>
        <v>2.375</v>
      </c>
      <c r="T36" s="128">
        <f t="shared" si="7"/>
        <v>2.5749999999999997</v>
      </c>
      <c r="U36" s="128">
        <f t="shared" si="8"/>
        <v>2.65</v>
      </c>
      <c r="V36" s="128">
        <f t="shared" si="9"/>
        <v>2.85</v>
      </c>
      <c r="W36" s="33">
        <f t="shared" si="10"/>
        <v>102.5</v>
      </c>
      <c r="X36" s="129">
        <f t="shared" si="11"/>
        <v>20.5</v>
      </c>
      <c r="Y36" s="134">
        <v>81</v>
      </c>
      <c r="Z36" s="131">
        <f t="shared" si="12"/>
        <v>64.8</v>
      </c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2"/>
    </row>
    <row r="37" spans="1:44" s="130" customFormat="1" x14ac:dyDescent="0.3">
      <c r="A37" s="125">
        <v>31</v>
      </c>
      <c r="B37" s="134">
        <v>660843</v>
      </c>
      <c r="C37" s="135" t="s">
        <v>136</v>
      </c>
      <c r="D37" s="126">
        <v>12.5</v>
      </c>
      <c r="E37" s="126">
        <v>13.5</v>
      </c>
      <c r="F37" s="126">
        <v>16</v>
      </c>
      <c r="G37" s="126">
        <v>14.5</v>
      </c>
      <c r="H37" s="126">
        <v>15.5</v>
      </c>
      <c r="I37" s="126">
        <f t="shared" si="1"/>
        <v>72</v>
      </c>
      <c r="J37" s="126">
        <f t="shared" si="2"/>
        <v>10.799999999999999</v>
      </c>
      <c r="K37" s="127">
        <v>5</v>
      </c>
      <c r="L37" s="127">
        <v>4.5</v>
      </c>
      <c r="M37" s="127">
        <v>4</v>
      </c>
      <c r="N37" s="127">
        <v>5.5</v>
      </c>
      <c r="O37" s="127">
        <v>3</v>
      </c>
      <c r="P37" s="127">
        <f t="shared" si="3"/>
        <v>22</v>
      </c>
      <c r="Q37" s="127">
        <f t="shared" si="4"/>
        <v>1.1000000000000001</v>
      </c>
      <c r="R37" s="128">
        <f t="shared" si="5"/>
        <v>2.125</v>
      </c>
      <c r="S37" s="128">
        <f t="shared" si="6"/>
        <v>2.25</v>
      </c>
      <c r="T37" s="128">
        <f t="shared" si="7"/>
        <v>2.6</v>
      </c>
      <c r="U37" s="128">
        <f t="shared" si="8"/>
        <v>2.4499999999999997</v>
      </c>
      <c r="V37" s="128">
        <f t="shared" si="9"/>
        <v>2.4749999999999996</v>
      </c>
      <c r="W37" s="33">
        <f t="shared" si="10"/>
        <v>94</v>
      </c>
      <c r="X37" s="129">
        <f t="shared" si="11"/>
        <v>18.8</v>
      </c>
      <c r="Y37" s="134">
        <v>74</v>
      </c>
      <c r="Z37" s="131">
        <f t="shared" si="12"/>
        <v>59.2</v>
      </c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2"/>
    </row>
    <row r="38" spans="1:44" s="130" customFormat="1" x14ac:dyDescent="0.3">
      <c r="A38" s="125">
        <v>32</v>
      </c>
      <c r="B38" s="134">
        <v>660844</v>
      </c>
      <c r="C38" s="135" t="s">
        <v>137</v>
      </c>
      <c r="D38" s="126">
        <v>13</v>
      </c>
      <c r="E38" s="126">
        <v>14</v>
      </c>
      <c r="F38" s="126">
        <v>12</v>
      </c>
      <c r="G38" s="126">
        <v>12.5</v>
      </c>
      <c r="H38" s="126">
        <v>12</v>
      </c>
      <c r="I38" s="126">
        <f t="shared" si="1"/>
        <v>63.5</v>
      </c>
      <c r="J38" s="126">
        <f t="shared" si="2"/>
        <v>9.5250000000000004</v>
      </c>
      <c r="K38" s="127">
        <v>4</v>
      </c>
      <c r="L38" s="127">
        <v>3.5</v>
      </c>
      <c r="M38" s="127">
        <v>4.5</v>
      </c>
      <c r="N38" s="127">
        <v>3</v>
      </c>
      <c r="O38" s="127">
        <v>3.5</v>
      </c>
      <c r="P38" s="127">
        <f t="shared" si="3"/>
        <v>18.5</v>
      </c>
      <c r="Q38" s="127">
        <f t="shared" si="4"/>
        <v>0.92500000000000004</v>
      </c>
      <c r="R38" s="128">
        <f t="shared" si="5"/>
        <v>2.15</v>
      </c>
      <c r="S38" s="128">
        <f t="shared" si="6"/>
        <v>2.2749999999999999</v>
      </c>
      <c r="T38" s="128">
        <f t="shared" si="7"/>
        <v>2.0249999999999999</v>
      </c>
      <c r="U38" s="128">
        <f t="shared" si="8"/>
        <v>2.0249999999999999</v>
      </c>
      <c r="V38" s="128">
        <f t="shared" si="9"/>
        <v>1.9749999999999999</v>
      </c>
      <c r="W38" s="33">
        <f t="shared" si="10"/>
        <v>82</v>
      </c>
      <c r="X38" s="129">
        <f t="shared" si="11"/>
        <v>16.400000000000002</v>
      </c>
      <c r="Y38" s="134">
        <v>65</v>
      </c>
      <c r="Z38" s="131">
        <f t="shared" si="12"/>
        <v>52</v>
      </c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2"/>
    </row>
    <row r="39" spans="1:44" s="130" customFormat="1" x14ac:dyDescent="0.3">
      <c r="A39" s="125">
        <v>33</v>
      </c>
      <c r="B39" s="134">
        <v>660845</v>
      </c>
      <c r="C39" s="135" t="s">
        <v>137</v>
      </c>
      <c r="D39" s="126">
        <v>9</v>
      </c>
      <c r="E39" s="126">
        <v>12</v>
      </c>
      <c r="F39" s="126">
        <v>12.5</v>
      </c>
      <c r="G39" s="126">
        <v>13</v>
      </c>
      <c r="H39" s="126">
        <v>14</v>
      </c>
      <c r="I39" s="126">
        <f t="shared" si="1"/>
        <v>60.5</v>
      </c>
      <c r="J39" s="126">
        <f t="shared" si="2"/>
        <v>9.0749999999999993</v>
      </c>
      <c r="K39" s="127">
        <v>4.5</v>
      </c>
      <c r="L39" s="127">
        <v>3.5</v>
      </c>
      <c r="M39" s="127">
        <v>5</v>
      </c>
      <c r="N39" s="127">
        <v>2</v>
      </c>
      <c r="O39" s="127">
        <v>2.5</v>
      </c>
      <c r="P39" s="127">
        <f t="shared" si="3"/>
        <v>17.5</v>
      </c>
      <c r="Q39" s="127">
        <f t="shared" si="4"/>
        <v>0.875</v>
      </c>
      <c r="R39" s="128">
        <f t="shared" si="5"/>
        <v>1.575</v>
      </c>
      <c r="S39" s="128">
        <f t="shared" si="6"/>
        <v>1.9749999999999999</v>
      </c>
      <c r="T39" s="128">
        <f t="shared" si="7"/>
        <v>2.125</v>
      </c>
      <c r="U39" s="128">
        <f t="shared" si="8"/>
        <v>2.0499999999999998</v>
      </c>
      <c r="V39" s="128">
        <f t="shared" si="9"/>
        <v>2.2250000000000001</v>
      </c>
      <c r="W39" s="33">
        <f t="shared" si="10"/>
        <v>78</v>
      </c>
      <c r="X39" s="129">
        <f t="shared" si="11"/>
        <v>15.600000000000001</v>
      </c>
      <c r="Y39" s="134">
        <v>59</v>
      </c>
      <c r="Z39" s="131">
        <f t="shared" si="12"/>
        <v>47.2</v>
      </c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2"/>
    </row>
    <row r="40" spans="1:44" s="130" customFormat="1" x14ac:dyDescent="0.3">
      <c r="A40" s="125">
        <v>34</v>
      </c>
      <c r="B40" s="134">
        <v>660846</v>
      </c>
      <c r="C40" s="135" t="s">
        <v>138</v>
      </c>
      <c r="D40" s="150">
        <v>10</v>
      </c>
      <c r="E40" s="150">
        <v>7.5</v>
      </c>
      <c r="F40" s="150">
        <v>8</v>
      </c>
      <c r="G40" s="150">
        <v>9</v>
      </c>
      <c r="H40" s="150">
        <v>11</v>
      </c>
      <c r="I40" s="126">
        <f t="shared" si="1"/>
        <v>45.5</v>
      </c>
      <c r="J40" s="126">
        <f t="shared" si="2"/>
        <v>6.8250000000000002</v>
      </c>
      <c r="K40" s="127">
        <v>3</v>
      </c>
      <c r="L40" s="127">
        <v>2</v>
      </c>
      <c r="M40" s="127">
        <v>1.5</v>
      </c>
      <c r="N40" s="127">
        <v>2.5</v>
      </c>
      <c r="O40" s="127">
        <v>4</v>
      </c>
      <c r="P40" s="127">
        <f t="shared" si="3"/>
        <v>13</v>
      </c>
      <c r="Q40" s="127">
        <f t="shared" si="4"/>
        <v>0.65</v>
      </c>
      <c r="R40" s="128">
        <f t="shared" si="5"/>
        <v>1.65</v>
      </c>
      <c r="S40" s="128">
        <f t="shared" si="6"/>
        <v>1.2250000000000001</v>
      </c>
      <c r="T40" s="128">
        <f t="shared" si="7"/>
        <v>1.2749999999999999</v>
      </c>
      <c r="U40" s="128">
        <f t="shared" si="8"/>
        <v>1.4749999999999999</v>
      </c>
      <c r="V40" s="128">
        <f t="shared" si="9"/>
        <v>1.8499999999999999</v>
      </c>
      <c r="W40" s="33">
        <f t="shared" si="10"/>
        <v>58.5</v>
      </c>
      <c r="X40" s="129">
        <f t="shared" si="11"/>
        <v>11.700000000000001</v>
      </c>
      <c r="Y40" s="134">
        <v>45</v>
      </c>
      <c r="Z40" s="131">
        <f t="shared" si="12"/>
        <v>36</v>
      </c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2"/>
    </row>
    <row r="41" spans="1:44" s="130" customFormat="1" x14ac:dyDescent="0.3">
      <c r="A41" s="125">
        <v>35</v>
      </c>
      <c r="B41" s="134">
        <v>660847</v>
      </c>
      <c r="C41" s="135" t="s">
        <v>139</v>
      </c>
      <c r="D41" s="126"/>
      <c r="E41" s="126"/>
      <c r="F41" s="126"/>
      <c r="G41" s="126"/>
      <c r="H41" s="126"/>
      <c r="I41" s="126">
        <f t="shared" si="1"/>
        <v>0</v>
      </c>
      <c r="J41" s="126">
        <f t="shared" si="2"/>
        <v>0</v>
      </c>
      <c r="K41" s="127"/>
      <c r="L41" s="127"/>
      <c r="M41" s="127"/>
      <c r="N41" s="127"/>
      <c r="O41" s="127"/>
      <c r="P41" s="127">
        <f t="shared" si="3"/>
        <v>0</v>
      </c>
      <c r="Q41" s="127">
        <f t="shared" si="4"/>
        <v>0</v>
      </c>
      <c r="R41" s="128">
        <f t="shared" si="5"/>
        <v>0</v>
      </c>
      <c r="S41" s="128">
        <f t="shared" si="6"/>
        <v>0</v>
      </c>
      <c r="T41" s="128">
        <f t="shared" si="7"/>
        <v>0</v>
      </c>
      <c r="U41" s="128">
        <f t="shared" si="8"/>
        <v>0</v>
      </c>
      <c r="V41" s="128">
        <f t="shared" si="9"/>
        <v>0</v>
      </c>
      <c r="W41" s="33">
        <f t="shared" si="10"/>
        <v>0</v>
      </c>
      <c r="X41" s="129">
        <f t="shared" si="11"/>
        <v>0</v>
      </c>
      <c r="Y41" s="134" t="s">
        <v>290</v>
      </c>
      <c r="Z41" s="131" t="e">
        <f t="shared" si="12"/>
        <v>#VALUE!</v>
      </c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2"/>
    </row>
    <row r="42" spans="1:44" s="130" customFormat="1" x14ac:dyDescent="0.3">
      <c r="A42" s="125">
        <v>36</v>
      </c>
      <c r="B42" s="134">
        <v>660848</v>
      </c>
      <c r="C42" s="135" t="s">
        <v>140</v>
      </c>
      <c r="D42" s="126">
        <v>12.5</v>
      </c>
      <c r="E42" s="126">
        <v>13.5</v>
      </c>
      <c r="F42" s="126">
        <v>17</v>
      </c>
      <c r="G42" s="126">
        <v>14.5</v>
      </c>
      <c r="H42" s="126">
        <v>15.5</v>
      </c>
      <c r="I42" s="126">
        <f t="shared" si="1"/>
        <v>73</v>
      </c>
      <c r="J42" s="126">
        <f t="shared" si="2"/>
        <v>10.95</v>
      </c>
      <c r="K42" s="127">
        <v>4</v>
      </c>
      <c r="L42" s="127">
        <v>4.5</v>
      </c>
      <c r="M42" s="127">
        <v>5</v>
      </c>
      <c r="N42" s="127">
        <v>3.5</v>
      </c>
      <c r="O42" s="127">
        <v>5</v>
      </c>
      <c r="P42" s="127">
        <f t="shared" si="3"/>
        <v>22</v>
      </c>
      <c r="Q42" s="127">
        <f t="shared" si="4"/>
        <v>1.1000000000000001</v>
      </c>
      <c r="R42" s="128">
        <f t="shared" si="5"/>
        <v>2.0750000000000002</v>
      </c>
      <c r="S42" s="128">
        <f t="shared" si="6"/>
        <v>2.25</v>
      </c>
      <c r="T42" s="128">
        <f t="shared" si="7"/>
        <v>2.8</v>
      </c>
      <c r="U42" s="128">
        <f t="shared" si="8"/>
        <v>2.3499999999999996</v>
      </c>
      <c r="V42" s="128">
        <f t="shared" si="9"/>
        <v>2.5749999999999997</v>
      </c>
      <c r="W42" s="33">
        <f t="shared" si="10"/>
        <v>95</v>
      </c>
      <c r="X42" s="129">
        <f t="shared" si="11"/>
        <v>19</v>
      </c>
      <c r="Y42" s="134">
        <v>74</v>
      </c>
      <c r="Z42" s="131">
        <f t="shared" si="12"/>
        <v>59.2</v>
      </c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2"/>
    </row>
    <row r="43" spans="1:44" s="130" customFormat="1" x14ac:dyDescent="0.3">
      <c r="A43" s="125">
        <v>37</v>
      </c>
      <c r="B43" s="134">
        <v>660849</v>
      </c>
      <c r="C43" s="135" t="s">
        <v>141</v>
      </c>
      <c r="D43" s="126">
        <v>4.5</v>
      </c>
      <c r="E43" s="126">
        <v>6</v>
      </c>
      <c r="F43" s="126">
        <v>3.5</v>
      </c>
      <c r="G43" s="126">
        <v>5</v>
      </c>
      <c r="H43" s="126">
        <v>2</v>
      </c>
      <c r="I43" s="126">
        <f t="shared" si="1"/>
        <v>21</v>
      </c>
      <c r="J43" s="126">
        <f t="shared" si="2"/>
        <v>3.15</v>
      </c>
      <c r="K43" s="127">
        <v>0.5</v>
      </c>
      <c r="L43" s="127">
        <v>2</v>
      </c>
      <c r="M43" s="127">
        <v>1.5</v>
      </c>
      <c r="N43" s="127">
        <v>1</v>
      </c>
      <c r="O43" s="127">
        <v>1</v>
      </c>
      <c r="P43" s="127">
        <f t="shared" si="3"/>
        <v>6</v>
      </c>
      <c r="Q43" s="127">
        <f t="shared" si="4"/>
        <v>0.30000000000000004</v>
      </c>
      <c r="R43" s="128">
        <f t="shared" si="5"/>
        <v>0.7</v>
      </c>
      <c r="S43" s="128">
        <f t="shared" si="6"/>
        <v>0.99999999999999989</v>
      </c>
      <c r="T43" s="128">
        <f t="shared" si="7"/>
        <v>0.60000000000000009</v>
      </c>
      <c r="U43" s="128">
        <f t="shared" si="8"/>
        <v>0.8</v>
      </c>
      <c r="V43" s="128">
        <f t="shared" si="9"/>
        <v>0.35</v>
      </c>
      <c r="W43" s="33">
        <f t="shared" si="10"/>
        <v>27</v>
      </c>
      <c r="X43" s="129">
        <f t="shared" si="11"/>
        <v>5.4</v>
      </c>
      <c r="Y43" s="134">
        <v>22</v>
      </c>
      <c r="Z43" s="131">
        <f t="shared" si="12"/>
        <v>17.600000000000001</v>
      </c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2"/>
    </row>
    <row r="44" spans="1:44" s="130" customFormat="1" x14ac:dyDescent="0.3">
      <c r="A44" s="125">
        <v>38</v>
      </c>
      <c r="B44" s="134">
        <v>660850</v>
      </c>
      <c r="C44" s="135" t="s">
        <v>142</v>
      </c>
      <c r="D44" s="150">
        <v>10</v>
      </c>
      <c r="E44" s="150">
        <v>7.5</v>
      </c>
      <c r="F44" s="150">
        <v>8</v>
      </c>
      <c r="G44" s="150">
        <v>9</v>
      </c>
      <c r="H44" s="150">
        <v>11</v>
      </c>
      <c r="I44" s="126">
        <f t="shared" si="1"/>
        <v>45.5</v>
      </c>
      <c r="J44" s="126">
        <f t="shared" si="2"/>
        <v>6.8250000000000002</v>
      </c>
      <c r="K44" s="127">
        <v>2</v>
      </c>
      <c r="L44" s="127">
        <v>3</v>
      </c>
      <c r="M44" s="127">
        <v>3</v>
      </c>
      <c r="N44" s="127">
        <v>2</v>
      </c>
      <c r="O44" s="127">
        <v>2.5</v>
      </c>
      <c r="P44" s="127">
        <f t="shared" si="3"/>
        <v>12.5</v>
      </c>
      <c r="Q44" s="127">
        <f t="shared" si="4"/>
        <v>0.625</v>
      </c>
      <c r="R44" s="128">
        <f t="shared" si="5"/>
        <v>1.6</v>
      </c>
      <c r="S44" s="128">
        <f t="shared" si="6"/>
        <v>1.2749999999999999</v>
      </c>
      <c r="T44" s="128">
        <f t="shared" si="7"/>
        <v>1.35</v>
      </c>
      <c r="U44" s="128">
        <f t="shared" si="8"/>
        <v>1.45</v>
      </c>
      <c r="V44" s="128">
        <f t="shared" si="9"/>
        <v>1.7749999999999999</v>
      </c>
      <c r="W44" s="33">
        <f t="shared" si="10"/>
        <v>58</v>
      </c>
      <c r="X44" s="129">
        <f t="shared" si="11"/>
        <v>11.600000000000001</v>
      </c>
      <c r="Y44" s="134">
        <v>44</v>
      </c>
      <c r="Z44" s="131">
        <f t="shared" si="12"/>
        <v>35.200000000000003</v>
      </c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2"/>
    </row>
    <row r="45" spans="1:44" s="130" customFormat="1" x14ac:dyDescent="0.3">
      <c r="A45" s="125">
        <v>39</v>
      </c>
      <c r="B45" s="134">
        <v>660851</v>
      </c>
      <c r="C45" s="135" t="s">
        <v>143</v>
      </c>
      <c r="D45" s="126"/>
      <c r="E45" s="126"/>
      <c r="F45" s="126"/>
      <c r="G45" s="126"/>
      <c r="H45" s="126"/>
      <c r="I45" s="126">
        <f t="shared" si="1"/>
        <v>0</v>
      </c>
      <c r="J45" s="126">
        <f t="shared" si="2"/>
        <v>0</v>
      </c>
      <c r="K45" s="127"/>
      <c r="L45" s="127"/>
      <c r="M45" s="127"/>
      <c r="N45" s="127"/>
      <c r="O45" s="127"/>
      <c r="P45" s="127">
        <f t="shared" si="3"/>
        <v>0</v>
      </c>
      <c r="Q45" s="127">
        <f t="shared" si="4"/>
        <v>0</v>
      </c>
      <c r="R45" s="128">
        <f t="shared" si="5"/>
        <v>0</v>
      </c>
      <c r="S45" s="128">
        <f t="shared" si="6"/>
        <v>0</v>
      </c>
      <c r="T45" s="128">
        <f t="shared" si="7"/>
        <v>0</v>
      </c>
      <c r="U45" s="128">
        <f t="shared" si="8"/>
        <v>0</v>
      </c>
      <c r="V45" s="128">
        <f t="shared" si="9"/>
        <v>0</v>
      </c>
      <c r="W45" s="33">
        <f t="shared" si="10"/>
        <v>0</v>
      </c>
      <c r="X45" s="129">
        <f t="shared" si="11"/>
        <v>0</v>
      </c>
      <c r="Y45" s="142"/>
      <c r="Z45" s="131">
        <f t="shared" si="12"/>
        <v>0</v>
      </c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2"/>
    </row>
    <row r="46" spans="1:44" s="130" customFormat="1" x14ac:dyDescent="0.3">
      <c r="A46" s="125">
        <v>40</v>
      </c>
      <c r="B46" s="134">
        <v>660852</v>
      </c>
      <c r="C46" s="135" t="s">
        <v>144</v>
      </c>
      <c r="D46" s="126">
        <v>4.5</v>
      </c>
      <c r="E46" s="126">
        <v>6</v>
      </c>
      <c r="F46" s="126">
        <v>3.5</v>
      </c>
      <c r="G46" s="126">
        <v>5</v>
      </c>
      <c r="H46" s="126">
        <v>4.5</v>
      </c>
      <c r="I46" s="126">
        <f t="shared" si="1"/>
        <v>23.5</v>
      </c>
      <c r="J46" s="126">
        <f t="shared" si="2"/>
        <v>3.5249999999999999</v>
      </c>
      <c r="K46" s="127">
        <v>1.5</v>
      </c>
      <c r="L46" s="127">
        <v>2.5</v>
      </c>
      <c r="M46" s="127">
        <v>1.5</v>
      </c>
      <c r="N46" s="127">
        <v>1</v>
      </c>
      <c r="O46" s="127">
        <v>1.5</v>
      </c>
      <c r="P46" s="127">
        <f t="shared" si="3"/>
        <v>8</v>
      </c>
      <c r="Q46" s="127">
        <f t="shared" si="4"/>
        <v>0.4</v>
      </c>
      <c r="R46" s="128">
        <f t="shared" si="5"/>
        <v>0.75</v>
      </c>
      <c r="S46" s="128">
        <f t="shared" si="6"/>
        <v>1.0249999999999999</v>
      </c>
      <c r="T46" s="128">
        <f t="shared" si="7"/>
        <v>0.60000000000000009</v>
      </c>
      <c r="U46" s="128">
        <f t="shared" si="8"/>
        <v>0.8</v>
      </c>
      <c r="V46" s="128">
        <f t="shared" si="9"/>
        <v>0.75</v>
      </c>
      <c r="W46" s="33">
        <f t="shared" si="10"/>
        <v>31.5</v>
      </c>
      <c r="X46" s="129">
        <f t="shared" si="11"/>
        <v>6.3000000000000007</v>
      </c>
      <c r="Y46" s="134">
        <v>29</v>
      </c>
      <c r="Z46" s="131">
        <f t="shared" si="12"/>
        <v>23.200000000000003</v>
      </c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2"/>
    </row>
    <row r="47" spans="1:44" s="130" customFormat="1" x14ac:dyDescent="0.3">
      <c r="A47" s="125">
        <v>41</v>
      </c>
      <c r="B47" s="134">
        <v>660853</v>
      </c>
      <c r="C47" s="135" t="s">
        <v>145</v>
      </c>
      <c r="D47" s="126">
        <v>4.5</v>
      </c>
      <c r="E47" s="126">
        <v>6</v>
      </c>
      <c r="F47" s="126">
        <v>3.5</v>
      </c>
      <c r="G47" s="126">
        <v>5</v>
      </c>
      <c r="H47" s="126">
        <v>2</v>
      </c>
      <c r="I47" s="126">
        <f t="shared" si="1"/>
        <v>21</v>
      </c>
      <c r="J47" s="126">
        <f t="shared" si="2"/>
        <v>3.15</v>
      </c>
      <c r="K47" s="127">
        <v>2</v>
      </c>
      <c r="L47" s="127">
        <v>0</v>
      </c>
      <c r="M47" s="127">
        <v>1.5</v>
      </c>
      <c r="N47" s="127">
        <v>1.5</v>
      </c>
      <c r="O47" s="127">
        <v>1</v>
      </c>
      <c r="P47" s="127">
        <f t="shared" si="3"/>
        <v>6</v>
      </c>
      <c r="Q47" s="127">
        <f t="shared" si="4"/>
        <v>0.30000000000000004</v>
      </c>
      <c r="R47" s="128">
        <f t="shared" si="5"/>
        <v>0.77499999999999991</v>
      </c>
      <c r="S47" s="128">
        <f t="shared" si="6"/>
        <v>0.89999999999999991</v>
      </c>
      <c r="T47" s="128">
        <f t="shared" si="7"/>
        <v>0.60000000000000009</v>
      </c>
      <c r="U47" s="128">
        <f t="shared" si="8"/>
        <v>0.82499999999999996</v>
      </c>
      <c r="V47" s="128">
        <f t="shared" si="9"/>
        <v>0.35</v>
      </c>
      <c r="W47" s="33">
        <f t="shared" si="10"/>
        <v>27</v>
      </c>
      <c r="X47" s="129">
        <f t="shared" si="11"/>
        <v>5.4</v>
      </c>
      <c r="Y47" s="134">
        <v>22</v>
      </c>
      <c r="Z47" s="131">
        <f t="shared" si="12"/>
        <v>17.600000000000001</v>
      </c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2"/>
    </row>
    <row r="48" spans="1:44" s="130" customFormat="1" x14ac:dyDescent="0.3">
      <c r="A48" s="125">
        <v>42</v>
      </c>
      <c r="B48" s="134">
        <v>660854</v>
      </c>
      <c r="C48" s="135" t="s">
        <v>146</v>
      </c>
      <c r="D48" s="126">
        <v>9</v>
      </c>
      <c r="E48" s="126">
        <v>12</v>
      </c>
      <c r="F48" s="126">
        <v>12.5</v>
      </c>
      <c r="G48" s="126">
        <v>13</v>
      </c>
      <c r="H48" s="126">
        <v>12</v>
      </c>
      <c r="I48" s="126">
        <f t="shared" si="1"/>
        <v>58.5</v>
      </c>
      <c r="J48" s="126">
        <f t="shared" si="2"/>
        <v>8.7750000000000004</v>
      </c>
      <c r="K48" s="127">
        <v>4</v>
      </c>
      <c r="L48" s="127">
        <v>2</v>
      </c>
      <c r="M48" s="127">
        <v>3</v>
      </c>
      <c r="N48" s="127">
        <v>3.5</v>
      </c>
      <c r="O48" s="127">
        <v>4.5</v>
      </c>
      <c r="P48" s="127">
        <f t="shared" si="3"/>
        <v>17</v>
      </c>
      <c r="Q48" s="127">
        <f t="shared" si="4"/>
        <v>0.85000000000000009</v>
      </c>
      <c r="R48" s="128">
        <f t="shared" si="5"/>
        <v>1.5499999999999998</v>
      </c>
      <c r="S48" s="128">
        <f t="shared" si="6"/>
        <v>1.9</v>
      </c>
      <c r="T48" s="128">
        <f t="shared" si="7"/>
        <v>2.0249999999999999</v>
      </c>
      <c r="U48" s="128">
        <f t="shared" si="8"/>
        <v>2.125</v>
      </c>
      <c r="V48" s="128">
        <f t="shared" si="9"/>
        <v>2.0249999999999999</v>
      </c>
      <c r="W48" s="33">
        <f t="shared" si="10"/>
        <v>75.5</v>
      </c>
      <c r="X48" s="129">
        <f t="shared" si="11"/>
        <v>15.100000000000001</v>
      </c>
      <c r="Y48" s="134">
        <v>59</v>
      </c>
      <c r="Z48" s="131">
        <f t="shared" si="12"/>
        <v>47.2</v>
      </c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2"/>
    </row>
    <row r="49" spans="1:44" s="130" customFormat="1" x14ac:dyDescent="0.3">
      <c r="A49" s="125">
        <v>43</v>
      </c>
      <c r="B49" s="134">
        <v>660855</v>
      </c>
      <c r="C49" s="135" t="s">
        <v>147</v>
      </c>
      <c r="D49" s="126">
        <v>6</v>
      </c>
      <c r="E49" s="126">
        <v>8</v>
      </c>
      <c r="F49" s="126">
        <v>9</v>
      </c>
      <c r="G49" s="126">
        <v>10</v>
      </c>
      <c r="H49" s="126">
        <v>6.5</v>
      </c>
      <c r="I49" s="126">
        <f t="shared" si="1"/>
        <v>39.5</v>
      </c>
      <c r="J49" s="126">
        <f t="shared" si="2"/>
        <v>5.9249999999999998</v>
      </c>
      <c r="K49" s="127">
        <v>3.5</v>
      </c>
      <c r="L49" s="127">
        <v>2.5</v>
      </c>
      <c r="M49" s="127">
        <v>1.5</v>
      </c>
      <c r="N49" s="127">
        <v>3</v>
      </c>
      <c r="O49" s="127">
        <v>2</v>
      </c>
      <c r="P49" s="127">
        <f t="shared" si="3"/>
        <v>12.5</v>
      </c>
      <c r="Q49" s="127">
        <f t="shared" si="4"/>
        <v>0.625</v>
      </c>
      <c r="R49" s="128">
        <f t="shared" si="5"/>
        <v>1.075</v>
      </c>
      <c r="S49" s="128">
        <f t="shared" si="6"/>
        <v>1.325</v>
      </c>
      <c r="T49" s="128">
        <f t="shared" si="7"/>
        <v>1.4249999999999998</v>
      </c>
      <c r="U49" s="128">
        <f t="shared" si="8"/>
        <v>1.65</v>
      </c>
      <c r="V49" s="128">
        <f t="shared" si="9"/>
        <v>1.075</v>
      </c>
      <c r="W49" s="33">
        <f t="shared" si="10"/>
        <v>52</v>
      </c>
      <c r="X49" s="129">
        <f t="shared" si="11"/>
        <v>10.4</v>
      </c>
      <c r="Y49" s="134">
        <v>46</v>
      </c>
      <c r="Z49" s="131">
        <f t="shared" si="12"/>
        <v>36.800000000000004</v>
      </c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2"/>
    </row>
    <row r="50" spans="1:44" s="130" customFormat="1" x14ac:dyDescent="0.3">
      <c r="A50" s="125">
        <v>44</v>
      </c>
      <c r="B50" s="134">
        <v>660989</v>
      </c>
      <c r="C50" s="135" t="s">
        <v>148</v>
      </c>
      <c r="D50" s="126">
        <v>9</v>
      </c>
      <c r="E50" s="126">
        <v>8</v>
      </c>
      <c r="F50" s="126">
        <v>7.5</v>
      </c>
      <c r="G50" s="126">
        <v>6.5</v>
      </c>
      <c r="H50" s="126">
        <v>9</v>
      </c>
      <c r="I50" s="126">
        <f t="shared" si="1"/>
        <v>40</v>
      </c>
      <c r="J50" s="126">
        <f t="shared" si="2"/>
        <v>6</v>
      </c>
      <c r="K50" s="127">
        <v>2.5</v>
      </c>
      <c r="L50" s="127">
        <v>3</v>
      </c>
      <c r="M50" s="127">
        <v>2</v>
      </c>
      <c r="N50" s="127">
        <v>2.5</v>
      </c>
      <c r="O50" s="127">
        <v>2</v>
      </c>
      <c r="P50" s="127">
        <f t="shared" si="3"/>
        <v>12</v>
      </c>
      <c r="Q50" s="127">
        <f t="shared" si="4"/>
        <v>0.60000000000000009</v>
      </c>
      <c r="R50" s="128">
        <f t="shared" si="5"/>
        <v>1.4749999999999999</v>
      </c>
      <c r="S50" s="128">
        <f t="shared" si="6"/>
        <v>1.35</v>
      </c>
      <c r="T50" s="128">
        <f t="shared" si="7"/>
        <v>1.2250000000000001</v>
      </c>
      <c r="U50" s="128">
        <f t="shared" si="8"/>
        <v>1.1000000000000001</v>
      </c>
      <c r="V50" s="128">
        <f t="shared" si="9"/>
        <v>1.45</v>
      </c>
      <c r="W50" s="33">
        <f t="shared" si="10"/>
        <v>52</v>
      </c>
      <c r="X50" s="129">
        <f t="shared" si="11"/>
        <v>10.4</v>
      </c>
      <c r="Y50" s="134">
        <v>41</v>
      </c>
      <c r="Z50" s="131">
        <f t="shared" si="12"/>
        <v>32.800000000000004</v>
      </c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2"/>
    </row>
    <row r="51" spans="1:44" s="130" customFormat="1" x14ac:dyDescent="0.3">
      <c r="A51" s="125">
        <v>45</v>
      </c>
      <c r="B51" s="134">
        <v>660856</v>
      </c>
      <c r="C51" s="135" t="s">
        <v>149</v>
      </c>
      <c r="D51" s="126">
        <v>1</v>
      </c>
      <c r="E51" s="126">
        <v>2.5</v>
      </c>
      <c r="F51" s="126">
        <v>1</v>
      </c>
      <c r="G51" s="126">
        <v>0</v>
      </c>
      <c r="H51" s="126">
        <v>0</v>
      </c>
      <c r="I51" s="126">
        <f t="shared" si="1"/>
        <v>4.5</v>
      </c>
      <c r="J51" s="126">
        <f t="shared" si="2"/>
        <v>0.67499999999999993</v>
      </c>
      <c r="K51" s="127">
        <v>0</v>
      </c>
      <c r="L51" s="127">
        <v>0</v>
      </c>
      <c r="M51" s="127">
        <v>0.5</v>
      </c>
      <c r="N51" s="127">
        <v>0.5</v>
      </c>
      <c r="O51" s="127">
        <v>0</v>
      </c>
      <c r="P51" s="127">
        <f t="shared" si="3"/>
        <v>1</v>
      </c>
      <c r="Q51" s="127">
        <f t="shared" si="4"/>
        <v>0.05</v>
      </c>
      <c r="R51" s="128">
        <f t="shared" si="5"/>
        <v>0.15</v>
      </c>
      <c r="S51" s="128">
        <f t="shared" si="6"/>
        <v>0.375</v>
      </c>
      <c r="T51" s="128">
        <f t="shared" si="7"/>
        <v>0.17499999999999999</v>
      </c>
      <c r="U51" s="128">
        <f t="shared" si="8"/>
        <v>2.5000000000000001E-2</v>
      </c>
      <c r="V51" s="128">
        <f t="shared" si="9"/>
        <v>0</v>
      </c>
      <c r="W51" s="33">
        <f t="shared" si="10"/>
        <v>5.5</v>
      </c>
      <c r="X51" s="129">
        <f t="shared" si="11"/>
        <v>1.1000000000000001</v>
      </c>
      <c r="Y51" s="134">
        <v>5</v>
      </c>
      <c r="Z51" s="131">
        <f t="shared" si="12"/>
        <v>4</v>
      </c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2"/>
    </row>
    <row r="52" spans="1:44" s="130" customFormat="1" x14ac:dyDescent="0.3">
      <c r="A52" s="125">
        <v>46</v>
      </c>
      <c r="B52" s="134">
        <v>660857</v>
      </c>
      <c r="C52" s="135" t="s">
        <v>150</v>
      </c>
      <c r="D52" s="126">
        <v>9</v>
      </c>
      <c r="E52" s="126">
        <v>8</v>
      </c>
      <c r="F52" s="126">
        <v>8.5</v>
      </c>
      <c r="G52" s="126">
        <v>8</v>
      </c>
      <c r="H52" s="126">
        <v>9</v>
      </c>
      <c r="I52" s="126">
        <f t="shared" si="1"/>
        <v>42.5</v>
      </c>
      <c r="J52" s="126">
        <f t="shared" si="2"/>
        <v>6.375</v>
      </c>
      <c r="K52" s="127">
        <v>2.5</v>
      </c>
      <c r="L52" s="127">
        <v>3</v>
      </c>
      <c r="M52" s="127">
        <v>2</v>
      </c>
      <c r="N52" s="127">
        <v>2</v>
      </c>
      <c r="O52" s="127">
        <v>3</v>
      </c>
      <c r="P52" s="127">
        <f t="shared" si="3"/>
        <v>12.5</v>
      </c>
      <c r="Q52" s="127">
        <f t="shared" si="4"/>
        <v>0.625</v>
      </c>
      <c r="R52" s="128">
        <f t="shared" si="5"/>
        <v>1.4749999999999999</v>
      </c>
      <c r="S52" s="128">
        <f t="shared" si="6"/>
        <v>1.35</v>
      </c>
      <c r="T52" s="128">
        <f t="shared" si="7"/>
        <v>1.375</v>
      </c>
      <c r="U52" s="128">
        <f t="shared" si="8"/>
        <v>1.3</v>
      </c>
      <c r="V52" s="128">
        <f t="shared" si="9"/>
        <v>1.5</v>
      </c>
      <c r="W52" s="33">
        <f t="shared" si="10"/>
        <v>55</v>
      </c>
      <c r="X52" s="129">
        <f t="shared" si="11"/>
        <v>11</v>
      </c>
      <c r="Y52" s="134">
        <v>43</v>
      </c>
      <c r="Z52" s="131">
        <f t="shared" si="12"/>
        <v>34.4</v>
      </c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2"/>
    </row>
    <row r="53" spans="1:44" s="130" customFormat="1" x14ac:dyDescent="0.3">
      <c r="A53" s="125">
        <v>47</v>
      </c>
      <c r="B53" s="134">
        <v>660858</v>
      </c>
      <c r="C53" s="135" t="s">
        <v>151</v>
      </c>
      <c r="D53" s="126">
        <v>9</v>
      </c>
      <c r="E53" s="126">
        <v>8</v>
      </c>
      <c r="F53" s="126">
        <v>6.5</v>
      </c>
      <c r="G53" s="126">
        <v>8</v>
      </c>
      <c r="H53" s="126">
        <v>7.5</v>
      </c>
      <c r="I53" s="126">
        <f t="shared" si="1"/>
        <v>39</v>
      </c>
      <c r="J53" s="126">
        <f t="shared" si="2"/>
        <v>5.85</v>
      </c>
      <c r="K53" s="127">
        <v>2</v>
      </c>
      <c r="L53" s="127">
        <v>1.5</v>
      </c>
      <c r="M53" s="127">
        <v>3</v>
      </c>
      <c r="N53" s="127">
        <v>3</v>
      </c>
      <c r="O53" s="127">
        <v>2.5</v>
      </c>
      <c r="P53" s="127">
        <f t="shared" si="3"/>
        <v>12</v>
      </c>
      <c r="Q53" s="127">
        <f t="shared" si="4"/>
        <v>0.60000000000000009</v>
      </c>
      <c r="R53" s="128">
        <f t="shared" si="5"/>
        <v>1.45</v>
      </c>
      <c r="S53" s="128">
        <f t="shared" si="6"/>
        <v>1.2749999999999999</v>
      </c>
      <c r="T53" s="128">
        <f t="shared" si="7"/>
        <v>1.125</v>
      </c>
      <c r="U53" s="128">
        <f t="shared" si="8"/>
        <v>1.35</v>
      </c>
      <c r="V53" s="128">
        <f t="shared" si="9"/>
        <v>1.25</v>
      </c>
      <c r="W53" s="33">
        <f t="shared" si="10"/>
        <v>51</v>
      </c>
      <c r="X53" s="129">
        <f t="shared" si="11"/>
        <v>10.200000000000001</v>
      </c>
      <c r="Y53" s="134">
        <v>40</v>
      </c>
      <c r="Z53" s="131">
        <f t="shared" si="12"/>
        <v>32</v>
      </c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2"/>
    </row>
    <row r="54" spans="1:44" s="130" customFormat="1" x14ac:dyDescent="0.3">
      <c r="A54" s="125">
        <v>48</v>
      </c>
      <c r="B54" s="134">
        <v>660859</v>
      </c>
      <c r="C54" s="135" t="s">
        <v>152</v>
      </c>
      <c r="D54" s="126">
        <v>12</v>
      </c>
      <c r="E54" s="126">
        <v>13</v>
      </c>
      <c r="F54" s="126">
        <v>14</v>
      </c>
      <c r="G54" s="126">
        <v>10</v>
      </c>
      <c r="H54" s="126">
        <v>8</v>
      </c>
      <c r="I54" s="126">
        <f t="shared" si="1"/>
        <v>57</v>
      </c>
      <c r="J54" s="126">
        <f t="shared" si="2"/>
        <v>8.5499999999999989</v>
      </c>
      <c r="K54" s="127">
        <v>2.5</v>
      </c>
      <c r="L54" s="127">
        <v>4.5</v>
      </c>
      <c r="M54" s="127">
        <v>4</v>
      </c>
      <c r="N54" s="127">
        <v>2</v>
      </c>
      <c r="O54" s="127">
        <v>5</v>
      </c>
      <c r="P54" s="127">
        <f t="shared" si="3"/>
        <v>18</v>
      </c>
      <c r="Q54" s="127">
        <f t="shared" si="4"/>
        <v>0.9</v>
      </c>
      <c r="R54" s="128">
        <f t="shared" si="5"/>
        <v>1.9249999999999998</v>
      </c>
      <c r="S54" s="128">
        <f t="shared" si="6"/>
        <v>2.1749999999999998</v>
      </c>
      <c r="T54" s="128">
        <f t="shared" si="7"/>
        <v>2.3000000000000003</v>
      </c>
      <c r="U54" s="128">
        <f t="shared" si="8"/>
        <v>1.6</v>
      </c>
      <c r="V54" s="128">
        <f t="shared" si="9"/>
        <v>1.45</v>
      </c>
      <c r="W54" s="33">
        <f t="shared" si="10"/>
        <v>75</v>
      </c>
      <c r="X54" s="129">
        <f t="shared" si="11"/>
        <v>15</v>
      </c>
      <c r="Y54" s="134">
        <v>61</v>
      </c>
      <c r="Z54" s="131">
        <f t="shared" si="12"/>
        <v>48.800000000000004</v>
      </c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2"/>
    </row>
    <row r="55" spans="1:44" s="130" customFormat="1" x14ac:dyDescent="0.3">
      <c r="A55" s="125">
        <v>49</v>
      </c>
      <c r="B55" s="134">
        <v>660860</v>
      </c>
      <c r="C55" s="135" t="s">
        <v>153</v>
      </c>
      <c r="D55" s="126">
        <v>2</v>
      </c>
      <c r="E55" s="126">
        <v>3</v>
      </c>
      <c r="F55" s="126">
        <v>1</v>
      </c>
      <c r="G55" s="126">
        <v>1</v>
      </c>
      <c r="H55" s="126">
        <v>1</v>
      </c>
      <c r="I55" s="126">
        <f t="shared" si="1"/>
        <v>8</v>
      </c>
      <c r="J55" s="126">
        <f t="shared" si="2"/>
        <v>1.2</v>
      </c>
      <c r="K55" s="127">
        <v>0</v>
      </c>
      <c r="L55" s="127">
        <v>0</v>
      </c>
      <c r="M55" s="127">
        <v>0.5</v>
      </c>
      <c r="N55" s="127">
        <v>1.5</v>
      </c>
      <c r="O55" s="127">
        <v>0.5</v>
      </c>
      <c r="P55" s="127">
        <f t="shared" si="3"/>
        <v>2.5</v>
      </c>
      <c r="Q55" s="127">
        <f t="shared" si="4"/>
        <v>0.125</v>
      </c>
      <c r="R55" s="128">
        <f t="shared" si="5"/>
        <v>0.3</v>
      </c>
      <c r="S55" s="128">
        <f t="shared" si="6"/>
        <v>0.44999999999999996</v>
      </c>
      <c r="T55" s="128">
        <f t="shared" si="7"/>
        <v>0.17499999999999999</v>
      </c>
      <c r="U55" s="128">
        <f t="shared" si="8"/>
        <v>0.22500000000000001</v>
      </c>
      <c r="V55" s="128">
        <f t="shared" si="9"/>
        <v>0.17499999999999999</v>
      </c>
      <c r="W55" s="33">
        <f t="shared" si="10"/>
        <v>10.5</v>
      </c>
      <c r="X55" s="129">
        <f t="shared" si="11"/>
        <v>2.1</v>
      </c>
      <c r="Y55" s="134">
        <v>9</v>
      </c>
      <c r="Z55" s="131">
        <f t="shared" si="12"/>
        <v>7.2</v>
      </c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2"/>
    </row>
    <row r="56" spans="1:44" s="130" customFormat="1" x14ac:dyDescent="0.3">
      <c r="A56" s="125">
        <v>50</v>
      </c>
      <c r="B56" s="134">
        <v>660861</v>
      </c>
      <c r="C56" s="135" t="s">
        <v>154</v>
      </c>
      <c r="D56" s="126">
        <v>9</v>
      </c>
      <c r="E56" s="126">
        <v>8</v>
      </c>
      <c r="F56" s="126">
        <v>12</v>
      </c>
      <c r="G56" s="126">
        <v>13</v>
      </c>
      <c r="H56" s="126">
        <v>9</v>
      </c>
      <c r="I56" s="126">
        <f t="shared" si="1"/>
        <v>51</v>
      </c>
      <c r="J56" s="126">
        <f t="shared" si="2"/>
        <v>7.6499999999999995</v>
      </c>
      <c r="K56" s="127">
        <v>4</v>
      </c>
      <c r="L56" s="127">
        <v>3.5</v>
      </c>
      <c r="M56" s="127">
        <v>2</v>
      </c>
      <c r="N56" s="127">
        <v>2.5</v>
      </c>
      <c r="O56" s="127">
        <v>4</v>
      </c>
      <c r="P56" s="127">
        <f t="shared" si="3"/>
        <v>16</v>
      </c>
      <c r="Q56" s="127">
        <f t="shared" si="4"/>
        <v>0.8</v>
      </c>
      <c r="R56" s="128">
        <f t="shared" si="5"/>
        <v>1.5499999999999998</v>
      </c>
      <c r="S56" s="128">
        <f t="shared" si="6"/>
        <v>1.375</v>
      </c>
      <c r="T56" s="128">
        <f t="shared" si="7"/>
        <v>1.9</v>
      </c>
      <c r="U56" s="128">
        <f t="shared" si="8"/>
        <v>2.0750000000000002</v>
      </c>
      <c r="V56" s="128">
        <f t="shared" si="9"/>
        <v>1.5499999999999998</v>
      </c>
      <c r="W56" s="33">
        <f t="shared" si="10"/>
        <v>67</v>
      </c>
      <c r="X56" s="129">
        <f t="shared" si="11"/>
        <v>13.4</v>
      </c>
      <c r="Y56" s="134">
        <v>55</v>
      </c>
      <c r="Z56" s="131">
        <f t="shared" si="12"/>
        <v>44</v>
      </c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2"/>
    </row>
    <row r="57" spans="1:44" s="130" customFormat="1" x14ac:dyDescent="0.3">
      <c r="A57" s="125">
        <v>51</v>
      </c>
      <c r="B57" s="134">
        <v>660862</v>
      </c>
      <c r="C57" s="135" t="s">
        <v>155</v>
      </c>
      <c r="D57" s="126">
        <v>4.5</v>
      </c>
      <c r="E57" s="126">
        <v>6</v>
      </c>
      <c r="F57" s="126">
        <v>3.5</v>
      </c>
      <c r="G57" s="126">
        <v>7.5</v>
      </c>
      <c r="H57" s="126">
        <v>4.5</v>
      </c>
      <c r="I57" s="126">
        <f t="shared" si="1"/>
        <v>26</v>
      </c>
      <c r="J57" s="126">
        <f t="shared" si="2"/>
        <v>3.9</v>
      </c>
      <c r="K57" s="127">
        <v>1</v>
      </c>
      <c r="L57" s="127">
        <v>2</v>
      </c>
      <c r="M57" s="127">
        <v>2.5</v>
      </c>
      <c r="N57" s="127">
        <v>2</v>
      </c>
      <c r="O57" s="127">
        <v>1.5</v>
      </c>
      <c r="P57" s="127">
        <f t="shared" si="3"/>
        <v>9</v>
      </c>
      <c r="Q57" s="127">
        <f t="shared" si="4"/>
        <v>0.45</v>
      </c>
      <c r="R57" s="128">
        <f t="shared" si="5"/>
        <v>0.72499999999999998</v>
      </c>
      <c r="S57" s="128">
        <f t="shared" si="6"/>
        <v>0.99999999999999989</v>
      </c>
      <c r="T57" s="128">
        <f t="shared" si="7"/>
        <v>0.65</v>
      </c>
      <c r="U57" s="128">
        <f t="shared" si="8"/>
        <v>1.2250000000000001</v>
      </c>
      <c r="V57" s="128">
        <f t="shared" si="9"/>
        <v>0.75</v>
      </c>
      <c r="W57" s="33">
        <f t="shared" si="10"/>
        <v>35</v>
      </c>
      <c r="X57" s="129">
        <f t="shared" si="11"/>
        <v>7</v>
      </c>
      <c r="Y57" s="134">
        <v>29</v>
      </c>
      <c r="Z57" s="131">
        <f t="shared" si="12"/>
        <v>23.200000000000003</v>
      </c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2"/>
    </row>
    <row r="58" spans="1:44" s="130" customFormat="1" x14ac:dyDescent="0.3">
      <c r="A58" s="125">
        <v>52</v>
      </c>
      <c r="B58" s="134">
        <v>660990</v>
      </c>
      <c r="C58" s="135" t="s">
        <v>156</v>
      </c>
      <c r="D58" s="126">
        <v>9</v>
      </c>
      <c r="E58" s="126">
        <v>8</v>
      </c>
      <c r="F58" s="126">
        <v>12</v>
      </c>
      <c r="G58" s="126">
        <v>13</v>
      </c>
      <c r="H58" s="126">
        <v>9</v>
      </c>
      <c r="I58" s="126">
        <f t="shared" si="1"/>
        <v>51</v>
      </c>
      <c r="J58" s="126">
        <f t="shared" si="2"/>
        <v>7.6499999999999995</v>
      </c>
      <c r="K58" s="127">
        <v>3.5</v>
      </c>
      <c r="L58" s="127">
        <v>2.5</v>
      </c>
      <c r="M58" s="127">
        <v>3.5</v>
      </c>
      <c r="N58" s="127">
        <v>2</v>
      </c>
      <c r="O58" s="127">
        <v>4</v>
      </c>
      <c r="P58" s="127">
        <f t="shared" si="3"/>
        <v>15.5</v>
      </c>
      <c r="Q58" s="127">
        <f t="shared" si="4"/>
        <v>0.77500000000000002</v>
      </c>
      <c r="R58" s="128">
        <f t="shared" si="5"/>
        <v>1.5249999999999999</v>
      </c>
      <c r="S58" s="128">
        <f t="shared" si="6"/>
        <v>1.325</v>
      </c>
      <c r="T58" s="128">
        <f t="shared" si="7"/>
        <v>1.9749999999999999</v>
      </c>
      <c r="U58" s="128">
        <f t="shared" si="8"/>
        <v>2.0499999999999998</v>
      </c>
      <c r="V58" s="128">
        <f t="shared" si="9"/>
        <v>1.5499999999999998</v>
      </c>
      <c r="W58" s="33">
        <f t="shared" si="10"/>
        <v>66.5</v>
      </c>
      <c r="X58" s="129">
        <f t="shared" si="11"/>
        <v>13.3</v>
      </c>
      <c r="Y58" s="134">
        <v>54</v>
      </c>
      <c r="Z58" s="131">
        <f t="shared" si="12"/>
        <v>43.2</v>
      </c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2"/>
    </row>
    <row r="59" spans="1:44" s="130" customFormat="1" x14ac:dyDescent="0.3">
      <c r="A59" s="125">
        <v>53</v>
      </c>
      <c r="B59" s="134">
        <v>660863</v>
      </c>
      <c r="C59" s="135" t="s">
        <v>157</v>
      </c>
      <c r="D59" s="126">
        <v>9</v>
      </c>
      <c r="E59" s="126">
        <v>8</v>
      </c>
      <c r="F59" s="126">
        <v>7.5</v>
      </c>
      <c r="G59" s="126">
        <v>8</v>
      </c>
      <c r="H59" s="126">
        <v>9</v>
      </c>
      <c r="I59" s="126">
        <f t="shared" si="1"/>
        <v>41.5</v>
      </c>
      <c r="J59" s="126">
        <f t="shared" si="2"/>
        <v>6.2249999999999996</v>
      </c>
      <c r="K59" s="127">
        <v>2</v>
      </c>
      <c r="L59" s="127">
        <v>3</v>
      </c>
      <c r="M59" s="127">
        <v>3</v>
      </c>
      <c r="N59" s="127">
        <v>1.5</v>
      </c>
      <c r="O59" s="127">
        <v>2.5</v>
      </c>
      <c r="P59" s="127">
        <f t="shared" si="3"/>
        <v>12</v>
      </c>
      <c r="Q59" s="127">
        <f t="shared" si="4"/>
        <v>0.60000000000000009</v>
      </c>
      <c r="R59" s="128">
        <f t="shared" si="5"/>
        <v>1.45</v>
      </c>
      <c r="S59" s="128">
        <f t="shared" si="6"/>
        <v>1.35</v>
      </c>
      <c r="T59" s="128">
        <f t="shared" si="7"/>
        <v>1.2749999999999999</v>
      </c>
      <c r="U59" s="128">
        <f t="shared" si="8"/>
        <v>1.2749999999999999</v>
      </c>
      <c r="V59" s="128">
        <f t="shared" si="9"/>
        <v>1.4749999999999999</v>
      </c>
      <c r="W59" s="33">
        <f t="shared" si="10"/>
        <v>53.5</v>
      </c>
      <c r="X59" s="129">
        <f t="shared" si="11"/>
        <v>10.700000000000001</v>
      </c>
      <c r="Y59" s="134">
        <v>42</v>
      </c>
      <c r="Z59" s="131">
        <f t="shared" si="12"/>
        <v>33.6</v>
      </c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2"/>
    </row>
    <row r="60" spans="1:44" s="130" customFormat="1" x14ac:dyDescent="0.3">
      <c r="A60" s="125">
        <v>54</v>
      </c>
      <c r="B60" s="134">
        <v>660864</v>
      </c>
      <c r="C60" s="135" t="s">
        <v>158</v>
      </c>
      <c r="D60" s="150">
        <v>11</v>
      </c>
      <c r="E60" s="150">
        <v>7.5</v>
      </c>
      <c r="F60" s="150">
        <v>10</v>
      </c>
      <c r="G60" s="150">
        <v>10</v>
      </c>
      <c r="H60" s="150">
        <v>9.5</v>
      </c>
      <c r="I60" s="126">
        <f t="shared" si="1"/>
        <v>48</v>
      </c>
      <c r="J60" s="126">
        <f t="shared" si="2"/>
        <v>7.1999999999999993</v>
      </c>
      <c r="K60" s="127">
        <v>2.5</v>
      </c>
      <c r="L60" s="127">
        <v>2</v>
      </c>
      <c r="M60" s="127">
        <v>3</v>
      </c>
      <c r="N60" s="127">
        <v>3</v>
      </c>
      <c r="O60" s="127">
        <v>4</v>
      </c>
      <c r="P60" s="127">
        <f t="shared" si="3"/>
        <v>14.5</v>
      </c>
      <c r="Q60" s="127">
        <f t="shared" si="4"/>
        <v>0.72500000000000009</v>
      </c>
      <c r="R60" s="128">
        <f t="shared" si="5"/>
        <v>1.7749999999999999</v>
      </c>
      <c r="S60" s="128">
        <f t="shared" si="6"/>
        <v>1.2250000000000001</v>
      </c>
      <c r="T60" s="128">
        <f t="shared" si="7"/>
        <v>1.65</v>
      </c>
      <c r="U60" s="128">
        <f t="shared" si="8"/>
        <v>1.65</v>
      </c>
      <c r="V60" s="128">
        <f t="shared" si="9"/>
        <v>1.625</v>
      </c>
      <c r="W60" s="33">
        <f t="shared" si="10"/>
        <v>62.5</v>
      </c>
      <c r="X60" s="129">
        <f t="shared" si="11"/>
        <v>12.5</v>
      </c>
      <c r="Y60" s="134">
        <v>52</v>
      </c>
      <c r="Z60" s="131">
        <f t="shared" si="12"/>
        <v>41.6</v>
      </c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2"/>
    </row>
    <row r="61" spans="1:44" s="130" customFormat="1" x14ac:dyDescent="0.3">
      <c r="A61" s="125">
        <v>55</v>
      </c>
      <c r="B61" s="134">
        <v>660865</v>
      </c>
      <c r="C61" s="135" t="s">
        <v>159</v>
      </c>
      <c r="D61" s="126">
        <v>9</v>
      </c>
      <c r="E61" s="126">
        <v>12</v>
      </c>
      <c r="F61" s="126">
        <v>12.5</v>
      </c>
      <c r="G61" s="126">
        <v>11</v>
      </c>
      <c r="H61" s="126">
        <v>13</v>
      </c>
      <c r="I61" s="126">
        <f t="shared" si="1"/>
        <v>57.5</v>
      </c>
      <c r="J61" s="126">
        <f t="shared" si="2"/>
        <v>8.625</v>
      </c>
      <c r="K61" s="127">
        <v>2</v>
      </c>
      <c r="L61" s="127">
        <v>5</v>
      </c>
      <c r="M61" s="127">
        <v>2.5</v>
      </c>
      <c r="N61" s="127">
        <v>4</v>
      </c>
      <c r="O61" s="127">
        <v>3</v>
      </c>
      <c r="P61" s="127">
        <f t="shared" si="3"/>
        <v>16.5</v>
      </c>
      <c r="Q61" s="127">
        <f t="shared" si="4"/>
        <v>0.82500000000000007</v>
      </c>
      <c r="R61" s="128">
        <f t="shared" si="5"/>
        <v>1.45</v>
      </c>
      <c r="S61" s="128">
        <f t="shared" si="6"/>
        <v>2.0499999999999998</v>
      </c>
      <c r="T61" s="128">
        <f t="shared" si="7"/>
        <v>2</v>
      </c>
      <c r="U61" s="128">
        <f t="shared" si="8"/>
        <v>1.8499999999999999</v>
      </c>
      <c r="V61" s="128">
        <f t="shared" si="9"/>
        <v>2.1</v>
      </c>
      <c r="W61" s="33">
        <f t="shared" si="10"/>
        <v>74</v>
      </c>
      <c r="X61" s="129">
        <f t="shared" si="11"/>
        <v>14.8</v>
      </c>
      <c r="Y61" s="134">
        <v>58</v>
      </c>
      <c r="Z61" s="131">
        <f t="shared" si="12"/>
        <v>46.400000000000006</v>
      </c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2"/>
    </row>
    <row r="62" spans="1:44" s="130" customFormat="1" x14ac:dyDescent="0.3">
      <c r="A62" s="125">
        <v>56</v>
      </c>
      <c r="B62" s="134">
        <v>660866</v>
      </c>
      <c r="C62" s="135" t="s">
        <v>160</v>
      </c>
      <c r="D62" s="150">
        <v>10</v>
      </c>
      <c r="E62" s="150">
        <v>7.5</v>
      </c>
      <c r="F62" s="150">
        <v>8</v>
      </c>
      <c r="G62" s="150">
        <v>9</v>
      </c>
      <c r="H62" s="150">
        <v>11</v>
      </c>
      <c r="I62" s="126">
        <f t="shared" si="1"/>
        <v>45.5</v>
      </c>
      <c r="J62" s="126">
        <f t="shared" si="2"/>
        <v>6.8250000000000002</v>
      </c>
      <c r="K62" s="127">
        <v>2</v>
      </c>
      <c r="L62" s="127">
        <v>3.5</v>
      </c>
      <c r="M62" s="127">
        <v>3</v>
      </c>
      <c r="N62" s="127">
        <v>2</v>
      </c>
      <c r="O62" s="127">
        <v>2</v>
      </c>
      <c r="P62" s="127">
        <f t="shared" si="3"/>
        <v>12.5</v>
      </c>
      <c r="Q62" s="127">
        <f t="shared" si="4"/>
        <v>0.625</v>
      </c>
      <c r="R62" s="128">
        <f t="shared" si="5"/>
        <v>1.6</v>
      </c>
      <c r="S62" s="128">
        <f t="shared" si="6"/>
        <v>1.3</v>
      </c>
      <c r="T62" s="128">
        <f t="shared" si="7"/>
        <v>1.35</v>
      </c>
      <c r="U62" s="128">
        <f t="shared" si="8"/>
        <v>1.45</v>
      </c>
      <c r="V62" s="128">
        <f t="shared" si="9"/>
        <v>1.75</v>
      </c>
      <c r="W62" s="33">
        <f t="shared" si="10"/>
        <v>58</v>
      </c>
      <c r="X62" s="129">
        <f t="shared" si="11"/>
        <v>11.600000000000001</v>
      </c>
      <c r="Y62" s="134">
        <v>46</v>
      </c>
      <c r="Z62" s="131">
        <f t="shared" si="12"/>
        <v>36.800000000000004</v>
      </c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2"/>
    </row>
    <row r="63" spans="1:44" s="130" customFormat="1" x14ac:dyDescent="0.3">
      <c r="A63" s="125">
        <v>57</v>
      </c>
      <c r="B63" s="134">
        <v>660867</v>
      </c>
      <c r="C63" s="135" t="s">
        <v>161</v>
      </c>
      <c r="D63" s="126">
        <v>4</v>
      </c>
      <c r="E63" s="126">
        <v>4.5</v>
      </c>
      <c r="F63" s="126">
        <v>5</v>
      </c>
      <c r="G63" s="126">
        <v>6.5</v>
      </c>
      <c r="H63" s="126">
        <v>8</v>
      </c>
      <c r="I63" s="126">
        <f t="shared" si="1"/>
        <v>28</v>
      </c>
      <c r="J63" s="126">
        <f t="shared" si="2"/>
        <v>4.2</v>
      </c>
      <c r="K63" s="127">
        <v>3</v>
      </c>
      <c r="L63" s="127">
        <v>2.5</v>
      </c>
      <c r="M63" s="127">
        <v>2</v>
      </c>
      <c r="N63" s="127">
        <v>1.5</v>
      </c>
      <c r="O63" s="127">
        <v>1.5</v>
      </c>
      <c r="P63" s="127">
        <f t="shared" si="3"/>
        <v>10.5</v>
      </c>
      <c r="Q63" s="127">
        <f t="shared" si="4"/>
        <v>0.52500000000000002</v>
      </c>
      <c r="R63" s="128">
        <f t="shared" si="5"/>
        <v>0.75</v>
      </c>
      <c r="S63" s="128">
        <f t="shared" si="6"/>
        <v>0.79999999999999993</v>
      </c>
      <c r="T63" s="128">
        <f t="shared" si="7"/>
        <v>0.85</v>
      </c>
      <c r="U63" s="128">
        <f t="shared" si="8"/>
        <v>1.05</v>
      </c>
      <c r="V63" s="128">
        <f t="shared" si="9"/>
        <v>1.2749999999999999</v>
      </c>
      <c r="W63" s="33">
        <f t="shared" si="10"/>
        <v>38.5</v>
      </c>
      <c r="X63" s="129">
        <f t="shared" si="11"/>
        <v>7.7</v>
      </c>
      <c r="Y63" s="134">
        <v>31</v>
      </c>
      <c r="Z63" s="131">
        <f t="shared" si="12"/>
        <v>24.8</v>
      </c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2"/>
    </row>
    <row r="64" spans="1:44" s="130" customFormat="1" x14ac:dyDescent="0.3">
      <c r="A64" s="125">
        <v>58</v>
      </c>
      <c r="B64" s="134">
        <v>660868</v>
      </c>
      <c r="C64" s="135" t="s">
        <v>162</v>
      </c>
      <c r="D64" s="126"/>
      <c r="E64" s="126"/>
      <c r="F64" s="126"/>
      <c r="G64" s="126"/>
      <c r="H64" s="126"/>
      <c r="I64" s="126">
        <f t="shared" si="1"/>
        <v>0</v>
      </c>
      <c r="J64" s="126">
        <f t="shared" si="2"/>
        <v>0</v>
      </c>
      <c r="K64" s="127">
        <v>0.5</v>
      </c>
      <c r="L64" s="127">
        <v>0</v>
      </c>
      <c r="M64" s="127">
        <v>0</v>
      </c>
      <c r="N64" s="127">
        <v>0.5</v>
      </c>
      <c r="O64" s="127">
        <v>0</v>
      </c>
      <c r="P64" s="127">
        <f t="shared" si="3"/>
        <v>1</v>
      </c>
      <c r="Q64" s="127">
        <f t="shared" si="4"/>
        <v>0.05</v>
      </c>
      <c r="R64" s="128">
        <f t="shared" si="5"/>
        <v>2.5000000000000001E-2</v>
      </c>
      <c r="S64" s="128">
        <f t="shared" si="6"/>
        <v>0</v>
      </c>
      <c r="T64" s="128">
        <f t="shared" si="7"/>
        <v>0</v>
      </c>
      <c r="U64" s="128">
        <f t="shared" si="8"/>
        <v>2.5000000000000001E-2</v>
      </c>
      <c r="V64" s="128">
        <f t="shared" si="9"/>
        <v>0</v>
      </c>
      <c r="W64" s="33">
        <f t="shared" si="10"/>
        <v>1</v>
      </c>
      <c r="X64" s="129">
        <f t="shared" si="11"/>
        <v>0.2</v>
      </c>
      <c r="Y64" s="134">
        <v>0</v>
      </c>
      <c r="Z64" s="131">
        <f t="shared" si="12"/>
        <v>0</v>
      </c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2"/>
    </row>
    <row r="65" spans="1:44" s="130" customFormat="1" x14ac:dyDescent="0.3">
      <c r="A65" s="125">
        <v>59</v>
      </c>
      <c r="B65" s="134">
        <v>660869</v>
      </c>
      <c r="C65" s="135" t="s">
        <v>163</v>
      </c>
      <c r="D65" s="126">
        <v>7</v>
      </c>
      <c r="E65" s="126">
        <v>8</v>
      </c>
      <c r="F65" s="126">
        <v>7.5</v>
      </c>
      <c r="G65" s="126">
        <v>6</v>
      </c>
      <c r="H65" s="126">
        <v>6.5</v>
      </c>
      <c r="I65" s="126">
        <f t="shared" si="1"/>
        <v>35</v>
      </c>
      <c r="J65" s="126">
        <f t="shared" si="2"/>
        <v>5.25</v>
      </c>
      <c r="K65" s="127">
        <v>3</v>
      </c>
      <c r="L65" s="127">
        <v>2.5</v>
      </c>
      <c r="M65" s="127">
        <v>3</v>
      </c>
      <c r="N65" s="127">
        <v>2</v>
      </c>
      <c r="O65" s="127">
        <v>2</v>
      </c>
      <c r="P65" s="127">
        <f t="shared" si="3"/>
        <v>12.5</v>
      </c>
      <c r="Q65" s="127">
        <f t="shared" si="4"/>
        <v>0.625</v>
      </c>
      <c r="R65" s="128">
        <f t="shared" si="5"/>
        <v>1.2000000000000002</v>
      </c>
      <c r="S65" s="128">
        <f t="shared" si="6"/>
        <v>1.325</v>
      </c>
      <c r="T65" s="128">
        <f t="shared" si="7"/>
        <v>1.2749999999999999</v>
      </c>
      <c r="U65" s="128">
        <f t="shared" si="8"/>
        <v>0.99999999999999989</v>
      </c>
      <c r="V65" s="128">
        <f t="shared" si="9"/>
        <v>1.075</v>
      </c>
      <c r="W65" s="33">
        <f t="shared" si="10"/>
        <v>47.5</v>
      </c>
      <c r="X65" s="129">
        <f t="shared" si="11"/>
        <v>9.5</v>
      </c>
      <c r="Y65" s="134">
        <v>40</v>
      </c>
      <c r="Z65" s="131">
        <f t="shared" si="12"/>
        <v>32</v>
      </c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2"/>
    </row>
    <row r="66" spans="1:44" s="130" customFormat="1" x14ac:dyDescent="0.3">
      <c r="A66" s="125">
        <v>60</v>
      </c>
      <c r="B66" s="134">
        <v>660870</v>
      </c>
      <c r="C66" s="135" t="s">
        <v>164</v>
      </c>
      <c r="D66" s="126">
        <v>4</v>
      </c>
      <c r="E66" s="126">
        <v>4.5</v>
      </c>
      <c r="F66" s="126">
        <v>5</v>
      </c>
      <c r="G66" s="126">
        <v>7</v>
      </c>
      <c r="H66" s="126">
        <v>6.5</v>
      </c>
      <c r="I66" s="126">
        <f t="shared" si="1"/>
        <v>27</v>
      </c>
      <c r="J66" s="126">
        <f t="shared" si="2"/>
        <v>4.05</v>
      </c>
      <c r="K66" s="127">
        <v>1</v>
      </c>
      <c r="L66" s="127">
        <v>2</v>
      </c>
      <c r="M66" s="127">
        <v>2.5</v>
      </c>
      <c r="N66" s="127">
        <v>1.5</v>
      </c>
      <c r="O66" s="127">
        <v>2</v>
      </c>
      <c r="P66" s="127">
        <f t="shared" si="3"/>
        <v>9</v>
      </c>
      <c r="Q66" s="127">
        <f t="shared" si="4"/>
        <v>0.45</v>
      </c>
      <c r="R66" s="128">
        <f t="shared" si="5"/>
        <v>0.65</v>
      </c>
      <c r="S66" s="128">
        <f t="shared" si="6"/>
        <v>0.77499999999999991</v>
      </c>
      <c r="T66" s="128">
        <f t="shared" si="7"/>
        <v>0.875</v>
      </c>
      <c r="U66" s="128">
        <f t="shared" si="8"/>
        <v>1.125</v>
      </c>
      <c r="V66" s="128">
        <f t="shared" si="9"/>
        <v>1.075</v>
      </c>
      <c r="W66" s="33">
        <f t="shared" si="10"/>
        <v>36</v>
      </c>
      <c r="X66" s="129">
        <f t="shared" si="11"/>
        <v>7.2</v>
      </c>
      <c r="Y66" s="134">
        <v>30</v>
      </c>
      <c r="Z66" s="131">
        <f t="shared" si="12"/>
        <v>24</v>
      </c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2"/>
    </row>
    <row r="67" spans="1:44" s="130" customFormat="1" x14ac:dyDescent="0.3">
      <c r="A67" s="125">
        <v>61</v>
      </c>
      <c r="B67" s="134">
        <v>660871</v>
      </c>
      <c r="C67" s="135" t="s">
        <v>165</v>
      </c>
      <c r="D67" s="126">
        <v>9</v>
      </c>
      <c r="E67" s="126">
        <v>8</v>
      </c>
      <c r="F67" s="126">
        <v>9</v>
      </c>
      <c r="G67" s="126">
        <v>8</v>
      </c>
      <c r="H67" s="126">
        <v>9</v>
      </c>
      <c r="I67" s="126">
        <f t="shared" si="1"/>
        <v>43</v>
      </c>
      <c r="J67" s="126">
        <f t="shared" si="2"/>
        <v>6.45</v>
      </c>
      <c r="K67" s="127">
        <v>3.5</v>
      </c>
      <c r="L67" s="127">
        <v>2.5</v>
      </c>
      <c r="M67" s="127">
        <v>2</v>
      </c>
      <c r="N67" s="127">
        <v>3</v>
      </c>
      <c r="O67" s="127">
        <v>2.5</v>
      </c>
      <c r="P67" s="127">
        <f t="shared" si="3"/>
        <v>13.5</v>
      </c>
      <c r="Q67" s="127">
        <f t="shared" si="4"/>
        <v>0.67500000000000004</v>
      </c>
      <c r="R67" s="128">
        <f t="shared" si="5"/>
        <v>1.5249999999999999</v>
      </c>
      <c r="S67" s="128">
        <f t="shared" si="6"/>
        <v>1.325</v>
      </c>
      <c r="T67" s="128">
        <f t="shared" si="7"/>
        <v>1.45</v>
      </c>
      <c r="U67" s="128">
        <f t="shared" si="8"/>
        <v>1.35</v>
      </c>
      <c r="V67" s="128">
        <f t="shared" si="9"/>
        <v>1.4749999999999999</v>
      </c>
      <c r="W67" s="33">
        <f t="shared" si="10"/>
        <v>56.5</v>
      </c>
      <c r="X67" s="129">
        <f t="shared" si="11"/>
        <v>11.3</v>
      </c>
      <c r="Y67" s="134">
        <v>48</v>
      </c>
      <c r="Z67" s="131">
        <f t="shared" si="12"/>
        <v>38.400000000000006</v>
      </c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2"/>
    </row>
    <row r="68" spans="1:44" s="130" customFormat="1" x14ac:dyDescent="0.3">
      <c r="A68" s="125">
        <v>62</v>
      </c>
      <c r="B68" s="134">
        <v>660872</v>
      </c>
      <c r="C68" s="135" t="s">
        <v>166</v>
      </c>
      <c r="D68" s="126">
        <v>7</v>
      </c>
      <c r="E68" s="126">
        <v>6.5</v>
      </c>
      <c r="F68" s="126">
        <v>5.5</v>
      </c>
      <c r="G68" s="126">
        <v>8</v>
      </c>
      <c r="H68" s="126">
        <v>4</v>
      </c>
      <c r="I68" s="126">
        <f t="shared" si="1"/>
        <v>31</v>
      </c>
      <c r="J68" s="126">
        <f t="shared" si="2"/>
        <v>4.6499999999999995</v>
      </c>
      <c r="K68" s="127">
        <v>2</v>
      </c>
      <c r="L68" s="127">
        <v>1</v>
      </c>
      <c r="M68" s="127">
        <v>2.5</v>
      </c>
      <c r="N68" s="127">
        <v>2.5</v>
      </c>
      <c r="O68" s="127">
        <v>2</v>
      </c>
      <c r="P68" s="127">
        <f t="shared" si="3"/>
        <v>10</v>
      </c>
      <c r="Q68" s="127">
        <f t="shared" si="4"/>
        <v>0.5</v>
      </c>
      <c r="R68" s="128">
        <f t="shared" si="5"/>
        <v>1.1500000000000001</v>
      </c>
      <c r="S68" s="128">
        <f t="shared" si="6"/>
        <v>1.0249999999999999</v>
      </c>
      <c r="T68" s="128">
        <f t="shared" si="7"/>
        <v>0.95</v>
      </c>
      <c r="U68" s="128">
        <f t="shared" si="8"/>
        <v>1.325</v>
      </c>
      <c r="V68" s="128">
        <f t="shared" si="9"/>
        <v>0.7</v>
      </c>
      <c r="W68" s="33">
        <f t="shared" si="10"/>
        <v>41</v>
      </c>
      <c r="X68" s="129">
        <f t="shared" si="11"/>
        <v>8.2000000000000011</v>
      </c>
      <c r="Y68" s="134">
        <v>35</v>
      </c>
      <c r="Z68" s="131">
        <f t="shared" si="12"/>
        <v>28</v>
      </c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2"/>
    </row>
    <row r="69" spans="1:44" s="130" customFormat="1" x14ac:dyDescent="0.3">
      <c r="A69" s="125">
        <v>63</v>
      </c>
      <c r="B69" s="134">
        <v>660873</v>
      </c>
      <c r="C69" s="135" t="s">
        <v>167</v>
      </c>
      <c r="D69" s="150">
        <v>11</v>
      </c>
      <c r="E69" s="150">
        <v>7.5</v>
      </c>
      <c r="F69" s="150">
        <v>12</v>
      </c>
      <c r="G69" s="150">
        <v>10</v>
      </c>
      <c r="H69" s="150">
        <v>9.5</v>
      </c>
      <c r="I69" s="126">
        <f t="shared" si="1"/>
        <v>50</v>
      </c>
      <c r="J69" s="126">
        <f t="shared" si="2"/>
        <v>7.5</v>
      </c>
      <c r="K69" s="127">
        <v>2.5</v>
      </c>
      <c r="L69" s="127">
        <v>3.5</v>
      </c>
      <c r="M69" s="127">
        <v>4</v>
      </c>
      <c r="N69" s="127">
        <v>3</v>
      </c>
      <c r="O69" s="127">
        <v>2</v>
      </c>
      <c r="P69" s="127">
        <f t="shared" si="3"/>
        <v>15</v>
      </c>
      <c r="Q69" s="127">
        <f t="shared" si="4"/>
        <v>0.75</v>
      </c>
      <c r="R69" s="128">
        <f t="shared" si="5"/>
        <v>1.7749999999999999</v>
      </c>
      <c r="S69" s="128">
        <f t="shared" si="6"/>
        <v>1.3</v>
      </c>
      <c r="T69" s="128">
        <f t="shared" si="7"/>
        <v>1.9999999999999998</v>
      </c>
      <c r="U69" s="128">
        <f t="shared" si="8"/>
        <v>1.65</v>
      </c>
      <c r="V69" s="128">
        <f t="shared" si="9"/>
        <v>1.5250000000000001</v>
      </c>
      <c r="W69" s="33">
        <f t="shared" si="10"/>
        <v>65</v>
      </c>
      <c r="X69" s="129">
        <f t="shared" si="11"/>
        <v>13</v>
      </c>
      <c r="Y69" s="134">
        <v>51</v>
      </c>
      <c r="Z69" s="131">
        <f t="shared" si="12"/>
        <v>40.800000000000004</v>
      </c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2"/>
    </row>
    <row r="70" spans="1:44" s="130" customFormat="1" x14ac:dyDescent="0.3">
      <c r="A70" s="125">
        <v>64</v>
      </c>
      <c r="B70" s="134">
        <v>660874</v>
      </c>
      <c r="C70" s="135" t="s">
        <v>168</v>
      </c>
      <c r="D70" s="126">
        <v>4</v>
      </c>
      <c r="E70" s="126">
        <v>4.5</v>
      </c>
      <c r="F70" s="126">
        <v>5</v>
      </c>
      <c r="G70" s="126">
        <v>7.5</v>
      </c>
      <c r="H70" s="126">
        <v>5</v>
      </c>
      <c r="I70" s="126">
        <f t="shared" si="1"/>
        <v>26</v>
      </c>
      <c r="J70" s="126">
        <f t="shared" si="2"/>
        <v>3.9</v>
      </c>
      <c r="K70" s="127">
        <v>1.5</v>
      </c>
      <c r="L70" s="127">
        <v>2</v>
      </c>
      <c r="M70" s="127">
        <v>1.5</v>
      </c>
      <c r="N70" s="127">
        <v>1</v>
      </c>
      <c r="O70" s="127">
        <v>0.5</v>
      </c>
      <c r="P70" s="127">
        <f t="shared" si="3"/>
        <v>6.5</v>
      </c>
      <c r="Q70" s="127">
        <f t="shared" si="4"/>
        <v>0.32500000000000001</v>
      </c>
      <c r="R70" s="128">
        <f t="shared" si="5"/>
        <v>0.67500000000000004</v>
      </c>
      <c r="S70" s="128">
        <f t="shared" si="6"/>
        <v>0.77499999999999991</v>
      </c>
      <c r="T70" s="128">
        <f t="shared" si="7"/>
        <v>0.82499999999999996</v>
      </c>
      <c r="U70" s="128">
        <f t="shared" si="8"/>
        <v>1.175</v>
      </c>
      <c r="V70" s="128">
        <f t="shared" si="9"/>
        <v>0.77500000000000002</v>
      </c>
      <c r="W70" s="33">
        <f t="shared" si="10"/>
        <v>32.5</v>
      </c>
      <c r="X70" s="129">
        <f t="shared" si="11"/>
        <v>6.5</v>
      </c>
      <c r="Y70" s="134">
        <v>26</v>
      </c>
      <c r="Z70" s="131">
        <f t="shared" si="12"/>
        <v>20.8</v>
      </c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2"/>
    </row>
    <row r="71" spans="1:44" s="130" customFormat="1" x14ac:dyDescent="0.3">
      <c r="A71" s="125">
        <v>65</v>
      </c>
      <c r="B71" s="134">
        <v>660875</v>
      </c>
      <c r="C71" s="135" t="s">
        <v>169</v>
      </c>
      <c r="D71" s="126">
        <v>4</v>
      </c>
      <c r="E71" s="126">
        <v>4.5</v>
      </c>
      <c r="F71" s="126">
        <v>7.5</v>
      </c>
      <c r="G71" s="126">
        <v>6.5</v>
      </c>
      <c r="H71" s="126">
        <v>4</v>
      </c>
      <c r="I71" s="126">
        <f t="shared" si="1"/>
        <v>26.5</v>
      </c>
      <c r="J71" s="126">
        <f t="shared" si="2"/>
        <v>3.9749999999999996</v>
      </c>
      <c r="K71" s="127">
        <v>2</v>
      </c>
      <c r="L71" s="127">
        <v>0</v>
      </c>
      <c r="M71" s="127">
        <v>2</v>
      </c>
      <c r="N71" s="127">
        <v>1.5</v>
      </c>
      <c r="O71" s="127">
        <v>3</v>
      </c>
      <c r="P71" s="127">
        <f t="shared" si="3"/>
        <v>8.5</v>
      </c>
      <c r="Q71" s="127">
        <f t="shared" si="4"/>
        <v>0.42500000000000004</v>
      </c>
      <c r="R71" s="128">
        <f t="shared" si="5"/>
        <v>0.7</v>
      </c>
      <c r="S71" s="128">
        <f t="shared" si="6"/>
        <v>0.67499999999999993</v>
      </c>
      <c r="T71" s="128">
        <f t="shared" si="7"/>
        <v>1.2250000000000001</v>
      </c>
      <c r="U71" s="128">
        <f t="shared" si="8"/>
        <v>1.05</v>
      </c>
      <c r="V71" s="128">
        <f t="shared" si="9"/>
        <v>0.75</v>
      </c>
      <c r="W71" s="33">
        <f t="shared" si="10"/>
        <v>35</v>
      </c>
      <c r="X71" s="129">
        <f t="shared" si="11"/>
        <v>7</v>
      </c>
      <c r="Y71" s="134">
        <v>30</v>
      </c>
      <c r="Z71" s="131">
        <f t="shared" si="12"/>
        <v>24</v>
      </c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2"/>
    </row>
    <row r="72" spans="1:44" s="130" customFormat="1" x14ac:dyDescent="0.3">
      <c r="A72" s="125">
        <v>66</v>
      </c>
      <c r="B72" s="134">
        <v>660876</v>
      </c>
      <c r="C72" s="135" t="s">
        <v>170</v>
      </c>
      <c r="D72" s="126">
        <v>2</v>
      </c>
      <c r="E72" s="126">
        <v>1.5</v>
      </c>
      <c r="F72" s="126">
        <v>1.5</v>
      </c>
      <c r="G72" s="126">
        <v>1</v>
      </c>
      <c r="H72" s="126">
        <v>1</v>
      </c>
      <c r="I72" s="126">
        <f t="shared" ref="I72:I135" si="13">SUM(D72:H72)</f>
        <v>7</v>
      </c>
      <c r="J72" s="126">
        <f t="shared" ref="J72:J135" si="14">I72*0.15</f>
        <v>1.05</v>
      </c>
      <c r="K72" s="127">
        <v>0.5</v>
      </c>
      <c r="L72" s="127">
        <v>1</v>
      </c>
      <c r="M72" s="127">
        <v>0.5</v>
      </c>
      <c r="N72" s="127">
        <v>0</v>
      </c>
      <c r="O72" s="127">
        <v>0.5</v>
      </c>
      <c r="P72" s="127">
        <f t="shared" ref="P72:P135" si="15">SUM(K72:O72)</f>
        <v>2.5</v>
      </c>
      <c r="Q72" s="127">
        <f t="shared" ref="Q72:Q135" si="16">P72*0.05</f>
        <v>0.125</v>
      </c>
      <c r="R72" s="128">
        <f t="shared" ref="R72:R135" si="17">D72*0.15+K72*0.05</f>
        <v>0.32500000000000001</v>
      </c>
      <c r="S72" s="128">
        <f t="shared" ref="S72:S135" si="18">E72*0.15+L72*0.05</f>
        <v>0.27499999999999997</v>
      </c>
      <c r="T72" s="128">
        <f t="shared" ref="T72:T135" si="19">F72*0.15+M72*0.05</f>
        <v>0.24999999999999997</v>
      </c>
      <c r="U72" s="128">
        <f t="shared" ref="U72:U135" si="20">G72*0.15+N72*0.05</f>
        <v>0.15</v>
      </c>
      <c r="V72" s="128">
        <f t="shared" ref="V72:V135" si="21">H72*0.15+O72*0.05</f>
        <v>0.17499999999999999</v>
      </c>
      <c r="W72" s="33">
        <f t="shared" ref="W72:W135" si="22">I72+P72</f>
        <v>9.5</v>
      </c>
      <c r="X72" s="129">
        <f t="shared" ref="X72:X135" si="23">W72*0.2</f>
        <v>1.9000000000000001</v>
      </c>
      <c r="Y72" s="134">
        <v>9</v>
      </c>
      <c r="Z72" s="131">
        <f t="shared" ref="Z72:Z135" si="24">Y72*0.8</f>
        <v>7.2</v>
      </c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2"/>
    </row>
    <row r="73" spans="1:44" s="130" customFormat="1" x14ac:dyDescent="0.3">
      <c r="A73" s="125">
        <v>67</v>
      </c>
      <c r="B73" s="134">
        <v>660877</v>
      </c>
      <c r="C73" s="135" t="s">
        <v>171</v>
      </c>
      <c r="D73" s="126">
        <v>7</v>
      </c>
      <c r="E73" s="126">
        <v>8</v>
      </c>
      <c r="F73" s="126">
        <v>7.5</v>
      </c>
      <c r="G73" s="126">
        <v>6</v>
      </c>
      <c r="H73" s="126">
        <v>6.5</v>
      </c>
      <c r="I73" s="126">
        <f t="shared" si="13"/>
        <v>35</v>
      </c>
      <c r="J73" s="126">
        <f t="shared" si="14"/>
        <v>5.25</v>
      </c>
      <c r="K73" s="127">
        <v>2.5</v>
      </c>
      <c r="L73" s="127">
        <v>2.5</v>
      </c>
      <c r="M73" s="127">
        <v>3</v>
      </c>
      <c r="N73" s="127">
        <v>2</v>
      </c>
      <c r="O73" s="127">
        <v>2</v>
      </c>
      <c r="P73" s="127">
        <f t="shared" si="15"/>
        <v>12</v>
      </c>
      <c r="Q73" s="127">
        <f t="shared" si="16"/>
        <v>0.60000000000000009</v>
      </c>
      <c r="R73" s="128">
        <f t="shared" si="17"/>
        <v>1.175</v>
      </c>
      <c r="S73" s="128">
        <f t="shared" si="18"/>
        <v>1.325</v>
      </c>
      <c r="T73" s="128">
        <f t="shared" si="19"/>
        <v>1.2749999999999999</v>
      </c>
      <c r="U73" s="128">
        <f t="shared" si="20"/>
        <v>0.99999999999999989</v>
      </c>
      <c r="V73" s="128">
        <f t="shared" si="21"/>
        <v>1.075</v>
      </c>
      <c r="W73" s="33">
        <f t="shared" si="22"/>
        <v>47</v>
      </c>
      <c r="X73" s="129">
        <f t="shared" si="23"/>
        <v>9.4</v>
      </c>
      <c r="Y73" s="134">
        <v>40</v>
      </c>
      <c r="Z73" s="131">
        <f t="shared" si="24"/>
        <v>32</v>
      </c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2"/>
    </row>
    <row r="74" spans="1:44" s="130" customFormat="1" x14ac:dyDescent="0.3">
      <c r="A74" s="125">
        <v>68</v>
      </c>
      <c r="B74" s="134">
        <v>660991</v>
      </c>
      <c r="C74" s="135" t="s">
        <v>172</v>
      </c>
      <c r="D74" s="126">
        <v>9</v>
      </c>
      <c r="E74" s="126">
        <v>8</v>
      </c>
      <c r="F74" s="126">
        <v>6.5</v>
      </c>
      <c r="G74" s="126">
        <v>8</v>
      </c>
      <c r="H74" s="126">
        <v>9</v>
      </c>
      <c r="I74" s="126">
        <f t="shared" si="13"/>
        <v>40.5</v>
      </c>
      <c r="J74" s="126">
        <f t="shared" si="14"/>
        <v>6.0750000000000002</v>
      </c>
      <c r="K74" s="127">
        <v>3</v>
      </c>
      <c r="L74" s="127">
        <v>2</v>
      </c>
      <c r="M74" s="127">
        <v>1.5</v>
      </c>
      <c r="N74" s="127">
        <v>3.5</v>
      </c>
      <c r="O74" s="127">
        <v>2.5</v>
      </c>
      <c r="P74" s="127">
        <f t="shared" si="15"/>
        <v>12.5</v>
      </c>
      <c r="Q74" s="127">
        <f t="shared" si="16"/>
        <v>0.625</v>
      </c>
      <c r="R74" s="128">
        <f t="shared" si="17"/>
        <v>1.5</v>
      </c>
      <c r="S74" s="128">
        <f t="shared" si="18"/>
        <v>1.3</v>
      </c>
      <c r="T74" s="128">
        <f t="shared" si="19"/>
        <v>1.05</v>
      </c>
      <c r="U74" s="128">
        <f t="shared" si="20"/>
        <v>1.375</v>
      </c>
      <c r="V74" s="128">
        <f t="shared" si="21"/>
        <v>1.4749999999999999</v>
      </c>
      <c r="W74" s="33">
        <f t="shared" si="22"/>
        <v>53</v>
      </c>
      <c r="X74" s="129">
        <f t="shared" si="23"/>
        <v>10.600000000000001</v>
      </c>
      <c r="Y74" s="134">
        <v>42</v>
      </c>
      <c r="Z74" s="131">
        <f t="shared" si="24"/>
        <v>33.6</v>
      </c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2"/>
    </row>
    <row r="75" spans="1:44" s="130" customFormat="1" x14ac:dyDescent="0.3">
      <c r="A75" s="125">
        <v>69</v>
      </c>
      <c r="B75" s="134">
        <v>660878</v>
      </c>
      <c r="C75" s="135" t="s">
        <v>173</v>
      </c>
      <c r="D75" s="126"/>
      <c r="E75" s="126"/>
      <c r="F75" s="126"/>
      <c r="G75" s="126"/>
      <c r="H75" s="126"/>
      <c r="I75" s="126">
        <f t="shared" si="13"/>
        <v>0</v>
      </c>
      <c r="J75" s="126">
        <f t="shared" si="14"/>
        <v>0</v>
      </c>
      <c r="K75" s="127"/>
      <c r="L75" s="127"/>
      <c r="M75" s="127"/>
      <c r="N75" s="127"/>
      <c r="O75" s="127"/>
      <c r="P75" s="127"/>
      <c r="Q75" s="127"/>
      <c r="R75" s="128">
        <f t="shared" si="17"/>
        <v>0</v>
      </c>
      <c r="S75" s="128">
        <f t="shared" si="18"/>
        <v>0</v>
      </c>
      <c r="T75" s="128">
        <f t="shared" si="19"/>
        <v>0</v>
      </c>
      <c r="U75" s="128">
        <f t="shared" si="20"/>
        <v>0</v>
      </c>
      <c r="V75" s="128">
        <f t="shared" si="21"/>
        <v>0</v>
      </c>
      <c r="W75" s="33">
        <f t="shared" si="22"/>
        <v>0</v>
      </c>
      <c r="X75" s="129">
        <f t="shared" si="23"/>
        <v>0</v>
      </c>
      <c r="Y75" s="134" t="s">
        <v>290</v>
      </c>
      <c r="Z75" s="131" t="e">
        <f t="shared" si="24"/>
        <v>#VALUE!</v>
      </c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2"/>
    </row>
    <row r="76" spans="1:44" s="130" customFormat="1" x14ac:dyDescent="0.3">
      <c r="A76" s="125">
        <v>70</v>
      </c>
      <c r="B76" s="134">
        <v>660879</v>
      </c>
      <c r="C76" s="135" t="s">
        <v>174</v>
      </c>
      <c r="D76" s="126">
        <v>1</v>
      </c>
      <c r="E76" s="126">
        <v>0</v>
      </c>
      <c r="F76" s="126">
        <v>1.5</v>
      </c>
      <c r="G76" s="126">
        <v>2</v>
      </c>
      <c r="H76" s="126">
        <v>0</v>
      </c>
      <c r="I76" s="126">
        <f t="shared" si="13"/>
        <v>4.5</v>
      </c>
      <c r="J76" s="126">
        <f t="shared" si="14"/>
        <v>0.67499999999999993</v>
      </c>
      <c r="K76" s="127">
        <v>1</v>
      </c>
      <c r="L76" s="127">
        <v>0.5</v>
      </c>
      <c r="M76" s="127">
        <v>1</v>
      </c>
      <c r="N76" s="127">
        <v>0.5</v>
      </c>
      <c r="O76" s="127">
        <v>0</v>
      </c>
      <c r="P76" s="127">
        <f t="shared" si="15"/>
        <v>3</v>
      </c>
      <c r="Q76" s="127">
        <f t="shared" si="16"/>
        <v>0.15000000000000002</v>
      </c>
      <c r="R76" s="128">
        <f t="shared" si="17"/>
        <v>0.2</v>
      </c>
      <c r="S76" s="128">
        <f t="shared" si="18"/>
        <v>2.5000000000000001E-2</v>
      </c>
      <c r="T76" s="128">
        <f t="shared" si="19"/>
        <v>0.27499999999999997</v>
      </c>
      <c r="U76" s="128">
        <f t="shared" si="20"/>
        <v>0.32500000000000001</v>
      </c>
      <c r="V76" s="128">
        <f t="shared" si="21"/>
        <v>0</v>
      </c>
      <c r="W76" s="33">
        <f t="shared" si="22"/>
        <v>7.5</v>
      </c>
      <c r="X76" s="129">
        <f t="shared" si="23"/>
        <v>1.5</v>
      </c>
      <c r="Y76" s="134">
        <v>8</v>
      </c>
      <c r="Z76" s="131">
        <f t="shared" si="24"/>
        <v>6.4</v>
      </c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2"/>
    </row>
    <row r="77" spans="1:44" s="130" customFormat="1" x14ac:dyDescent="0.3">
      <c r="A77" s="125">
        <v>71</v>
      </c>
      <c r="B77" s="134">
        <v>660880</v>
      </c>
      <c r="C77" s="135" t="s">
        <v>175</v>
      </c>
      <c r="D77" s="126">
        <v>9</v>
      </c>
      <c r="E77" s="126">
        <v>8</v>
      </c>
      <c r="F77" s="126">
        <v>9</v>
      </c>
      <c r="G77" s="126">
        <v>8</v>
      </c>
      <c r="H77" s="126">
        <v>9</v>
      </c>
      <c r="I77" s="126">
        <f t="shared" si="13"/>
        <v>43</v>
      </c>
      <c r="J77" s="126">
        <f t="shared" si="14"/>
        <v>6.45</v>
      </c>
      <c r="K77" s="127">
        <v>2.5</v>
      </c>
      <c r="L77" s="127">
        <v>3</v>
      </c>
      <c r="M77" s="127">
        <v>1.5</v>
      </c>
      <c r="N77" s="127">
        <v>2</v>
      </c>
      <c r="O77" s="127">
        <v>2.5</v>
      </c>
      <c r="P77" s="127">
        <f t="shared" si="15"/>
        <v>11.5</v>
      </c>
      <c r="Q77" s="127">
        <f t="shared" si="16"/>
        <v>0.57500000000000007</v>
      </c>
      <c r="R77" s="128">
        <f t="shared" si="17"/>
        <v>1.4749999999999999</v>
      </c>
      <c r="S77" s="128">
        <f t="shared" si="18"/>
        <v>1.35</v>
      </c>
      <c r="T77" s="128">
        <f t="shared" si="19"/>
        <v>1.4249999999999998</v>
      </c>
      <c r="U77" s="128">
        <f t="shared" si="20"/>
        <v>1.3</v>
      </c>
      <c r="V77" s="128">
        <f t="shared" si="21"/>
        <v>1.4749999999999999</v>
      </c>
      <c r="W77" s="33">
        <f t="shared" si="22"/>
        <v>54.5</v>
      </c>
      <c r="X77" s="129">
        <f t="shared" si="23"/>
        <v>10.9</v>
      </c>
      <c r="Y77" s="134">
        <v>40</v>
      </c>
      <c r="Z77" s="131">
        <f t="shared" si="24"/>
        <v>32</v>
      </c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2"/>
    </row>
    <row r="78" spans="1:44" s="130" customFormat="1" x14ac:dyDescent="0.3">
      <c r="A78" s="125">
        <v>72</v>
      </c>
      <c r="B78" s="134">
        <v>660881</v>
      </c>
      <c r="C78" s="135" t="s">
        <v>176</v>
      </c>
      <c r="D78" s="126">
        <v>2</v>
      </c>
      <c r="E78" s="126">
        <v>2.5</v>
      </c>
      <c r="F78" s="126">
        <v>1.5</v>
      </c>
      <c r="G78" s="126">
        <v>0</v>
      </c>
      <c r="H78" s="126">
        <v>2</v>
      </c>
      <c r="I78" s="126">
        <f t="shared" si="13"/>
        <v>8</v>
      </c>
      <c r="J78" s="126">
        <f t="shared" si="14"/>
        <v>1.2</v>
      </c>
      <c r="K78" s="127">
        <v>1</v>
      </c>
      <c r="L78" s="127">
        <v>0.5</v>
      </c>
      <c r="M78" s="127">
        <v>1</v>
      </c>
      <c r="N78" s="127">
        <v>0.5</v>
      </c>
      <c r="O78" s="127">
        <v>0</v>
      </c>
      <c r="P78" s="127">
        <f t="shared" si="15"/>
        <v>3</v>
      </c>
      <c r="Q78" s="127">
        <f t="shared" si="16"/>
        <v>0.15000000000000002</v>
      </c>
      <c r="R78" s="128">
        <f t="shared" si="17"/>
        <v>0.35</v>
      </c>
      <c r="S78" s="128">
        <f t="shared" si="18"/>
        <v>0.4</v>
      </c>
      <c r="T78" s="128">
        <f t="shared" si="19"/>
        <v>0.27499999999999997</v>
      </c>
      <c r="U78" s="128">
        <f t="shared" si="20"/>
        <v>2.5000000000000001E-2</v>
      </c>
      <c r="V78" s="128">
        <f t="shared" si="21"/>
        <v>0.3</v>
      </c>
      <c r="W78" s="33">
        <f t="shared" si="22"/>
        <v>11</v>
      </c>
      <c r="X78" s="129">
        <f t="shared" si="23"/>
        <v>2.2000000000000002</v>
      </c>
      <c r="Y78" s="134">
        <v>14</v>
      </c>
      <c r="Z78" s="131">
        <f t="shared" si="24"/>
        <v>11.200000000000001</v>
      </c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2"/>
    </row>
    <row r="79" spans="1:44" s="130" customFormat="1" x14ac:dyDescent="0.3">
      <c r="A79" s="125">
        <v>73</v>
      </c>
      <c r="B79" s="134">
        <v>660882</v>
      </c>
      <c r="C79" s="135" t="s">
        <v>177</v>
      </c>
      <c r="D79" s="126">
        <v>6</v>
      </c>
      <c r="E79" s="126">
        <v>8</v>
      </c>
      <c r="F79" s="126">
        <v>9</v>
      </c>
      <c r="G79" s="126">
        <v>7</v>
      </c>
      <c r="H79" s="126">
        <v>6</v>
      </c>
      <c r="I79" s="126">
        <f t="shared" si="13"/>
        <v>36</v>
      </c>
      <c r="J79" s="126">
        <f t="shared" si="14"/>
        <v>5.3999999999999995</v>
      </c>
      <c r="K79" s="127">
        <v>2</v>
      </c>
      <c r="L79" s="127">
        <v>3</v>
      </c>
      <c r="M79" s="127">
        <v>2.5</v>
      </c>
      <c r="N79" s="127">
        <v>2</v>
      </c>
      <c r="O79" s="127">
        <v>3.5</v>
      </c>
      <c r="P79" s="127">
        <f t="shared" si="15"/>
        <v>13</v>
      </c>
      <c r="Q79" s="127">
        <f t="shared" si="16"/>
        <v>0.65</v>
      </c>
      <c r="R79" s="128">
        <f t="shared" si="17"/>
        <v>0.99999999999999989</v>
      </c>
      <c r="S79" s="128">
        <f t="shared" si="18"/>
        <v>1.35</v>
      </c>
      <c r="T79" s="128">
        <f t="shared" si="19"/>
        <v>1.4749999999999999</v>
      </c>
      <c r="U79" s="128">
        <f t="shared" si="20"/>
        <v>1.1500000000000001</v>
      </c>
      <c r="V79" s="128">
        <f t="shared" si="21"/>
        <v>1.075</v>
      </c>
      <c r="W79" s="33">
        <f t="shared" si="22"/>
        <v>49</v>
      </c>
      <c r="X79" s="129">
        <f t="shared" si="23"/>
        <v>9.8000000000000007</v>
      </c>
      <c r="Y79" s="134">
        <v>47</v>
      </c>
      <c r="Z79" s="131">
        <f t="shared" si="24"/>
        <v>37.6</v>
      </c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2"/>
    </row>
    <row r="80" spans="1:44" s="130" customFormat="1" x14ac:dyDescent="0.3">
      <c r="A80" s="125">
        <v>74</v>
      </c>
      <c r="B80" s="134">
        <v>660883</v>
      </c>
      <c r="C80" s="135" t="s">
        <v>178</v>
      </c>
      <c r="D80" s="126"/>
      <c r="E80" s="126"/>
      <c r="F80" s="126"/>
      <c r="G80" s="126"/>
      <c r="H80" s="126"/>
      <c r="I80" s="126">
        <f t="shared" si="13"/>
        <v>0</v>
      </c>
      <c r="J80" s="126">
        <f t="shared" si="14"/>
        <v>0</v>
      </c>
      <c r="K80" s="127"/>
      <c r="L80" s="127"/>
      <c r="M80" s="127"/>
      <c r="N80" s="127"/>
      <c r="O80" s="127"/>
      <c r="P80" s="127"/>
      <c r="Q80" s="127"/>
      <c r="R80" s="128">
        <f t="shared" si="17"/>
        <v>0</v>
      </c>
      <c r="S80" s="128">
        <f t="shared" si="18"/>
        <v>0</v>
      </c>
      <c r="T80" s="128">
        <f t="shared" si="19"/>
        <v>0</v>
      </c>
      <c r="U80" s="128">
        <f t="shared" si="20"/>
        <v>0</v>
      </c>
      <c r="V80" s="128">
        <f t="shared" si="21"/>
        <v>0</v>
      </c>
      <c r="W80" s="33">
        <f t="shared" si="22"/>
        <v>0</v>
      </c>
      <c r="X80" s="129">
        <f t="shared" si="23"/>
        <v>0</v>
      </c>
      <c r="Y80" s="134" t="s">
        <v>290</v>
      </c>
      <c r="Z80" s="131" t="e">
        <f t="shared" si="24"/>
        <v>#VALUE!</v>
      </c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2"/>
    </row>
    <row r="81" spans="1:44" s="130" customFormat="1" x14ac:dyDescent="0.3">
      <c r="A81" s="125">
        <v>75</v>
      </c>
      <c r="B81" s="134">
        <v>660884</v>
      </c>
      <c r="C81" s="135" t="s">
        <v>179</v>
      </c>
      <c r="D81" s="126">
        <v>4</v>
      </c>
      <c r="E81" s="126">
        <v>4.5</v>
      </c>
      <c r="F81" s="126">
        <v>5</v>
      </c>
      <c r="G81" s="126">
        <v>4</v>
      </c>
      <c r="H81" s="126">
        <v>4</v>
      </c>
      <c r="I81" s="126">
        <f t="shared" si="13"/>
        <v>21.5</v>
      </c>
      <c r="J81" s="126">
        <f t="shared" si="14"/>
        <v>3.2250000000000001</v>
      </c>
      <c r="K81" s="127">
        <v>1.5</v>
      </c>
      <c r="L81" s="127">
        <v>2</v>
      </c>
      <c r="M81" s="127">
        <v>1.5</v>
      </c>
      <c r="N81" s="127">
        <v>1</v>
      </c>
      <c r="O81" s="127">
        <v>0.5</v>
      </c>
      <c r="P81" s="127">
        <f t="shared" si="15"/>
        <v>6.5</v>
      </c>
      <c r="Q81" s="127">
        <f t="shared" si="16"/>
        <v>0.32500000000000001</v>
      </c>
      <c r="R81" s="128">
        <f t="shared" si="17"/>
        <v>0.67500000000000004</v>
      </c>
      <c r="S81" s="128">
        <f t="shared" si="18"/>
        <v>0.77499999999999991</v>
      </c>
      <c r="T81" s="128">
        <f t="shared" si="19"/>
        <v>0.82499999999999996</v>
      </c>
      <c r="U81" s="128">
        <f t="shared" si="20"/>
        <v>0.65</v>
      </c>
      <c r="V81" s="128">
        <f t="shared" si="21"/>
        <v>0.625</v>
      </c>
      <c r="W81" s="33">
        <f t="shared" si="22"/>
        <v>28</v>
      </c>
      <c r="X81" s="129">
        <f t="shared" si="23"/>
        <v>5.6000000000000005</v>
      </c>
      <c r="Y81" s="134">
        <v>25</v>
      </c>
      <c r="Z81" s="131">
        <f t="shared" si="24"/>
        <v>20</v>
      </c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2"/>
    </row>
    <row r="82" spans="1:44" s="130" customFormat="1" x14ac:dyDescent="0.3">
      <c r="A82" s="125">
        <v>76</v>
      </c>
      <c r="B82" s="134">
        <v>660885</v>
      </c>
      <c r="C82" s="135" t="s">
        <v>180</v>
      </c>
      <c r="D82" s="126">
        <v>4</v>
      </c>
      <c r="E82" s="126">
        <v>4.5</v>
      </c>
      <c r="F82" s="126">
        <v>5</v>
      </c>
      <c r="G82" s="126">
        <v>6.5</v>
      </c>
      <c r="H82" s="126">
        <v>4</v>
      </c>
      <c r="I82" s="126">
        <f t="shared" si="13"/>
        <v>24</v>
      </c>
      <c r="J82" s="126">
        <f t="shared" si="14"/>
        <v>3.5999999999999996</v>
      </c>
      <c r="K82" s="127">
        <v>0.5</v>
      </c>
      <c r="L82" s="127">
        <v>2.5</v>
      </c>
      <c r="M82" s="127">
        <v>2</v>
      </c>
      <c r="N82" s="127">
        <v>1.5</v>
      </c>
      <c r="O82" s="127">
        <v>1</v>
      </c>
      <c r="P82" s="127">
        <f t="shared" si="15"/>
        <v>7.5</v>
      </c>
      <c r="Q82" s="127">
        <f t="shared" si="16"/>
        <v>0.375</v>
      </c>
      <c r="R82" s="128">
        <f t="shared" si="17"/>
        <v>0.625</v>
      </c>
      <c r="S82" s="128">
        <f t="shared" si="18"/>
        <v>0.79999999999999993</v>
      </c>
      <c r="T82" s="128">
        <f t="shared" si="19"/>
        <v>0.85</v>
      </c>
      <c r="U82" s="128">
        <f t="shared" si="20"/>
        <v>1.05</v>
      </c>
      <c r="V82" s="128">
        <f t="shared" si="21"/>
        <v>0.65</v>
      </c>
      <c r="W82" s="33">
        <f t="shared" si="22"/>
        <v>31.5</v>
      </c>
      <c r="X82" s="129">
        <f t="shared" si="23"/>
        <v>6.3000000000000007</v>
      </c>
      <c r="Y82" s="134">
        <v>27</v>
      </c>
      <c r="Z82" s="131">
        <f t="shared" si="24"/>
        <v>21.6</v>
      </c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2"/>
    </row>
    <row r="83" spans="1:44" s="130" customFormat="1" x14ac:dyDescent="0.3">
      <c r="A83" s="125">
        <v>77</v>
      </c>
      <c r="B83" s="134">
        <v>660886</v>
      </c>
      <c r="C83" s="135" t="s">
        <v>181</v>
      </c>
      <c r="D83" s="126">
        <v>9</v>
      </c>
      <c r="E83" s="126">
        <v>8</v>
      </c>
      <c r="F83" s="126">
        <v>12</v>
      </c>
      <c r="G83" s="126">
        <v>13</v>
      </c>
      <c r="H83" s="126">
        <v>9</v>
      </c>
      <c r="I83" s="126">
        <f t="shared" si="13"/>
        <v>51</v>
      </c>
      <c r="J83" s="126">
        <f t="shared" si="14"/>
        <v>7.6499999999999995</v>
      </c>
      <c r="K83" s="127">
        <v>2</v>
      </c>
      <c r="L83" s="127">
        <v>2.5</v>
      </c>
      <c r="M83" s="127">
        <v>4.5</v>
      </c>
      <c r="N83" s="127">
        <v>5</v>
      </c>
      <c r="O83" s="127">
        <v>2</v>
      </c>
      <c r="P83" s="127">
        <f t="shared" si="15"/>
        <v>16</v>
      </c>
      <c r="Q83" s="127">
        <f t="shared" si="16"/>
        <v>0.8</v>
      </c>
      <c r="R83" s="128">
        <f t="shared" si="17"/>
        <v>1.45</v>
      </c>
      <c r="S83" s="128">
        <f t="shared" si="18"/>
        <v>1.325</v>
      </c>
      <c r="T83" s="128">
        <f t="shared" si="19"/>
        <v>2.0249999999999999</v>
      </c>
      <c r="U83" s="128">
        <f t="shared" si="20"/>
        <v>2.2000000000000002</v>
      </c>
      <c r="V83" s="128">
        <f t="shared" si="21"/>
        <v>1.45</v>
      </c>
      <c r="W83" s="33">
        <f t="shared" si="22"/>
        <v>67</v>
      </c>
      <c r="X83" s="129">
        <f t="shared" si="23"/>
        <v>13.4</v>
      </c>
      <c r="Y83" s="134">
        <v>55</v>
      </c>
      <c r="Z83" s="131">
        <f t="shared" si="24"/>
        <v>44</v>
      </c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2"/>
    </row>
    <row r="84" spans="1:44" s="130" customFormat="1" x14ac:dyDescent="0.3">
      <c r="A84" s="125">
        <v>78</v>
      </c>
      <c r="B84" s="134">
        <v>660887</v>
      </c>
      <c r="C84" s="135" t="s">
        <v>182</v>
      </c>
      <c r="D84" s="126"/>
      <c r="E84" s="126"/>
      <c r="F84" s="126"/>
      <c r="G84" s="126"/>
      <c r="H84" s="126"/>
      <c r="I84" s="126">
        <f t="shared" si="13"/>
        <v>0</v>
      </c>
      <c r="J84" s="126">
        <f t="shared" si="14"/>
        <v>0</v>
      </c>
      <c r="K84" s="127"/>
      <c r="L84" s="127"/>
      <c r="M84" s="127"/>
      <c r="N84" s="127"/>
      <c r="O84" s="127"/>
      <c r="P84" s="127">
        <f t="shared" si="15"/>
        <v>0</v>
      </c>
      <c r="Q84" s="127">
        <f t="shared" si="16"/>
        <v>0</v>
      </c>
      <c r="R84" s="128">
        <f t="shared" si="17"/>
        <v>0</v>
      </c>
      <c r="S84" s="128">
        <f t="shared" si="18"/>
        <v>0</v>
      </c>
      <c r="T84" s="128">
        <f t="shared" si="19"/>
        <v>0</v>
      </c>
      <c r="U84" s="128">
        <f t="shared" si="20"/>
        <v>0</v>
      </c>
      <c r="V84" s="128">
        <f t="shared" si="21"/>
        <v>0</v>
      </c>
      <c r="W84" s="33">
        <f t="shared" si="22"/>
        <v>0</v>
      </c>
      <c r="X84" s="129">
        <f t="shared" si="23"/>
        <v>0</v>
      </c>
      <c r="Y84" s="142"/>
      <c r="Z84" s="131">
        <f t="shared" si="24"/>
        <v>0</v>
      </c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2"/>
    </row>
    <row r="85" spans="1:44" s="130" customFormat="1" x14ac:dyDescent="0.3">
      <c r="A85" s="125">
        <v>79</v>
      </c>
      <c r="B85" s="134">
        <v>660888</v>
      </c>
      <c r="C85" s="135" t="s">
        <v>183</v>
      </c>
      <c r="D85" s="126">
        <v>12.5</v>
      </c>
      <c r="E85" s="126">
        <v>13</v>
      </c>
      <c r="F85" s="126">
        <v>15</v>
      </c>
      <c r="G85" s="126">
        <v>9.5</v>
      </c>
      <c r="H85" s="126">
        <v>13</v>
      </c>
      <c r="I85" s="126">
        <f t="shared" si="13"/>
        <v>63</v>
      </c>
      <c r="J85" s="126">
        <f t="shared" si="14"/>
        <v>9.4499999999999993</v>
      </c>
      <c r="K85" s="127">
        <v>4.5</v>
      </c>
      <c r="L85" s="127">
        <v>3</v>
      </c>
      <c r="M85" s="127">
        <v>4</v>
      </c>
      <c r="N85" s="127">
        <v>5</v>
      </c>
      <c r="O85" s="127">
        <v>4.5</v>
      </c>
      <c r="P85" s="127">
        <f t="shared" si="15"/>
        <v>21</v>
      </c>
      <c r="Q85" s="127">
        <f t="shared" si="16"/>
        <v>1.05</v>
      </c>
      <c r="R85" s="128">
        <f t="shared" si="17"/>
        <v>2.1</v>
      </c>
      <c r="S85" s="128">
        <f t="shared" si="18"/>
        <v>2.1</v>
      </c>
      <c r="T85" s="128">
        <f t="shared" si="19"/>
        <v>2.4500000000000002</v>
      </c>
      <c r="U85" s="128">
        <f t="shared" si="20"/>
        <v>1.675</v>
      </c>
      <c r="V85" s="128">
        <f t="shared" si="21"/>
        <v>2.1749999999999998</v>
      </c>
      <c r="W85" s="33">
        <f t="shared" si="22"/>
        <v>84</v>
      </c>
      <c r="X85" s="129">
        <f t="shared" si="23"/>
        <v>16.8</v>
      </c>
      <c r="Y85" s="134">
        <v>70</v>
      </c>
      <c r="Z85" s="131">
        <f t="shared" si="24"/>
        <v>56</v>
      </c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2"/>
    </row>
    <row r="86" spans="1:44" s="130" customFormat="1" x14ac:dyDescent="0.3">
      <c r="A86" s="125">
        <v>80</v>
      </c>
      <c r="B86" s="134">
        <v>660889</v>
      </c>
      <c r="C86" s="135" t="s">
        <v>184</v>
      </c>
      <c r="D86" s="126">
        <v>7</v>
      </c>
      <c r="E86" s="126">
        <v>8</v>
      </c>
      <c r="F86" s="126">
        <v>9</v>
      </c>
      <c r="G86" s="126">
        <v>8</v>
      </c>
      <c r="H86" s="126">
        <v>7.5</v>
      </c>
      <c r="I86" s="126">
        <f t="shared" si="13"/>
        <v>39.5</v>
      </c>
      <c r="J86" s="126">
        <f t="shared" si="14"/>
        <v>5.9249999999999998</v>
      </c>
      <c r="K86" s="127">
        <v>3</v>
      </c>
      <c r="L86" s="127">
        <v>2</v>
      </c>
      <c r="M86" s="127">
        <v>2.5</v>
      </c>
      <c r="N86" s="127">
        <v>1.5</v>
      </c>
      <c r="O86" s="127">
        <v>3</v>
      </c>
      <c r="P86" s="127">
        <f t="shared" si="15"/>
        <v>12</v>
      </c>
      <c r="Q86" s="127">
        <f t="shared" si="16"/>
        <v>0.60000000000000009</v>
      </c>
      <c r="R86" s="128">
        <f t="shared" si="17"/>
        <v>1.2000000000000002</v>
      </c>
      <c r="S86" s="128">
        <f t="shared" si="18"/>
        <v>1.3</v>
      </c>
      <c r="T86" s="128">
        <f t="shared" si="19"/>
        <v>1.4749999999999999</v>
      </c>
      <c r="U86" s="128">
        <f t="shared" si="20"/>
        <v>1.2749999999999999</v>
      </c>
      <c r="V86" s="128">
        <f t="shared" si="21"/>
        <v>1.2749999999999999</v>
      </c>
      <c r="W86" s="33">
        <f t="shared" si="22"/>
        <v>51.5</v>
      </c>
      <c r="X86" s="129">
        <f t="shared" si="23"/>
        <v>10.3</v>
      </c>
      <c r="Y86" s="134">
        <v>40</v>
      </c>
      <c r="Z86" s="131">
        <f t="shared" si="24"/>
        <v>32</v>
      </c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2"/>
    </row>
    <row r="87" spans="1:44" s="130" customFormat="1" x14ac:dyDescent="0.3">
      <c r="A87" s="125">
        <v>81</v>
      </c>
      <c r="B87" s="134">
        <v>660890</v>
      </c>
      <c r="C87" s="135" t="s">
        <v>185</v>
      </c>
      <c r="D87" s="126"/>
      <c r="E87" s="126"/>
      <c r="F87" s="126"/>
      <c r="G87" s="126"/>
      <c r="H87" s="126"/>
      <c r="I87" s="126">
        <f t="shared" si="13"/>
        <v>0</v>
      </c>
      <c r="J87" s="126">
        <f t="shared" si="14"/>
        <v>0</v>
      </c>
      <c r="K87" s="127"/>
      <c r="L87" s="127"/>
      <c r="M87" s="127"/>
      <c r="N87" s="127"/>
      <c r="O87" s="127"/>
      <c r="P87" s="127">
        <f t="shared" si="15"/>
        <v>0</v>
      </c>
      <c r="Q87" s="127">
        <f t="shared" si="16"/>
        <v>0</v>
      </c>
      <c r="R87" s="128">
        <f t="shared" si="17"/>
        <v>0</v>
      </c>
      <c r="S87" s="128">
        <f t="shared" si="18"/>
        <v>0</v>
      </c>
      <c r="T87" s="128">
        <f t="shared" si="19"/>
        <v>0</v>
      </c>
      <c r="U87" s="128">
        <f t="shared" si="20"/>
        <v>0</v>
      </c>
      <c r="V87" s="128">
        <f t="shared" si="21"/>
        <v>0</v>
      </c>
      <c r="W87" s="33">
        <f t="shared" si="22"/>
        <v>0</v>
      </c>
      <c r="X87" s="129">
        <f t="shared" si="23"/>
        <v>0</v>
      </c>
      <c r="Y87" s="142"/>
      <c r="Z87" s="131">
        <f t="shared" si="24"/>
        <v>0</v>
      </c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2"/>
    </row>
    <row r="88" spans="1:44" s="130" customFormat="1" x14ac:dyDescent="0.3">
      <c r="A88" s="125">
        <v>82</v>
      </c>
      <c r="B88" s="134">
        <v>660891</v>
      </c>
      <c r="C88" s="135" t="s">
        <v>186</v>
      </c>
      <c r="D88" s="126">
        <v>9</v>
      </c>
      <c r="E88" s="126">
        <v>8</v>
      </c>
      <c r="F88" s="126">
        <v>12</v>
      </c>
      <c r="G88" s="126">
        <v>13</v>
      </c>
      <c r="H88" s="126">
        <v>9</v>
      </c>
      <c r="I88" s="126">
        <f t="shared" si="13"/>
        <v>51</v>
      </c>
      <c r="J88" s="126">
        <f t="shared" si="14"/>
        <v>7.6499999999999995</v>
      </c>
      <c r="K88" s="127">
        <v>4</v>
      </c>
      <c r="L88" s="127">
        <v>2</v>
      </c>
      <c r="M88" s="127">
        <v>2.5</v>
      </c>
      <c r="N88" s="127">
        <v>3</v>
      </c>
      <c r="O88" s="127">
        <v>4</v>
      </c>
      <c r="P88" s="127">
        <f t="shared" si="15"/>
        <v>15.5</v>
      </c>
      <c r="Q88" s="127">
        <f t="shared" si="16"/>
        <v>0.77500000000000002</v>
      </c>
      <c r="R88" s="128">
        <f t="shared" si="17"/>
        <v>1.5499999999999998</v>
      </c>
      <c r="S88" s="128">
        <f t="shared" si="18"/>
        <v>1.3</v>
      </c>
      <c r="T88" s="128">
        <f t="shared" si="19"/>
        <v>1.9249999999999998</v>
      </c>
      <c r="U88" s="128">
        <f t="shared" si="20"/>
        <v>2.1</v>
      </c>
      <c r="V88" s="128">
        <f t="shared" si="21"/>
        <v>1.5499999999999998</v>
      </c>
      <c r="W88" s="33">
        <f t="shared" si="22"/>
        <v>66.5</v>
      </c>
      <c r="X88" s="129">
        <f t="shared" si="23"/>
        <v>13.3</v>
      </c>
      <c r="Y88" s="134">
        <v>54</v>
      </c>
      <c r="Z88" s="131">
        <f t="shared" si="24"/>
        <v>43.2</v>
      </c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2"/>
    </row>
    <row r="89" spans="1:44" s="130" customFormat="1" x14ac:dyDescent="0.3">
      <c r="A89" s="125">
        <v>83</v>
      </c>
      <c r="B89" s="134">
        <v>660892</v>
      </c>
      <c r="C89" s="135" t="s">
        <v>187</v>
      </c>
      <c r="D89" s="126"/>
      <c r="E89" s="126"/>
      <c r="F89" s="126"/>
      <c r="G89" s="126"/>
      <c r="H89" s="126"/>
      <c r="I89" s="126">
        <f t="shared" si="13"/>
        <v>0</v>
      </c>
      <c r="J89" s="126">
        <f t="shared" si="14"/>
        <v>0</v>
      </c>
      <c r="K89" s="127"/>
      <c r="L89" s="127"/>
      <c r="M89" s="127"/>
      <c r="N89" s="127"/>
      <c r="O89" s="127"/>
      <c r="P89" s="127"/>
      <c r="Q89" s="127"/>
      <c r="R89" s="128">
        <f t="shared" si="17"/>
        <v>0</v>
      </c>
      <c r="S89" s="128">
        <f t="shared" si="18"/>
        <v>0</v>
      </c>
      <c r="T89" s="128">
        <f t="shared" si="19"/>
        <v>0</v>
      </c>
      <c r="U89" s="128">
        <f t="shared" si="20"/>
        <v>0</v>
      </c>
      <c r="V89" s="128">
        <f t="shared" si="21"/>
        <v>0</v>
      </c>
      <c r="W89" s="33">
        <f t="shared" si="22"/>
        <v>0</v>
      </c>
      <c r="X89" s="129">
        <f t="shared" si="23"/>
        <v>0</v>
      </c>
      <c r="Y89" s="134" t="s">
        <v>290</v>
      </c>
      <c r="Z89" s="131" t="e">
        <f t="shared" si="24"/>
        <v>#VALUE!</v>
      </c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2"/>
    </row>
    <row r="90" spans="1:44" s="130" customFormat="1" x14ac:dyDescent="0.3">
      <c r="A90" s="125">
        <v>84</v>
      </c>
      <c r="B90" s="134">
        <v>660893</v>
      </c>
      <c r="C90" s="135" t="s">
        <v>188</v>
      </c>
      <c r="D90" s="126">
        <v>2</v>
      </c>
      <c r="E90" s="126">
        <v>1</v>
      </c>
      <c r="F90" s="126">
        <v>0</v>
      </c>
      <c r="G90" s="126">
        <v>0</v>
      </c>
      <c r="H90" s="126">
        <v>1.5</v>
      </c>
      <c r="I90" s="126">
        <f t="shared" si="13"/>
        <v>4.5</v>
      </c>
      <c r="J90" s="126">
        <f t="shared" si="14"/>
        <v>0.67499999999999993</v>
      </c>
      <c r="K90" s="127">
        <v>0</v>
      </c>
      <c r="L90" s="127">
        <v>0</v>
      </c>
      <c r="M90" s="127">
        <v>0.5</v>
      </c>
      <c r="N90" s="127">
        <v>0</v>
      </c>
      <c r="O90" s="127">
        <v>0.5</v>
      </c>
      <c r="P90" s="127">
        <f t="shared" si="15"/>
        <v>1</v>
      </c>
      <c r="Q90" s="127">
        <f t="shared" si="16"/>
        <v>0.05</v>
      </c>
      <c r="R90" s="128">
        <f t="shared" si="17"/>
        <v>0.3</v>
      </c>
      <c r="S90" s="128">
        <f t="shared" si="18"/>
        <v>0.15</v>
      </c>
      <c r="T90" s="128">
        <f t="shared" si="19"/>
        <v>2.5000000000000001E-2</v>
      </c>
      <c r="U90" s="128">
        <f t="shared" si="20"/>
        <v>0</v>
      </c>
      <c r="V90" s="128">
        <f t="shared" si="21"/>
        <v>0.24999999999999997</v>
      </c>
      <c r="W90" s="33">
        <f t="shared" si="22"/>
        <v>5.5</v>
      </c>
      <c r="X90" s="129">
        <f t="shared" si="23"/>
        <v>1.1000000000000001</v>
      </c>
      <c r="Y90" s="134">
        <v>9</v>
      </c>
      <c r="Z90" s="131">
        <f t="shared" si="24"/>
        <v>7.2</v>
      </c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2"/>
    </row>
    <row r="91" spans="1:44" s="130" customFormat="1" x14ac:dyDescent="0.3">
      <c r="A91" s="125">
        <v>85</v>
      </c>
      <c r="B91" s="134">
        <v>660894</v>
      </c>
      <c r="C91" s="135" t="s">
        <v>189</v>
      </c>
      <c r="D91" s="126">
        <v>6</v>
      </c>
      <c r="E91" s="126">
        <v>7.5</v>
      </c>
      <c r="F91" s="126">
        <v>4.5</v>
      </c>
      <c r="G91" s="126">
        <v>5</v>
      </c>
      <c r="H91" s="126">
        <v>9</v>
      </c>
      <c r="I91" s="126">
        <f t="shared" si="13"/>
        <v>32</v>
      </c>
      <c r="J91" s="126">
        <f t="shared" si="14"/>
        <v>4.8</v>
      </c>
      <c r="K91" s="127">
        <v>2.5</v>
      </c>
      <c r="L91" s="127">
        <v>2.5</v>
      </c>
      <c r="M91" s="127">
        <v>3</v>
      </c>
      <c r="N91" s="127">
        <v>1.5</v>
      </c>
      <c r="O91" s="127">
        <v>2</v>
      </c>
      <c r="P91" s="127">
        <f t="shared" si="15"/>
        <v>11.5</v>
      </c>
      <c r="Q91" s="127">
        <f t="shared" si="16"/>
        <v>0.57500000000000007</v>
      </c>
      <c r="R91" s="128">
        <f t="shared" si="17"/>
        <v>1.0249999999999999</v>
      </c>
      <c r="S91" s="128">
        <f t="shared" si="18"/>
        <v>1.25</v>
      </c>
      <c r="T91" s="128">
        <f t="shared" si="19"/>
        <v>0.82499999999999996</v>
      </c>
      <c r="U91" s="128">
        <f t="shared" si="20"/>
        <v>0.82499999999999996</v>
      </c>
      <c r="V91" s="128">
        <f t="shared" si="21"/>
        <v>1.45</v>
      </c>
      <c r="W91" s="33">
        <f t="shared" si="22"/>
        <v>43.5</v>
      </c>
      <c r="X91" s="129">
        <f t="shared" si="23"/>
        <v>8.7000000000000011</v>
      </c>
      <c r="Y91" s="134">
        <v>37</v>
      </c>
      <c r="Z91" s="131">
        <f t="shared" si="24"/>
        <v>29.6</v>
      </c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2"/>
    </row>
    <row r="92" spans="1:44" s="130" customFormat="1" x14ac:dyDescent="0.3">
      <c r="A92" s="125">
        <v>86</v>
      </c>
      <c r="B92" s="134">
        <v>660895</v>
      </c>
      <c r="C92" s="135" t="s">
        <v>190</v>
      </c>
      <c r="D92" s="126">
        <v>4.5</v>
      </c>
      <c r="E92" s="126">
        <v>5.5</v>
      </c>
      <c r="F92" s="126">
        <v>7</v>
      </c>
      <c r="G92" s="126">
        <v>3</v>
      </c>
      <c r="H92" s="126">
        <v>4</v>
      </c>
      <c r="I92" s="126">
        <f t="shared" si="13"/>
        <v>24</v>
      </c>
      <c r="J92" s="126">
        <f t="shared" si="14"/>
        <v>3.5999999999999996</v>
      </c>
      <c r="K92" s="127">
        <v>0.5</v>
      </c>
      <c r="L92" s="127">
        <v>2</v>
      </c>
      <c r="M92" s="127">
        <v>1</v>
      </c>
      <c r="N92" s="127">
        <v>2</v>
      </c>
      <c r="O92" s="127">
        <v>1.5</v>
      </c>
      <c r="P92" s="127">
        <f t="shared" si="15"/>
        <v>7</v>
      </c>
      <c r="Q92" s="127">
        <f t="shared" si="16"/>
        <v>0.35000000000000003</v>
      </c>
      <c r="R92" s="128">
        <f t="shared" si="17"/>
        <v>0.7</v>
      </c>
      <c r="S92" s="128">
        <f t="shared" si="18"/>
        <v>0.92499999999999993</v>
      </c>
      <c r="T92" s="128">
        <f t="shared" si="19"/>
        <v>1.1000000000000001</v>
      </c>
      <c r="U92" s="128">
        <f t="shared" si="20"/>
        <v>0.54999999999999993</v>
      </c>
      <c r="V92" s="128">
        <f t="shared" si="21"/>
        <v>0.67500000000000004</v>
      </c>
      <c r="W92" s="33">
        <f t="shared" si="22"/>
        <v>31</v>
      </c>
      <c r="X92" s="129">
        <f t="shared" si="23"/>
        <v>6.2</v>
      </c>
      <c r="Y92" s="134">
        <v>26</v>
      </c>
      <c r="Z92" s="131">
        <f t="shared" si="24"/>
        <v>20.8</v>
      </c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2"/>
    </row>
    <row r="93" spans="1:44" s="130" customFormat="1" x14ac:dyDescent="0.3">
      <c r="A93" s="125">
        <v>87</v>
      </c>
      <c r="B93" s="134">
        <v>660896</v>
      </c>
      <c r="C93" s="135" t="s">
        <v>191</v>
      </c>
      <c r="D93" s="126"/>
      <c r="E93" s="126"/>
      <c r="F93" s="126"/>
      <c r="G93" s="126"/>
      <c r="H93" s="126"/>
      <c r="I93" s="126">
        <f t="shared" si="13"/>
        <v>0</v>
      </c>
      <c r="J93" s="126">
        <f t="shared" si="14"/>
        <v>0</v>
      </c>
      <c r="K93" s="127">
        <v>1</v>
      </c>
      <c r="L93" s="127">
        <v>1</v>
      </c>
      <c r="M93" s="127">
        <v>0.5</v>
      </c>
      <c r="N93" s="127">
        <v>0.5</v>
      </c>
      <c r="O93" s="127">
        <v>1</v>
      </c>
      <c r="P93" s="127">
        <f t="shared" si="15"/>
        <v>4</v>
      </c>
      <c r="Q93" s="127">
        <f t="shared" si="16"/>
        <v>0.2</v>
      </c>
      <c r="R93" s="128">
        <f t="shared" si="17"/>
        <v>0.05</v>
      </c>
      <c r="S93" s="128">
        <f t="shared" si="18"/>
        <v>0.05</v>
      </c>
      <c r="T93" s="128">
        <f t="shared" si="19"/>
        <v>2.5000000000000001E-2</v>
      </c>
      <c r="U93" s="128">
        <f t="shared" si="20"/>
        <v>2.5000000000000001E-2</v>
      </c>
      <c r="V93" s="128">
        <f t="shared" si="21"/>
        <v>0.05</v>
      </c>
      <c r="W93" s="33">
        <f t="shared" si="22"/>
        <v>4</v>
      </c>
      <c r="X93" s="129">
        <f t="shared" si="23"/>
        <v>0.8</v>
      </c>
      <c r="Y93" s="134">
        <v>15</v>
      </c>
      <c r="Z93" s="131">
        <f t="shared" si="24"/>
        <v>12</v>
      </c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2"/>
    </row>
    <row r="94" spans="1:44" s="130" customFormat="1" x14ac:dyDescent="0.3">
      <c r="A94" s="125">
        <v>88</v>
      </c>
      <c r="B94" s="134">
        <v>660897</v>
      </c>
      <c r="C94" s="135" t="s">
        <v>192</v>
      </c>
      <c r="D94" s="126">
        <v>13</v>
      </c>
      <c r="E94" s="126">
        <v>14</v>
      </c>
      <c r="F94" s="126">
        <v>12</v>
      </c>
      <c r="G94" s="126">
        <v>12.5</v>
      </c>
      <c r="H94" s="126">
        <v>12</v>
      </c>
      <c r="I94" s="126">
        <f t="shared" si="13"/>
        <v>63.5</v>
      </c>
      <c r="J94" s="126">
        <f t="shared" si="14"/>
        <v>9.5250000000000004</v>
      </c>
      <c r="K94" s="127">
        <v>2.5</v>
      </c>
      <c r="L94" s="127">
        <v>4.5</v>
      </c>
      <c r="M94" s="127">
        <v>5</v>
      </c>
      <c r="N94" s="127">
        <v>4</v>
      </c>
      <c r="O94" s="127">
        <v>3</v>
      </c>
      <c r="P94" s="127">
        <f t="shared" si="15"/>
        <v>19</v>
      </c>
      <c r="Q94" s="127">
        <f t="shared" si="16"/>
        <v>0.95000000000000007</v>
      </c>
      <c r="R94" s="128">
        <f t="shared" si="17"/>
        <v>2.0750000000000002</v>
      </c>
      <c r="S94" s="128">
        <f t="shared" si="18"/>
        <v>2.3250000000000002</v>
      </c>
      <c r="T94" s="128">
        <f t="shared" si="19"/>
        <v>2.0499999999999998</v>
      </c>
      <c r="U94" s="128">
        <f t="shared" si="20"/>
        <v>2.0750000000000002</v>
      </c>
      <c r="V94" s="128">
        <f t="shared" si="21"/>
        <v>1.9499999999999997</v>
      </c>
      <c r="W94" s="33">
        <f t="shared" si="22"/>
        <v>82.5</v>
      </c>
      <c r="X94" s="129">
        <f t="shared" si="23"/>
        <v>16.5</v>
      </c>
      <c r="Y94" s="134">
        <v>65</v>
      </c>
      <c r="Z94" s="131">
        <f t="shared" si="24"/>
        <v>52</v>
      </c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2"/>
    </row>
    <row r="95" spans="1:44" s="130" customFormat="1" x14ac:dyDescent="0.3">
      <c r="A95" s="125">
        <v>89</v>
      </c>
      <c r="B95" s="134">
        <v>660898</v>
      </c>
      <c r="C95" s="135" t="s">
        <v>193</v>
      </c>
      <c r="D95" s="126">
        <v>15</v>
      </c>
      <c r="E95" s="126">
        <v>14.5</v>
      </c>
      <c r="F95" s="126">
        <v>13</v>
      </c>
      <c r="G95" s="126">
        <v>11.5</v>
      </c>
      <c r="H95" s="126">
        <v>13</v>
      </c>
      <c r="I95" s="126">
        <f t="shared" si="13"/>
        <v>67</v>
      </c>
      <c r="J95" s="126">
        <f t="shared" si="14"/>
        <v>10.049999999999999</v>
      </c>
      <c r="K95" s="127">
        <v>4</v>
      </c>
      <c r="L95" s="127">
        <v>5</v>
      </c>
      <c r="M95" s="127">
        <v>4.5</v>
      </c>
      <c r="N95" s="127">
        <v>5</v>
      </c>
      <c r="O95" s="127">
        <v>2.5</v>
      </c>
      <c r="P95" s="127">
        <f t="shared" si="15"/>
        <v>21</v>
      </c>
      <c r="Q95" s="127">
        <f t="shared" si="16"/>
        <v>1.05</v>
      </c>
      <c r="R95" s="128">
        <f t="shared" si="17"/>
        <v>2.4500000000000002</v>
      </c>
      <c r="S95" s="128">
        <f t="shared" si="18"/>
        <v>2.4249999999999998</v>
      </c>
      <c r="T95" s="128">
        <f t="shared" si="19"/>
        <v>2.1749999999999998</v>
      </c>
      <c r="U95" s="128">
        <f t="shared" si="20"/>
        <v>1.9749999999999999</v>
      </c>
      <c r="V95" s="128">
        <f t="shared" si="21"/>
        <v>2.0750000000000002</v>
      </c>
      <c r="W95" s="33">
        <f t="shared" si="22"/>
        <v>88</v>
      </c>
      <c r="X95" s="129">
        <f t="shared" si="23"/>
        <v>17.600000000000001</v>
      </c>
      <c r="Y95" s="134">
        <v>69</v>
      </c>
      <c r="Z95" s="131">
        <f t="shared" si="24"/>
        <v>55.2</v>
      </c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2"/>
    </row>
    <row r="96" spans="1:44" s="130" customFormat="1" x14ac:dyDescent="0.3">
      <c r="A96" s="125">
        <v>90</v>
      </c>
      <c r="B96" s="134">
        <v>660899</v>
      </c>
      <c r="C96" s="135" t="s">
        <v>194</v>
      </c>
      <c r="D96" s="126">
        <v>4</v>
      </c>
      <c r="E96" s="126">
        <v>4.5</v>
      </c>
      <c r="F96" s="126">
        <v>5</v>
      </c>
      <c r="G96" s="126">
        <v>4</v>
      </c>
      <c r="H96" s="126">
        <v>4</v>
      </c>
      <c r="I96" s="126">
        <f t="shared" si="13"/>
        <v>21.5</v>
      </c>
      <c r="J96" s="126">
        <f t="shared" si="14"/>
        <v>3.2250000000000001</v>
      </c>
      <c r="K96" s="127">
        <v>1.5</v>
      </c>
      <c r="L96" s="127">
        <v>2</v>
      </c>
      <c r="M96" s="127">
        <v>1.5</v>
      </c>
      <c r="N96" s="127">
        <v>1</v>
      </c>
      <c r="O96" s="127">
        <v>0.5</v>
      </c>
      <c r="P96" s="127">
        <f t="shared" si="15"/>
        <v>6.5</v>
      </c>
      <c r="Q96" s="127">
        <f t="shared" si="16"/>
        <v>0.32500000000000001</v>
      </c>
      <c r="R96" s="128">
        <f t="shared" si="17"/>
        <v>0.67500000000000004</v>
      </c>
      <c r="S96" s="128">
        <f t="shared" si="18"/>
        <v>0.77499999999999991</v>
      </c>
      <c r="T96" s="128">
        <f t="shared" si="19"/>
        <v>0.82499999999999996</v>
      </c>
      <c r="U96" s="128">
        <f t="shared" si="20"/>
        <v>0.65</v>
      </c>
      <c r="V96" s="128">
        <f t="shared" si="21"/>
        <v>0.625</v>
      </c>
      <c r="W96" s="33">
        <f t="shared" si="22"/>
        <v>28</v>
      </c>
      <c r="X96" s="129">
        <f t="shared" si="23"/>
        <v>5.6000000000000005</v>
      </c>
      <c r="Y96" s="134">
        <v>26</v>
      </c>
      <c r="Z96" s="131">
        <f t="shared" si="24"/>
        <v>20.8</v>
      </c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2"/>
    </row>
    <row r="97" spans="1:44" s="130" customFormat="1" x14ac:dyDescent="0.3">
      <c r="A97" s="125">
        <v>91</v>
      </c>
      <c r="B97" s="134">
        <v>660992</v>
      </c>
      <c r="C97" s="135" t="s">
        <v>195</v>
      </c>
      <c r="D97" s="126">
        <v>10.5</v>
      </c>
      <c r="E97" s="126">
        <v>8</v>
      </c>
      <c r="F97" s="126">
        <v>9</v>
      </c>
      <c r="G97" s="126">
        <v>11</v>
      </c>
      <c r="H97" s="126">
        <v>6</v>
      </c>
      <c r="I97" s="126">
        <f t="shared" si="13"/>
        <v>44.5</v>
      </c>
      <c r="J97" s="126">
        <f t="shared" si="14"/>
        <v>6.6749999999999998</v>
      </c>
      <c r="K97" s="127">
        <v>2.5</v>
      </c>
      <c r="L97" s="127">
        <v>3</v>
      </c>
      <c r="M97" s="127">
        <v>2</v>
      </c>
      <c r="N97" s="127">
        <v>1.5</v>
      </c>
      <c r="O97" s="127">
        <v>3</v>
      </c>
      <c r="P97" s="127">
        <f t="shared" si="15"/>
        <v>12</v>
      </c>
      <c r="Q97" s="127">
        <f t="shared" si="16"/>
        <v>0.60000000000000009</v>
      </c>
      <c r="R97" s="128">
        <f t="shared" si="17"/>
        <v>1.7</v>
      </c>
      <c r="S97" s="128">
        <f t="shared" si="18"/>
        <v>1.35</v>
      </c>
      <c r="T97" s="128">
        <f t="shared" si="19"/>
        <v>1.45</v>
      </c>
      <c r="U97" s="128">
        <f t="shared" si="20"/>
        <v>1.7249999999999999</v>
      </c>
      <c r="V97" s="128">
        <f t="shared" si="21"/>
        <v>1.0499999999999998</v>
      </c>
      <c r="W97" s="33">
        <f t="shared" si="22"/>
        <v>56.5</v>
      </c>
      <c r="X97" s="129">
        <f t="shared" si="23"/>
        <v>11.3</v>
      </c>
      <c r="Y97" s="134">
        <v>47</v>
      </c>
      <c r="Z97" s="131">
        <f t="shared" si="24"/>
        <v>37.6</v>
      </c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2"/>
    </row>
    <row r="98" spans="1:44" s="130" customFormat="1" x14ac:dyDescent="0.3">
      <c r="A98" s="125">
        <v>92</v>
      </c>
      <c r="B98" s="134">
        <v>660900</v>
      </c>
      <c r="C98" s="135" t="s">
        <v>196</v>
      </c>
      <c r="D98" s="126"/>
      <c r="E98" s="126"/>
      <c r="F98" s="126"/>
      <c r="G98" s="126"/>
      <c r="H98" s="126"/>
      <c r="I98" s="126">
        <f t="shared" si="13"/>
        <v>0</v>
      </c>
      <c r="J98" s="126">
        <f t="shared" si="14"/>
        <v>0</v>
      </c>
      <c r="K98" s="127"/>
      <c r="L98" s="127"/>
      <c r="M98" s="127"/>
      <c r="N98" s="127"/>
      <c r="O98" s="127"/>
      <c r="P98" s="127"/>
      <c r="Q98" s="127">
        <f t="shared" si="16"/>
        <v>0</v>
      </c>
      <c r="R98" s="128">
        <f t="shared" si="17"/>
        <v>0</v>
      </c>
      <c r="S98" s="128">
        <f t="shared" si="18"/>
        <v>0</v>
      </c>
      <c r="T98" s="128">
        <f t="shared" si="19"/>
        <v>0</v>
      </c>
      <c r="U98" s="128">
        <f t="shared" si="20"/>
        <v>0</v>
      </c>
      <c r="V98" s="128">
        <f t="shared" si="21"/>
        <v>0</v>
      </c>
      <c r="W98" s="33">
        <f t="shared" si="22"/>
        <v>0</v>
      </c>
      <c r="X98" s="129">
        <f t="shared" si="23"/>
        <v>0</v>
      </c>
      <c r="Y98" s="134" t="s">
        <v>290</v>
      </c>
      <c r="Z98" s="131" t="e">
        <f t="shared" si="24"/>
        <v>#VALUE!</v>
      </c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2"/>
    </row>
    <row r="99" spans="1:44" s="130" customFormat="1" x14ac:dyDescent="0.3">
      <c r="A99" s="125">
        <v>93</v>
      </c>
      <c r="B99" s="134">
        <v>660993</v>
      </c>
      <c r="C99" s="135" t="s">
        <v>197</v>
      </c>
      <c r="D99" s="126">
        <v>11.5</v>
      </c>
      <c r="E99" s="126">
        <v>8</v>
      </c>
      <c r="F99" s="126">
        <v>9</v>
      </c>
      <c r="G99" s="126">
        <v>8</v>
      </c>
      <c r="H99" s="126">
        <v>9</v>
      </c>
      <c r="I99" s="126">
        <f t="shared" si="13"/>
        <v>45.5</v>
      </c>
      <c r="J99" s="126">
        <f t="shared" si="14"/>
        <v>6.8250000000000002</v>
      </c>
      <c r="K99" s="127">
        <v>2</v>
      </c>
      <c r="L99" s="127">
        <v>2.5</v>
      </c>
      <c r="M99" s="127">
        <v>3</v>
      </c>
      <c r="N99" s="127">
        <v>4</v>
      </c>
      <c r="O99" s="127">
        <v>3</v>
      </c>
      <c r="P99" s="127">
        <f t="shared" si="15"/>
        <v>14.5</v>
      </c>
      <c r="Q99" s="127">
        <f t="shared" si="16"/>
        <v>0.72500000000000009</v>
      </c>
      <c r="R99" s="128">
        <f t="shared" si="17"/>
        <v>1.825</v>
      </c>
      <c r="S99" s="128">
        <f t="shared" si="18"/>
        <v>1.325</v>
      </c>
      <c r="T99" s="128">
        <f t="shared" si="19"/>
        <v>1.5</v>
      </c>
      <c r="U99" s="128">
        <f t="shared" si="20"/>
        <v>1.4</v>
      </c>
      <c r="V99" s="128">
        <f t="shared" si="21"/>
        <v>1.5</v>
      </c>
      <c r="W99" s="33">
        <f t="shared" si="22"/>
        <v>60</v>
      </c>
      <c r="X99" s="129">
        <f t="shared" si="23"/>
        <v>12</v>
      </c>
      <c r="Y99" s="134">
        <v>49</v>
      </c>
      <c r="Z99" s="131">
        <f t="shared" si="24"/>
        <v>39.200000000000003</v>
      </c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2"/>
    </row>
    <row r="100" spans="1:44" s="130" customFormat="1" x14ac:dyDescent="0.3">
      <c r="A100" s="125">
        <v>94</v>
      </c>
      <c r="B100" s="134">
        <v>660901</v>
      </c>
      <c r="C100" s="135" t="s">
        <v>198</v>
      </c>
      <c r="D100" s="126"/>
      <c r="E100" s="126"/>
      <c r="F100" s="126"/>
      <c r="G100" s="126"/>
      <c r="H100" s="126"/>
      <c r="I100" s="126">
        <f t="shared" si="13"/>
        <v>0</v>
      </c>
      <c r="J100" s="126">
        <f t="shared" si="14"/>
        <v>0</v>
      </c>
      <c r="K100" s="127">
        <v>0.5</v>
      </c>
      <c r="L100" s="127">
        <v>0</v>
      </c>
      <c r="M100" s="127">
        <v>0</v>
      </c>
      <c r="N100" s="127">
        <v>1</v>
      </c>
      <c r="O100" s="127">
        <v>1.5</v>
      </c>
      <c r="P100" s="127">
        <f t="shared" si="15"/>
        <v>3</v>
      </c>
      <c r="Q100" s="127">
        <f t="shared" si="16"/>
        <v>0.15000000000000002</v>
      </c>
      <c r="R100" s="128">
        <f t="shared" si="17"/>
        <v>2.5000000000000001E-2</v>
      </c>
      <c r="S100" s="128">
        <f t="shared" si="18"/>
        <v>0</v>
      </c>
      <c r="T100" s="128">
        <f t="shared" si="19"/>
        <v>0</v>
      </c>
      <c r="U100" s="128">
        <f t="shared" si="20"/>
        <v>0.05</v>
      </c>
      <c r="V100" s="128">
        <f t="shared" si="21"/>
        <v>7.5000000000000011E-2</v>
      </c>
      <c r="W100" s="33">
        <f t="shared" si="22"/>
        <v>3</v>
      </c>
      <c r="X100" s="129">
        <f t="shared" si="23"/>
        <v>0.60000000000000009</v>
      </c>
      <c r="Y100" s="134">
        <v>10</v>
      </c>
      <c r="Z100" s="131">
        <f t="shared" si="24"/>
        <v>8</v>
      </c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2"/>
    </row>
    <row r="101" spans="1:44" s="130" customFormat="1" x14ac:dyDescent="0.3">
      <c r="A101" s="125">
        <v>95</v>
      </c>
      <c r="B101" s="134">
        <v>660994</v>
      </c>
      <c r="C101" s="135" t="s">
        <v>199</v>
      </c>
      <c r="D101" s="126">
        <v>7</v>
      </c>
      <c r="E101" s="126">
        <v>8</v>
      </c>
      <c r="F101" s="126">
        <v>7.5</v>
      </c>
      <c r="G101" s="126">
        <v>6</v>
      </c>
      <c r="H101" s="126">
        <v>6.5</v>
      </c>
      <c r="I101" s="126">
        <f t="shared" si="13"/>
        <v>35</v>
      </c>
      <c r="J101" s="126">
        <f t="shared" si="14"/>
        <v>5.25</v>
      </c>
      <c r="K101" s="127">
        <v>2</v>
      </c>
      <c r="L101" s="127">
        <v>4</v>
      </c>
      <c r="M101" s="127">
        <v>1.5</v>
      </c>
      <c r="N101" s="127">
        <v>2.5</v>
      </c>
      <c r="O101" s="127">
        <v>2</v>
      </c>
      <c r="P101" s="127">
        <f t="shared" si="15"/>
        <v>12</v>
      </c>
      <c r="Q101" s="127">
        <f t="shared" si="16"/>
        <v>0.60000000000000009</v>
      </c>
      <c r="R101" s="128">
        <f t="shared" si="17"/>
        <v>1.1500000000000001</v>
      </c>
      <c r="S101" s="128">
        <f t="shared" si="18"/>
        <v>1.4</v>
      </c>
      <c r="T101" s="128">
        <f t="shared" si="19"/>
        <v>1.2</v>
      </c>
      <c r="U101" s="128">
        <f t="shared" si="20"/>
        <v>1.0249999999999999</v>
      </c>
      <c r="V101" s="128">
        <f t="shared" si="21"/>
        <v>1.075</v>
      </c>
      <c r="W101" s="33">
        <f t="shared" si="22"/>
        <v>47</v>
      </c>
      <c r="X101" s="129">
        <f t="shared" si="23"/>
        <v>9.4</v>
      </c>
      <c r="Y101" s="134">
        <v>40</v>
      </c>
      <c r="Z101" s="131">
        <f t="shared" si="24"/>
        <v>32</v>
      </c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2"/>
    </row>
    <row r="102" spans="1:44" s="130" customFormat="1" x14ac:dyDescent="0.3">
      <c r="A102" s="125">
        <v>96</v>
      </c>
      <c r="B102" s="134">
        <v>660902</v>
      </c>
      <c r="C102" s="135" t="s">
        <v>200</v>
      </c>
      <c r="D102" s="126">
        <v>5</v>
      </c>
      <c r="E102" s="126">
        <v>5.5</v>
      </c>
      <c r="F102" s="126">
        <v>4</v>
      </c>
      <c r="G102" s="126">
        <v>3.5</v>
      </c>
      <c r="H102" s="126">
        <v>2</v>
      </c>
      <c r="I102" s="126">
        <f t="shared" si="13"/>
        <v>20</v>
      </c>
      <c r="J102" s="126">
        <f t="shared" si="14"/>
        <v>3</v>
      </c>
      <c r="K102" s="127">
        <v>0.5</v>
      </c>
      <c r="L102" s="127">
        <v>2</v>
      </c>
      <c r="M102" s="127">
        <v>1</v>
      </c>
      <c r="N102" s="127">
        <v>1.5</v>
      </c>
      <c r="O102" s="127">
        <v>1</v>
      </c>
      <c r="P102" s="127">
        <f t="shared" si="15"/>
        <v>6</v>
      </c>
      <c r="Q102" s="127">
        <f t="shared" si="16"/>
        <v>0.30000000000000004</v>
      </c>
      <c r="R102" s="128">
        <f t="shared" si="17"/>
        <v>0.77500000000000002</v>
      </c>
      <c r="S102" s="128">
        <f t="shared" si="18"/>
        <v>0.92499999999999993</v>
      </c>
      <c r="T102" s="128">
        <f t="shared" si="19"/>
        <v>0.65</v>
      </c>
      <c r="U102" s="128">
        <f t="shared" si="20"/>
        <v>0.60000000000000009</v>
      </c>
      <c r="V102" s="128">
        <f t="shared" si="21"/>
        <v>0.35</v>
      </c>
      <c r="W102" s="33">
        <f t="shared" si="22"/>
        <v>26</v>
      </c>
      <c r="X102" s="129">
        <f t="shared" si="23"/>
        <v>5.2</v>
      </c>
      <c r="Y102" s="134">
        <v>21</v>
      </c>
      <c r="Z102" s="131">
        <f t="shared" si="24"/>
        <v>16.8</v>
      </c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2"/>
    </row>
    <row r="103" spans="1:44" s="130" customFormat="1" x14ac:dyDescent="0.3">
      <c r="A103" s="125">
        <v>97</v>
      </c>
      <c r="B103" s="134">
        <v>660903</v>
      </c>
      <c r="C103" s="135" t="s">
        <v>201</v>
      </c>
      <c r="D103" s="126">
        <v>9</v>
      </c>
      <c r="E103" s="126">
        <v>8</v>
      </c>
      <c r="F103" s="126">
        <v>12</v>
      </c>
      <c r="G103" s="126">
        <v>13</v>
      </c>
      <c r="H103" s="126">
        <v>9</v>
      </c>
      <c r="I103" s="126">
        <f t="shared" si="13"/>
        <v>51</v>
      </c>
      <c r="J103" s="126">
        <f t="shared" si="14"/>
        <v>7.6499999999999995</v>
      </c>
      <c r="K103" s="127">
        <v>3.5</v>
      </c>
      <c r="L103" s="127">
        <v>2.5</v>
      </c>
      <c r="M103" s="127">
        <v>4</v>
      </c>
      <c r="N103" s="127">
        <v>3</v>
      </c>
      <c r="O103" s="127">
        <v>2.5</v>
      </c>
      <c r="P103" s="127">
        <f t="shared" si="15"/>
        <v>15.5</v>
      </c>
      <c r="Q103" s="127">
        <f t="shared" si="16"/>
        <v>0.77500000000000002</v>
      </c>
      <c r="R103" s="128">
        <f t="shared" si="17"/>
        <v>1.5249999999999999</v>
      </c>
      <c r="S103" s="128">
        <f t="shared" si="18"/>
        <v>1.325</v>
      </c>
      <c r="T103" s="128">
        <f t="shared" si="19"/>
        <v>1.9999999999999998</v>
      </c>
      <c r="U103" s="128">
        <f t="shared" si="20"/>
        <v>2.1</v>
      </c>
      <c r="V103" s="128">
        <f t="shared" si="21"/>
        <v>1.4749999999999999</v>
      </c>
      <c r="W103" s="33">
        <f t="shared" si="22"/>
        <v>66.5</v>
      </c>
      <c r="X103" s="129">
        <f t="shared" si="23"/>
        <v>13.3</v>
      </c>
      <c r="Y103" s="134">
        <v>54</v>
      </c>
      <c r="Z103" s="131">
        <f t="shared" si="24"/>
        <v>43.2</v>
      </c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2"/>
    </row>
    <row r="104" spans="1:44" s="130" customFormat="1" x14ac:dyDescent="0.3">
      <c r="A104" s="125">
        <v>98</v>
      </c>
      <c r="B104" s="134">
        <v>660904</v>
      </c>
      <c r="C104" s="135" t="s">
        <v>202</v>
      </c>
      <c r="D104" s="126">
        <v>10.5</v>
      </c>
      <c r="E104" s="126">
        <v>8</v>
      </c>
      <c r="F104" s="126">
        <v>9</v>
      </c>
      <c r="G104" s="126">
        <v>7</v>
      </c>
      <c r="H104" s="126">
        <v>6</v>
      </c>
      <c r="I104" s="126">
        <f t="shared" si="13"/>
        <v>40.5</v>
      </c>
      <c r="J104" s="126">
        <f t="shared" si="14"/>
        <v>6.0750000000000002</v>
      </c>
      <c r="K104" s="127">
        <v>2</v>
      </c>
      <c r="L104" s="127">
        <v>3.5</v>
      </c>
      <c r="M104" s="127">
        <v>3</v>
      </c>
      <c r="N104" s="127">
        <v>2.5</v>
      </c>
      <c r="O104" s="127">
        <v>3</v>
      </c>
      <c r="P104" s="127">
        <f t="shared" si="15"/>
        <v>14</v>
      </c>
      <c r="Q104" s="127">
        <f t="shared" si="16"/>
        <v>0.70000000000000007</v>
      </c>
      <c r="R104" s="128">
        <f t="shared" si="17"/>
        <v>1.675</v>
      </c>
      <c r="S104" s="128">
        <f t="shared" si="18"/>
        <v>1.375</v>
      </c>
      <c r="T104" s="128">
        <f t="shared" si="19"/>
        <v>1.5</v>
      </c>
      <c r="U104" s="128">
        <f t="shared" si="20"/>
        <v>1.175</v>
      </c>
      <c r="V104" s="128">
        <f t="shared" si="21"/>
        <v>1.0499999999999998</v>
      </c>
      <c r="W104" s="33">
        <f t="shared" si="22"/>
        <v>54.5</v>
      </c>
      <c r="X104" s="129">
        <f t="shared" si="23"/>
        <v>10.9</v>
      </c>
      <c r="Y104" s="134">
        <v>47</v>
      </c>
      <c r="Z104" s="131">
        <f t="shared" si="24"/>
        <v>37.6</v>
      </c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2"/>
    </row>
    <row r="105" spans="1:44" s="130" customFormat="1" x14ac:dyDescent="0.3">
      <c r="A105" s="125">
        <v>99</v>
      </c>
      <c r="B105" s="134">
        <v>660905</v>
      </c>
      <c r="C105" s="135" t="s">
        <v>203</v>
      </c>
      <c r="D105" s="126">
        <v>5</v>
      </c>
      <c r="E105" s="126">
        <v>4.5</v>
      </c>
      <c r="F105" s="126">
        <v>3.5</v>
      </c>
      <c r="G105" s="126">
        <v>6</v>
      </c>
      <c r="H105" s="126">
        <v>3</v>
      </c>
      <c r="I105" s="126">
        <f t="shared" si="13"/>
        <v>22</v>
      </c>
      <c r="J105" s="126">
        <f t="shared" si="14"/>
        <v>3.3</v>
      </c>
      <c r="K105" s="127">
        <v>1</v>
      </c>
      <c r="L105" s="127">
        <v>0</v>
      </c>
      <c r="M105" s="127">
        <v>1.5</v>
      </c>
      <c r="N105" s="127">
        <v>2</v>
      </c>
      <c r="O105" s="127">
        <v>2.5</v>
      </c>
      <c r="P105" s="127">
        <f t="shared" si="15"/>
        <v>7</v>
      </c>
      <c r="Q105" s="127">
        <f t="shared" si="16"/>
        <v>0.35000000000000003</v>
      </c>
      <c r="R105" s="128">
        <f t="shared" si="17"/>
        <v>0.8</v>
      </c>
      <c r="S105" s="128">
        <f t="shared" si="18"/>
        <v>0.67499999999999993</v>
      </c>
      <c r="T105" s="128">
        <f t="shared" si="19"/>
        <v>0.60000000000000009</v>
      </c>
      <c r="U105" s="128">
        <f t="shared" si="20"/>
        <v>0.99999999999999989</v>
      </c>
      <c r="V105" s="128">
        <f t="shared" si="21"/>
        <v>0.57499999999999996</v>
      </c>
      <c r="W105" s="33">
        <f t="shared" si="22"/>
        <v>29</v>
      </c>
      <c r="X105" s="129">
        <f t="shared" si="23"/>
        <v>5.8000000000000007</v>
      </c>
      <c r="Y105" s="134">
        <v>23</v>
      </c>
      <c r="Z105" s="131">
        <f t="shared" si="24"/>
        <v>18.400000000000002</v>
      </c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2"/>
    </row>
    <row r="106" spans="1:44" s="130" customFormat="1" x14ac:dyDescent="0.3">
      <c r="A106" s="125">
        <v>100</v>
      </c>
      <c r="B106" s="134">
        <v>660906</v>
      </c>
      <c r="C106" s="135" t="s">
        <v>204</v>
      </c>
      <c r="D106" s="126">
        <v>11</v>
      </c>
      <c r="E106" s="126">
        <v>13.5</v>
      </c>
      <c r="F106" s="126">
        <v>13</v>
      </c>
      <c r="G106" s="126">
        <v>14.5</v>
      </c>
      <c r="H106" s="126">
        <v>15.5</v>
      </c>
      <c r="I106" s="126">
        <f t="shared" si="13"/>
        <v>67.5</v>
      </c>
      <c r="J106" s="126">
        <f t="shared" si="14"/>
        <v>10.125</v>
      </c>
      <c r="K106" s="127">
        <v>4.5</v>
      </c>
      <c r="L106" s="127">
        <v>3</v>
      </c>
      <c r="M106" s="127">
        <v>5</v>
      </c>
      <c r="N106" s="127">
        <v>3</v>
      </c>
      <c r="O106" s="127">
        <v>4</v>
      </c>
      <c r="P106" s="127">
        <f t="shared" si="15"/>
        <v>19.5</v>
      </c>
      <c r="Q106" s="127">
        <f t="shared" si="16"/>
        <v>0.97500000000000009</v>
      </c>
      <c r="R106" s="128">
        <f t="shared" si="17"/>
        <v>1.875</v>
      </c>
      <c r="S106" s="128">
        <f t="shared" si="18"/>
        <v>2.1749999999999998</v>
      </c>
      <c r="T106" s="128">
        <f t="shared" si="19"/>
        <v>2.2000000000000002</v>
      </c>
      <c r="U106" s="128">
        <f t="shared" si="20"/>
        <v>2.3249999999999997</v>
      </c>
      <c r="V106" s="128">
        <f t="shared" si="21"/>
        <v>2.5249999999999999</v>
      </c>
      <c r="W106" s="33">
        <f t="shared" si="22"/>
        <v>87</v>
      </c>
      <c r="X106" s="129">
        <f t="shared" si="23"/>
        <v>17.400000000000002</v>
      </c>
      <c r="Y106" s="134">
        <v>68</v>
      </c>
      <c r="Z106" s="131">
        <f t="shared" si="24"/>
        <v>54.400000000000006</v>
      </c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2"/>
    </row>
    <row r="107" spans="1:44" s="130" customFormat="1" x14ac:dyDescent="0.3">
      <c r="A107" s="125">
        <v>101</v>
      </c>
      <c r="B107" s="134">
        <v>660995</v>
      </c>
      <c r="C107" s="135" t="s">
        <v>205</v>
      </c>
      <c r="D107" s="126">
        <v>9</v>
      </c>
      <c r="E107" s="126">
        <v>8</v>
      </c>
      <c r="F107" s="126">
        <v>9</v>
      </c>
      <c r="G107" s="126">
        <v>8</v>
      </c>
      <c r="H107" s="126">
        <v>9</v>
      </c>
      <c r="I107" s="126">
        <f t="shared" si="13"/>
        <v>43</v>
      </c>
      <c r="J107" s="126">
        <f t="shared" si="14"/>
        <v>6.45</v>
      </c>
      <c r="K107" s="127">
        <v>2.5</v>
      </c>
      <c r="L107" s="127">
        <v>1.5</v>
      </c>
      <c r="M107" s="127">
        <v>2</v>
      </c>
      <c r="N107" s="127">
        <v>3</v>
      </c>
      <c r="O107" s="127">
        <v>3</v>
      </c>
      <c r="P107" s="127">
        <f t="shared" si="15"/>
        <v>12</v>
      </c>
      <c r="Q107" s="127">
        <f t="shared" si="16"/>
        <v>0.60000000000000009</v>
      </c>
      <c r="R107" s="128">
        <f t="shared" si="17"/>
        <v>1.4749999999999999</v>
      </c>
      <c r="S107" s="128">
        <f t="shared" si="18"/>
        <v>1.2749999999999999</v>
      </c>
      <c r="T107" s="128">
        <f t="shared" si="19"/>
        <v>1.45</v>
      </c>
      <c r="U107" s="128">
        <f t="shared" si="20"/>
        <v>1.35</v>
      </c>
      <c r="V107" s="128">
        <f t="shared" si="21"/>
        <v>1.5</v>
      </c>
      <c r="W107" s="33">
        <f t="shared" si="22"/>
        <v>55</v>
      </c>
      <c r="X107" s="129">
        <f t="shared" si="23"/>
        <v>11</v>
      </c>
      <c r="Y107" s="134">
        <v>42</v>
      </c>
      <c r="Z107" s="131">
        <f t="shared" si="24"/>
        <v>33.6</v>
      </c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2"/>
    </row>
    <row r="108" spans="1:44" s="130" customFormat="1" x14ac:dyDescent="0.3">
      <c r="A108" s="125">
        <v>102</v>
      </c>
      <c r="B108" s="134">
        <v>660907</v>
      </c>
      <c r="C108" s="135" t="s">
        <v>206</v>
      </c>
      <c r="D108" s="126"/>
      <c r="E108" s="126"/>
      <c r="F108" s="126"/>
      <c r="G108" s="126"/>
      <c r="H108" s="126"/>
      <c r="I108" s="126">
        <f t="shared" si="13"/>
        <v>0</v>
      </c>
      <c r="J108" s="126">
        <f t="shared" si="14"/>
        <v>0</v>
      </c>
      <c r="K108" s="127"/>
      <c r="L108" s="127"/>
      <c r="M108" s="127"/>
      <c r="N108" s="127"/>
      <c r="O108" s="127"/>
      <c r="P108" s="127"/>
      <c r="Q108" s="127"/>
      <c r="R108" s="128">
        <f t="shared" si="17"/>
        <v>0</v>
      </c>
      <c r="S108" s="128">
        <f t="shared" si="18"/>
        <v>0</v>
      </c>
      <c r="T108" s="128">
        <f t="shared" si="19"/>
        <v>0</v>
      </c>
      <c r="U108" s="128">
        <f t="shared" si="20"/>
        <v>0</v>
      </c>
      <c r="V108" s="128">
        <f t="shared" si="21"/>
        <v>0</v>
      </c>
      <c r="W108" s="33">
        <f t="shared" si="22"/>
        <v>0</v>
      </c>
      <c r="X108" s="129">
        <f t="shared" si="23"/>
        <v>0</v>
      </c>
      <c r="Y108" s="134" t="s">
        <v>290</v>
      </c>
      <c r="Z108" s="131" t="e">
        <f t="shared" si="24"/>
        <v>#VALUE!</v>
      </c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2"/>
    </row>
    <row r="109" spans="1:44" s="130" customFormat="1" x14ac:dyDescent="0.3">
      <c r="A109" s="125">
        <v>103</v>
      </c>
      <c r="B109" s="134">
        <v>660908</v>
      </c>
      <c r="C109" s="135" t="s">
        <v>207</v>
      </c>
      <c r="D109" s="126"/>
      <c r="E109" s="126"/>
      <c r="F109" s="126"/>
      <c r="G109" s="126"/>
      <c r="H109" s="126"/>
      <c r="I109" s="126">
        <f t="shared" si="13"/>
        <v>0</v>
      </c>
      <c r="J109" s="126">
        <f t="shared" si="14"/>
        <v>0</v>
      </c>
      <c r="K109" s="127"/>
      <c r="L109" s="127"/>
      <c r="M109" s="127"/>
      <c r="N109" s="127"/>
      <c r="O109" s="127"/>
      <c r="P109" s="127"/>
      <c r="Q109" s="127"/>
      <c r="R109" s="128">
        <f t="shared" si="17"/>
        <v>0</v>
      </c>
      <c r="S109" s="128">
        <f t="shared" si="18"/>
        <v>0</v>
      </c>
      <c r="T109" s="128">
        <f t="shared" si="19"/>
        <v>0</v>
      </c>
      <c r="U109" s="128">
        <f t="shared" si="20"/>
        <v>0</v>
      </c>
      <c r="V109" s="128">
        <f t="shared" si="21"/>
        <v>0</v>
      </c>
      <c r="W109" s="33">
        <f t="shared" si="22"/>
        <v>0</v>
      </c>
      <c r="X109" s="129">
        <f t="shared" si="23"/>
        <v>0</v>
      </c>
      <c r="Y109" s="134" t="s">
        <v>290</v>
      </c>
      <c r="Z109" s="131" t="e">
        <f t="shared" si="24"/>
        <v>#VALUE!</v>
      </c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2"/>
    </row>
    <row r="110" spans="1:44" s="130" customFormat="1" x14ac:dyDescent="0.3">
      <c r="A110" s="125">
        <v>104</v>
      </c>
      <c r="B110" s="134">
        <v>660909</v>
      </c>
      <c r="C110" s="135" t="s">
        <v>208</v>
      </c>
      <c r="D110" s="150">
        <v>10</v>
      </c>
      <c r="E110" s="150">
        <v>7.5</v>
      </c>
      <c r="F110" s="150">
        <v>8</v>
      </c>
      <c r="G110" s="150">
        <v>9</v>
      </c>
      <c r="H110" s="150">
        <v>11</v>
      </c>
      <c r="I110" s="126">
        <f t="shared" si="13"/>
        <v>45.5</v>
      </c>
      <c r="J110" s="126">
        <f t="shared" si="14"/>
        <v>6.8250000000000002</v>
      </c>
      <c r="K110" s="127">
        <v>3</v>
      </c>
      <c r="L110" s="127">
        <v>3.5</v>
      </c>
      <c r="M110" s="127">
        <v>2</v>
      </c>
      <c r="N110" s="127">
        <v>1</v>
      </c>
      <c r="O110" s="127">
        <v>3</v>
      </c>
      <c r="P110" s="127">
        <f t="shared" si="15"/>
        <v>12.5</v>
      </c>
      <c r="Q110" s="127">
        <f t="shared" si="16"/>
        <v>0.625</v>
      </c>
      <c r="R110" s="128">
        <f t="shared" si="17"/>
        <v>1.65</v>
      </c>
      <c r="S110" s="128">
        <f t="shared" si="18"/>
        <v>1.3</v>
      </c>
      <c r="T110" s="128">
        <f t="shared" si="19"/>
        <v>1.3</v>
      </c>
      <c r="U110" s="128">
        <f t="shared" si="20"/>
        <v>1.4</v>
      </c>
      <c r="V110" s="128">
        <f t="shared" si="21"/>
        <v>1.7999999999999998</v>
      </c>
      <c r="W110" s="33">
        <f t="shared" si="22"/>
        <v>58</v>
      </c>
      <c r="X110" s="129">
        <f t="shared" si="23"/>
        <v>11.600000000000001</v>
      </c>
      <c r="Y110" s="134">
        <v>44</v>
      </c>
      <c r="Z110" s="131">
        <f t="shared" si="24"/>
        <v>35.200000000000003</v>
      </c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2"/>
    </row>
    <row r="111" spans="1:44" s="130" customFormat="1" x14ac:dyDescent="0.3">
      <c r="A111" s="125">
        <v>105</v>
      </c>
      <c r="B111" s="134">
        <v>660910</v>
      </c>
      <c r="C111" s="135" t="s">
        <v>209</v>
      </c>
      <c r="D111" s="126">
        <v>7</v>
      </c>
      <c r="E111" s="126">
        <v>8</v>
      </c>
      <c r="F111" s="126">
        <v>6.5</v>
      </c>
      <c r="G111" s="126">
        <v>9.5</v>
      </c>
      <c r="H111" s="126">
        <v>11</v>
      </c>
      <c r="I111" s="126">
        <f t="shared" si="13"/>
        <v>42</v>
      </c>
      <c r="J111" s="126">
        <f t="shared" si="14"/>
        <v>6.3</v>
      </c>
      <c r="K111" s="15">
        <v>3.5</v>
      </c>
      <c r="L111" s="15">
        <v>3</v>
      </c>
      <c r="M111" s="15">
        <v>2</v>
      </c>
      <c r="N111" s="15">
        <v>3</v>
      </c>
      <c r="O111" s="15">
        <v>2.5</v>
      </c>
      <c r="P111" s="127">
        <f t="shared" si="15"/>
        <v>14</v>
      </c>
      <c r="Q111" s="127">
        <f t="shared" si="16"/>
        <v>0.70000000000000007</v>
      </c>
      <c r="R111" s="128">
        <f t="shared" si="17"/>
        <v>1.2250000000000001</v>
      </c>
      <c r="S111" s="128">
        <f t="shared" si="18"/>
        <v>1.35</v>
      </c>
      <c r="T111" s="128">
        <f t="shared" si="19"/>
        <v>1.075</v>
      </c>
      <c r="U111" s="128">
        <f t="shared" si="20"/>
        <v>1.5750000000000002</v>
      </c>
      <c r="V111" s="128">
        <f t="shared" si="21"/>
        <v>1.7749999999999999</v>
      </c>
      <c r="W111" s="33">
        <f t="shared" si="22"/>
        <v>56</v>
      </c>
      <c r="X111" s="129">
        <f t="shared" si="23"/>
        <v>11.200000000000001</v>
      </c>
      <c r="Y111" s="134">
        <v>48</v>
      </c>
      <c r="Z111" s="131">
        <f t="shared" si="24"/>
        <v>38.400000000000006</v>
      </c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2"/>
    </row>
    <row r="112" spans="1:44" s="130" customFormat="1" x14ac:dyDescent="0.3">
      <c r="A112" s="125">
        <v>106</v>
      </c>
      <c r="B112" s="134">
        <v>660911</v>
      </c>
      <c r="C112" s="135" t="s">
        <v>210</v>
      </c>
      <c r="D112" s="126">
        <v>5.5</v>
      </c>
      <c r="E112" s="126">
        <v>6</v>
      </c>
      <c r="F112" s="126">
        <v>7</v>
      </c>
      <c r="G112" s="126">
        <v>4.5</v>
      </c>
      <c r="H112" s="126">
        <v>7.5</v>
      </c>
      <c r="I112" s="126">
        <f t="shared" si="13"/>
        <v>30.5</v>
      </c>
      <c r="J112" s="126">
        <f t="shared" si="14"/>
        <v>4.5750000000000002</v>
      </c>
      <c r="K112" s="127">
        <v>2</v>
      </c>
      <c r="L112" s="127">
        <v>1</v>
      </c>
      <c r="M112" s="127">
        <v>1.5</v>
      </c>
      <c r="N112" s="127">
        <v>2.5</v>
      </c>
      <c r="O112" s="127">
        <v>2</v>
      </c>
      <c r="P112" s="127">
        <f t="shared" si="15"/>
        <v>9</v>
      </c>
      <c r="Q112" s="127">
        <f t="shared" si="16"/>
        <v>0.45</v>
      </c>
      <c r="R112" s="128">
        <f t="shared" si="17"/>
        <v>0.92499999999999993</v>
      </c>
      <c r="S112" s="128">
        <f t="shared" si="18"/>
        <v>0.95</v>
      </c>
      <c r="T112" s="128">
        <f t="shared" si="19"/>
        <v>1.125</v>
      </c>
      <c r="U112" s="128">
        <f t="shared" si="20"/>
        <v>0.79999999999999993</v>
      </c>
      <c r="V112" s="128">
        <f t="shared" si="21"/>
        <v>1.2250000000000001</v>
      </c>
      <c r="W112" s="33">
        <f t="shared" si="22"/>
        <v>39.5</v>
      </c>
      <c r="X112" s="129">
        <f t="shared" si="23"/>
        <v>7.9</v>
      </c>
      <c r="Y112" s="134">
        <v>33</v>
      </c>
      <c r="Z112" s="131">
        <f t="shared" si="24"/>
        <v>26.400000000000002</v>
      </c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2"/>
    </row>
    <row r="113" spans="1:44" s="130" customFormat="1" x14ac:dyDescent="0.3">
      <c r="A113" s="125">
        <v>107</v>
      </c>
      <c r="B113" s="134">
        <v>660912</v>
      </c>
      <c r="C113" s="135" t="s">
        <v>211</v>
      </c>
      <c r="D113" s="126">
        <v>7</v>
      </c>
      <c r="E113" s="126">
        <v>6</v>
      </c>
      <c r="F113" s="126">
        <v>7</v>
      </c>
      <c r="G113" s="126">
        <v>4.5</v>
      </c>
      <c r="H113" s="126">
        <v>5</v>
      </c>
      <c r="I113" s="126">
        <f t="shared" si="13"/>
        <v>29.5</v>
      </c>
      <c r="J113" s="126">
        <f t="shared" si="14"/>
        <v>4.4249999999999998</v>
      </c>
      <c r="K113" s="127">
        <v>2.5</v>
      </c>
      <c r="L113" s="127">
        <v>1.5</v>
      </c>
      <c r="M113" s="127">
        <v>2</v>
      </c>
      <c r="N113" s="127">
        <v>1</v>
      </c>
      <c r="O113" s="127">
        <v>1.5</v>
      </c>
      <c r="P113" s="127">
        <f t="shared" si="15"/>
        <v>8.5</v>
      </c>
      <c r="Q113" s="127">
        <f t="shared" si="16"/>
        <v>0.42500000000000004</v>
      </c>
      <c r="R113" s="128">
        <f t="shared" si="17"/>
        <v>1.175</v>
      </c>
      <c r="S113" s="128">
        <f t="shared" si="18"/>
        <v>0.97499999999999987</v>
      </c>
      <c r="T113" s="128">
        <f t="shared" si="19"/>
        <v>1.1500000000000001</v>
      </c>
      <c r="U113" s="128">
        <f t="shared" si="20"/>
        <v>0.72499999999999998</v>
      </c>
      <c r="V113" s="128">
        <f t="shared" si="21"/>
        <v>0.82499999999999996</v>
      </c>
      <c r="W113" s="33">
        <f t="shared" si="22"/>
        <v>38</v>
      </c>
      <c r="X113" s="129">
        <f t="shared" si="23"/>
        <v>7.6000000000000005</v>
      </c>
      <c r="Y113" s="134">
        <v>33</v>
      </c>
      <c r="Z113" s="131">
        <f t="shared" si="24"/>
        <v>26.400000000000002</v>
      </c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2"/>
    </row>
    <row r="114" spans="1:44" s="130" customFormat="1" x14ac:dyDescent="0.3">
      <c r="A114" s="125">
        <v>108</v>
      </c>
      <c r="B114" s="134">
        <v>660913</v>
      </c>
      <c r="C114" s="135" t="s">
        <v>212</v>
      </c>
      <c r="D114" s="126">
        <v>12.5</v>
      </c>
      <c r="E114" s="126">
        <v>13.5</v>
      </c>
      <c r="F114" s="126">
        <v>14</v>
      </c>
      <c r="G114" s="126">
        <v>13.5</v>
      </c>
      <c r="H114" s="126">
        <v>15.5</v>
      </c>
      <c r="I114" s="126">
        <f t="shared" si="13"/>
        <v>69</v>
      </c>
      <c r="J114" s="126">
        <f t="shared" si="14"/>
        <v>10.35</v>
      </c>
      <c r="K114" s="127">
        <v>4</v>
      </c>
      <c r="L114" s="127">
        <v>5</v>
      </c>
      <c r="M114" s="127">
        <v>4.5</v>
      </c>
      <c r="N114" s="127">
        <v>3</v>
      </c>
      <c r="O114" s="127">
        <v>5</v>
      </c>
      <c r="P114" s="127">
        <f t="shared" si="15"/>
        <v>21.5</v>
      </c>
      <c r="Q114" s="127">
        <f t="shared" si="16"/>
        <v>1.075</v>
      </c>
      <c r="R114" s="128">
        <f t="shared" si="17"/>
        <v>2.0750000000000002</v>
      </c>
      <c r="S114" s="128">
        <f t="shared" si="18"/>
        <v>2.2749999999999999</v>
      </c>
      <c r="T114" s="128">
        <f t="shared" si="19"/>
        <v>2.3250000000000002</v>
      </c>
      <c r="U114" s="128">
        <f t="shared" si="20"/>
        <v>2.1749999999999998</v>
      </c>
      <c r="V114" s="128">
        <f t="shared" si="21"/>
        <v>2.5749999999999997</v>
      </c>
      <c r="W114" s="33">
        <f t="shared" si="22"/>
        <v>90.5</v>
      </c>
      <c r="X114" s="129">
        <f t="shared" si="23"/>
        <v>18.100000000000001</v>
      </c>
      <c r="Y114" s="134">
        <v>70</v>
      </c>
      <c r="Z114" s="131">
        <f t="shared" si="24"/>
        <v>56</v>
      </c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2"/>
    </row>
    <row r="115" spans="1:44" s="130" customFormat="1" x14ac:dyDescent="0.3">
      <c r="A115" s="125">
        <v>109</v>
      </c>
      <c r="B115" s="134">
        <v>660914</v>
      </c>
      <c r="C115" s="135" t="s">
        <v>213</v>
      </c>
      <c r="D115" s="126">
        <v>7.5</v>
      </c>
      <c r="E115" s="126">
        <v>8</v>
      </c>
      <c r="F115" s="126">
        <v>9</v>
      </c>
      <c r="G115" s="126">
        <v>8</v>
      </c>
      <c r="H115" s="126">
        <v>9</v>
      </c>
      <c r="I115" s="126">
        <f t="shared" si="13"/>
        <v>41.5</v>
      </c>
      <c r="J115" s="126">
        <f t="shared" si="14"/>
        <v>6.2249999999999996</v>
      </c>
      <c r="K115" s="127">
        <v>2.5</v>
      </c>
      <c r="L115" s="127">
        <v>3</v>
      </c>
      <c r="M115" s="127">
        <v>1.5</v>
      </c>
      <c r="N115" s="127">
        <v>3</v>
      </c>
      <c r="O115" s="127">
        <v>2</v>
      </c>
      <c r="P115" s="127">
        <f t="shared" si="15"/>
        <v>12</v>
      </c>
      <c r="Q115" s="127">
        <f t="shared" si="16"/>
        <v>0.60000000000000009</v>
      </c>
      <c r="R115" s="128">
        <f t="shared" si="17"/>
        <v>1.25</v>
      </c>
      <c r="S115" s="128">
        <f t="shared" si="18"/>
        <v>1.35</v>
      </c>
      <c r="T115" s="128">
        <f t="shared" si="19"/>
        <v>1.4249999999999998</v>
      </c>
      <c r="U115" s="128">
        <f t="shared" si="20"/>
        <v>1.35</v>
      </c>
      <c r="V115" s="128">
        <f t="shared" si="21"/>
        <v>1.45</v>
      </c>
      <c r="W115" s="33">
        <f t="shared" si="22"/>
        <v>53.5</v>
      </c>
      <c r="X115" s="129">
        <f t="shared" si="23"/>
        <v>10.700000000000001</v>
      </c>
      <c r="Y115" s="134">
        <v>43</v>
      </c>
      <c r="Z115" s="131">
        <f t="shared" si="24"/>
        <v>34.4</v>
      </c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2"/>
    </row>
    <row r="116" spans="1:44" s="130" customFormat="1" x14ac:dyDescent="0.3">
      <c r="A116" s="125">
        <v>110</v>
      </c>
      <c r="B116" s="134">
        <v>660915</v>
      </c>
      <c r="C116" s="135" t="s">
        <v>214</v>
      </c>
      <c r="D116" s="126">
        <v>4</v>
      </c>
      <c r="E116" s="126">
        <v>4.5</v>
      </c>
      <c r="F116" s="126">
        <v>5</v>
      </c>
      <c r="G116" s="126">
        <v>6.5</v>
      </c>
      <c r="H116" s="126">
        <v>4</v>
      </c>
      <c r="I116" s="126">
        <f t="shared" si="13"/>
        <v>24</v>
      </c>
      <c r="J116" s="126">
        <f t="shared" si="14"/>
        <v>3.5999999999999996</v>
      </c>
      <c r="K116" s="127">
        <v>1</v>
      </c>
      <c r="L116" s="127">
        <v>0</v>
      </c>
      <c r="M116" s="127">
        <v>2</v>
      </c>
      <c r="N116" s="127">
        <v>1.5</v>
      </c>
      <c r="O116" s="127">
        <v>2.5</v>
      </c>
      <c r="P116" s="127">
        <f t="shared" si="15"/>
        <v>7</v>
      </c>
      <c r="Q116" s="127">
        <f t="shared" si="16"/>
        <v>0.35000000000000003</v>
      </c>
      <c r="R116" s="128">
        <f t="shared" si="17"/>
        <v>0.65</v>
      </c>
      <c r="S116" s="128">
        <f t="shared" si="18"/>
        <v>0.67499999999999993</v>
      </c>
      <c r="T116" s="128">
        <f t="shared" si="19"/>
        <v>0.85</v>
      </c>
      <c r="U116" s="128">
        <f t="shared" si="20"/>
        <v>1.05</v>
      </c>
      <c r="V116" s="128">
        <f t="shared" si="21"/>
        <v>0.72499999999999998</v>
      </c>
      <c r="W116" s="33">
        <f t="shared" si="22"/>
        <v>31</v>
      </c>
      <c r="X116" s="129">
        <f t="shared" si="23"/>
        <v>6.2</v>
      </c>
      <c r="Y116" s="134">
        <v>27</v>
      </c>
      <c r="Z116" s="131">
        <f t="shared" si="24"/>
        <v>21.6</v>
      </c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2"/>
    </row>
    <row r="117" spans="1:44" s="130" customFormat="1" x14ac:dyDescent="0.3">
      <c r="A117" s="125">
        <v>111</v>
      </c>
      <c r="B117" s="134">
        <v>660916</v>
      </c>
      <c r="C117" s="135" t="s">
        <v>215</v>
      </c>
      <c r="D117" s="150">
        <v>10</v>
      </c>
      <c r="E117" s="150">
        <v>7.5</v>
      </c>
      <c r="F117" s="150">
        <v>8</v>
      </c>
      <c r="G117" s="150">
        <v>8</v>
      </c>
      <c r="H117" s="150">
        <v>11</v>
      </c>
      <c r="I117" s="126">
        <f t="shared" si="13"/>
        <v>44.5</v>
      </c>
      <c r="J117" s="126">
        <f t="shared" si="14"/>
        <v>6.6749999999999998</v>
      </c>
      <c r="K117" s="127">
        <v>2</v>
      </c>
      <c r="L117" s="127">
        <v>3.5</v>
      </c>
      <c r="M117" s="127">
        <v>2.5</v>
      </c>
      <c r="N117" s="127">
        <v>3</v>
      </c>
      <c r="O117" s="127">
        <v>1.5</v>
      </c>
      <c r="P117" s="127">
        <f t="shared" si="15"/>
        <v>12.5</v>
      </c>
      <c r="Q117" s="127">
        <f t="shared" si="16"/>
        <v>0.625</v>
      </c>
      <c r="R117" s="128">
        <f t="shared" si="17"/>
        <v>1.6</v>
      </c>
      <c r="S117" s="128">
        <f t="shared" si="18"/>
        <v>1.3</v>
      </c>
      <c r="T117" s="128">
        <f t="shared" si="19"/>
        <v>1.325</v>
      </c>
      <c r="U117" s="128">
        <f t="shared" si="20"/>
        <v>1.35</v>
      </c>
      <c r="V117" s="128">
        <f t="shared" si="21"/>
        <v>1.7249999999999999</v>
      </c>
      <c r="W117" s="33">
        <f t="shared" si="22"/>
        <v>57</v>
      </c>
      <c r="X117" s="129">
        <f t="shared" si="23"/>
        <v>11.4</v>
      </c>
      <c r="Y117" s="134">
        <v>45</v>
      </c>
      <c r="Z117" s="131">
        <f t="shared" si="24"/>
        <v>36</v>
      </c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2"/>
    </row>
    <row r="118" spans="1:44" s="130" customFormat="1" x14ac:dyDescent="0.3">
      <c r="A118" s="125">
        <v>112</v>
      </c>
      <c r="B118" s="134">
        <v>660917</v>
      </c>
      <c r="C118" s="135" t="s">
        <v>216</v>
      </c>
      <c r="D118" s="126">
        <v>9.5</v>
      </c>
      <c r="E118" s="126">
        <v>9.5</v>
      </c>
      <c r="F118" s="126">
        <v>10</v>
      </c>
      <c r="G118" s="126">
        <v>11</v>
      </c>
      <c r="H118" s="126">
        <v>6</v>
      </c>
      <c r="I118" s="126">
        <f t="shared" si="13"/>
        <v>46</v>
      </c>
      <c r="J118" s="126">
        <f t="shared" si="14"/>
        <v>6.8999999999999995</v>
      </c>
      <c r="K118" s="127">
        <v>3</v>
      </c>
      <c r="L118" s="127">
        <v>3.5</v>
      </c>
      <c r="M118" s="127">
        <v>3</v>
      </c>
      <c r="N118" s="127">
        <v>2.5</v>
      </c>
      <c r="O118" s="127">
        <v>2</v>
      </c>
      <c r="P118" s="127">
        <f t="shared" si="15"/>
        <v>14</v>
      </c>
      <c r="Q118" s="127">
        <f t="shared" si="16"/>
        <v>0.70000000000000007</v>
      </c>
      <c r="R118" s="128">
        <f t="shared" si="17"/>
        <v>1.5750000000000002</v>
      </c>
      <c r="S118" s="128">
        <f t="shared" si="18"/>
        <v>1.6</v>
      </c>
      <c r="T118" s="128">
        <f t="shared" si="19"/>
        <v>1.65</v>
      </c>
      <c r="U118" s="128">
        <f t="shared" si="20"/>
        <v>1.7749999999999999</v>
      </c>
      <c r="V118" s="128">
        <f t="shared" si="21"/>
        <v>0.99999999999999989</v>
      </c>
      <c r="W118" s="33">
        <f t="shared" si="22"/>
        <v>60</v>
      </c>
      <c r="X118" s="129">
        <f t="shared" si="23"/>
        <v>12</v>
      </c>
      <c r="Y118" s="134">
        <v>48</v>
      </c>
      <c r="Z118" s="131">
        <f t="shared" si="24"/>
        <v>38.400000000000006</v>
      </c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2"/>
    </row>
    <row r="119" spans="1:44" s="130" customFormat="1" x14ac:dyDescent="0.3">
      <c r="A119" s="125">
        <v>113</v>
      </c>
      <c r="B119" s="134">
        <v>660918</v>
      </c>
      <c r="C119" s="135" t="s">
        <v>217</v>
      </c>
      <c r="D119" s="150">
        <v>10</v>
      </c>
      <c r="E119" s="150">
        <v>7.5</v>
      </c>
      <c r="F119" s="150">
        <v>8</v>
      </c>
      <c r="G119" s="150">
        <v>9</v>
      </c>
      <c r="H119" s="150">
        <v>11</v>
      </c>
      <c r="I119" s="126">
        <f t="shared" si="13"/>
        <v>45.5</v>
      </c>
      <c r="J119" s="126">
        <f t="shared" si="14"/>
        <v>6.8250000000000002</v>
      </c>
      <c r="K119" s="127">
        <v>2.5</v>
      </c>
      <c r="L119" s="127">
        <v>2</v>
      </c>
      <c r="M119" s="127">
        <v>3.5</v>
      </c>
      <c r="N119" s="127">
        <v>1.5</v>
      </c>
      <c r="O119" s="127">
        <v>3</v>
      </c>
      <c r="P119" s="127">
        <f t="shared" si="15"/>
        <v>12.5</v>
      </c>
      <c r="Q119" s="127">
        <f t="shared" si="16"/>
        <v>0.625</v>
      </c>
      <c r="R119" s="128">
        <f t="shared" si="17"/>
        <v>1.625</v>
      </c>
      <c r="S119" s="128">
        <f t="shared" si="18"/>
        <v>1.2250000000000001</v>
      </c>
      <c r="T119" s="128">
        <f t="shared" si="19"/>
        <v>1.375</v>
      </c>
      <c r="U119" s="128">
        <f t="shared" si="20"/>
        <v>1.4249999999999998</v>
      </c>
      <c r="V119" s="128">
        <f t="shared" si="21"/>
        <v>1.7999999999999998</v>
      </c>
      <c r="W119" s="33">
        <f t="shared" si="22"/>
        <v>58</v>
      </c>
      <c r="X119" s="129">
        <f t="shared" si="23"/>
        <v>11.600000000000001</v>
      </c>
      <c r="Y119" s="134">
        <v>46</v>
      </c>
      <c r="Z119" s="131">
        <f t="shared" si="24"/>
        <v>36.800000000000004</v>
      </c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2"/>
    </row>
    <row r="120" spans="1:44" s="130" customFormat="1" x14ac:dyDescent="0.3">
      <c r="A120" s="125">
        <v>114</v>
      </c>
      <c r="B120" s="134">
        <v>660919</v>
      </c>
      <c r="C120" s="135" t="s">
        <v>218</v>
      </c>
      <c r="D120" s="126">
        <v>9</v>
      </c>
      <c r="E120" s="126">
        <v>5.5</v>
      </c>
      <c r="F120" s="126">
        <v>9</v>
      </c>
      <c r="G120" s="126">
        <v>4.5</v>
      </c>
      <c r="H120" s="126">
        <v>9</v>
      </c>
      <c r="I120" s="126">
        <f t="shared" si="13"/>
        <v>37</v>
      </c>
      <c r="J120" s="126">
        <f t="shared" si="14"/>
        <v>5.55</v>
      </c>
      <c r="K120" s="15">
        <v>2</v>
      </c>
      <c r="L120" s="15">
        <v>3.5</v>
      </c>
      <c r="M120" s="15">
        <v>3</v>
      </c>
      <c r="N120" s="15">
        <v>1.5</v>
      </c>
      <c r="O120" s="15">
        <v>2.5</v>
      </c>
      <c r="P120" s="127">
        <f t="shared" si="15"/>
        <v>12.5</v>
      </c>
      <c r="Q120" s="127">
        <f t="shared" si="16"/>
        <v>0.625</v>
      </c>
      <c r="R120" s="128">
        <f t="shared" si="17"/>
        <v>1.45</v>
      </c>
      <c r="S120" s="128">
        <f t="shared" si="18"/>
        <v>1</v>
      </c>
      <c r="T120" s="128">
        <f t="shared" si="19"/>
        <v>1.5</v>
      </c>
      <c r="U120" s="128">
        <f t="shared" si="20"/>
        <v>0.75</v>
      </c>
      <c r="V120" s="128">
        <f t="shared" si="21"/>
        <v>1.4749999999999999</v>
      </c>
      <c r="W120" s="33">
        <f t="shared" si="22"/>
        <v>49.5</v>
      </c>
      <c r="X120" s="129">
        <f t="shared" si="23"/>
        <v>9.9</v>
      </c>
      <c r="Y120" s="134">
        <v>40</v>
      </c>
      <c r="Z120" s="131">
        <f t="shared" si="24"/>
        <v>32</v>
      </c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2"/>
    </row>
    <row r="121" spans="1:44" s="130" customFormat="1" x14ac:dyDescent="0.3">
      <c r="A121" s="125">
        <v>115</v>
      </c>
      <c r="B121" s="134">
        <v>660920</v>
      </c>
      <c r="C121" s="135" t="s">
        <v>219</v>
      </c>
      <c r="D121" s="126">
        <v>5.5</v>
      </c>
      <c r="E121" s="126">
        <v>6.5</v>
      </c>
      <c r="F121" s="126">
        <v>4</v>
      </c>
      <c r="G121" s="126">
        <v>7</v>
      </c>
      <c r="H121" s="126">
        <v>3.5</v>
      </c>
      <c r="I121" s="126">
        <f t="shared" si="13"/>
        <v>26.5</v>
      </c>
      <c r="J121" s="126">
        <f t="shared" si="14"/>
        <v>3.9749999999999996</v>
      </c>
      <c r="K121" s="127">
        <v>2</v>
      </c>
      <c r="L121" s="127">
        <v>1</v>
      </c>
      <c r="M121" s="127">
        <v>2.5</v>
      </c>
      <c r="N121" s="127">
        <v>2</v>
      </c>
      <c r="O121" s="127">
        <v>1</v>
      </c>
      <c r="P121" s="127">
        <f t="shared" si="15"/>
        <v>8.5</v>
      </c>
      <c r="Q121" s="127">
        <f t="shared" si="16"/>
        <v>0.42500000000000004</v>
      </c>
      <c r="R121" s="128">
        <f t="shared" si="17"/>
        <v>0.92499999999999993</v>
      </c>
      <c r="S121" s="128">
        <f t="shared" si="18"/>
        <v>1.0249999999999999</v>
      </c>
      <c r="T121" s="128">
        <f t="shared" si="19"/>
        <v>0.72499999999999998</v>
      </c>
      <c r="U121" s="128">
        <f t="shared" si="20"/>
        <v>1.1500000000000001</v>
      </c>
      <c r="V121" s="128">
        <f t="shared" si="21"/>
        <v>0.57500000000000007</v>
      </c>
      <c r="W121" s="33">
        <f t="shared" si="22"/>
        <v>35</v>
      </c>
      <c r="X121" s="129">
        <f t="shared" si="23"/>
        <v>7</v>
      </c>
      <c r="Y121" s="134">
        <v>29</v>
      </c>
      <c r="Z121" s="131">
        <f t="shared" si="24"/>
        <v>23.200000000000003</v>
      </c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2"/>
    </row>
    <row r="122" spans="1:44" s="130" customFormat="1" x14ac:dyDescent="0.3">
      <c r="A122" s="125">
        <v>116</v>
      </c>
      <c r="B122" s="134">
        <v>660921</v>
      </c>
      <c r="C122" s="135" t="s">
        <v>220</v>
      </c>
      <c r="D122" s="126">
        <v>12.5</v>
      </c>
      <c r="E122" s="126">
        <v>13</v>
      </c>
      <c r="F122" s="126">
        <v>14</v>
      </c>
      <c r="G122" s="126">
        <v>10.5</v>
      </c>
      <c r="H122" s="126">
        <v>11</v>
      </c>
      <c r="I122" s="126">
        <f t="shared" si="13"/>
        <v>61</v>
      </c>
      <c r="J122" s="126">
        <f t="shared" si="14"/>
        <v>9.15</v>
      </c>
      <c r="K122" s="127">
        <v>4.5</v>
      </c>
      <c r="L122" s="127">
        <v>3.5</v>
      </c>
      <c r="M122" s="127">
        <v>3</v>
      </c>
      <c r="N122" s="127">
        <v>5</v>
      </c>
      <c r="O122" s="127">
        <v>2.5</v>
      </c>
      <c r="P122" s="127">
        <f t="shared" si="15"/>
        <v>18.5</v>
      </c>
      <c r="Q122" s="127">
        <f t="shared" si="16"/>
        <v>0.92500000000000004</v>
      </c>
      <c r="R122" s="128">
        <f t="shared" si="17"/>
        <v>2.1</v>
      </c>
      <c r="S122" s="128">
        <f t="shared" si="18"/>
        <v>2.125</v>
      </c>
      <c r="T122" s="128">
        <f t="shared" si="19"/>
        <v>2.25</v>
      </c>
      <c r="U122" s="128">
        <f t="shared" si="20"/>
        <v>1.825</v>
      </c>
      <c r="V122" s="128">
        <f t="shared" si="21"/>
        <v>1.7749999999999999</v>
      </c>
      <c r="W122" s="33">
        <f t="shared" si="22"/>
        <v>79.5</v>
      </c>
      <c r="X122" s="129">
        <f t="shared" si="23"/>
        <v>15.9</v>
      </c>
      <c r="Y122" s="134">
        <v>64</v>
      </c>
      <c r="Z122" s="131">
        <f t="shared" si="24"/>
        <v>51.2</v>
      </c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2"/>
    </row>
    <row r="123" spans="1:44" s="130" customFormat="1" x14ac:dyDescent="0.3">
      <c r="A123" s="125">
        <v>117</v>
      </c>
      <c r="B123" s="134">
        <v>660922</v>
      </c>
      <c r="C123" s="135" t="s">
        <v>221</v>
      </c>
      <c r="D123" s="126">
        <v>12.5</v>
      </c>
      <c r="E123" s="126">
        <v>10.5</v>
      </c>
      <c r="F123" s="126">
        <v>12.5</v>
      </c>
      <c r="G123" s="126">
        <v>10.5</v>
      </c>
      <c r="H123" s="126">
        <v>9</v>
      </c>
      <c r="I123" s="126">
        <f t="shared" si="13"/>
        <v>55</v>
      </c>
      <c r="J123" s="126">
        <f t="shared" si="14"/>
        <v>8.25</v>
      </c>
      <c r="K123" s="127">
        <v>3.5</v>
      </c>
      <c r="L123" s="127">
        <v>2.5</v>
      </c>
      <c r="M123" s="127">
        <v>4</v>
      </c>
      <c r="N123" s="127">
        <v>3.5</v>
      </c>
      <c r="O123" s="127">
        <v>2</v>
      </c>
      <c r="P123" s="127">
        <f t="shared" si="15"/>
        <v>15.5</v>
      </c>
      <c r="Q123" s="127">
        <f t="shared" si="16"/>
        <v>0.77500000000000002</v>
      </c>
      <c r="R123" s="128">
        <f t="shared" si="17"/>
        <v>2.0499999999999998</v>
      </c>
      <c r="S123" s="128">
        <f t="shared" si="18"/>
        <v>1.7</v>
      </c>
      <c r="T123" s="128">
        <f t="shared" si="19"/>
        <v>2.0750000000000002</v>
      </c>
      <c r="U123" s="128">
        <f t="shared" si="20"/>
        <v>1.75</v>
      </c>
      <c r="V123" s="128">
        <f t="shared" si="21"/>
        <v>1.45</v>
      </c>
      <c r="W123" s="33">
        <f t="shared" si="22"/>
        <v>70.5</v>
      </c>
      <c r="X123" s="129">
        <f t="shared" si="23"/>
        <v>14.100000000000001</v>
      </c>
      <c r="Y123" s="134">
        <v>55</v>
      </c>
      <c r="Z123" s="131">
        <f t="shared" si="24"/>
        <v>44</v>
      </c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2"/>
    </row>
    <row r="124" spans="1:44" s="130" customFormat="1" x14ac:dyDescent="0.3">
      <c r="A124" s="125">
        <v>118</v>
      </c>
      <c r="B124" s="134">
        <v>660923</v>
      </c>
      <c r="C124" s="135" t="s">
        <v>222</v>
      </c>
      <c r="D124" s="126">
        <v>9</v>
      </c>
      <c r="E124" s="126">
        <v>8</v>
      </c>
      <c r="F124" s="126">
        <v>12</v>
      </c>
      <c r="G124" s="126">
        <v>13</v>
      </c>
      <c r="H124" s="126">
        <v>9</v>
      </c>
      <c r="I124" s="126">
        <f t="shared" si="13"/>
        <v>51</v>
      </c>
      <c r="J124" s="126">
        <f t="shared" si="14"/>
        <v>7.6499999999999995</v>
      </c>
      <c r="K124" s="127">
        <v>2</v>
      </c>
      <c r="L124" s="127">
        <v>3</v>
      </c>
      <c r="M124" s="127">
        <v>3.5</v>
      </c>
      <c r="N124" s="127">
        <v>4</v>
      </c>
      <c r="O124" s="127">
        <v>2.5</v>
      </c>
      <c r="P124" s="127">
        <f t="shared" si="15"/>
        <v>15</v>
      </c>
      <c r="Q124" s="127">
        <f t="shared" si="16"/>
        <v>0.75</v>
      </c>
      <c r="R124" s="128">
        <f t="shared" si="17"/>
        <v>1.45</v>
      </c>
      <c r="S124" s="128">
        <f t="shared" si="18"/>
        <v>1.35</v>
      </c>
      <c r="T124" s="128">
        <f t="shared" si="19"/>
        <v>1.9749999999999999</v>
      </c>
      <c r="U124" s="128">
        <f t="shared" si="20"/>
        <v>2.15</v>
      </c>
      <c r="V124" s="128">
        <f t="shared" si="21"/>
        <v>1.4749999999999999</v>
      </c>
      <c r="W124" s="33">
        <f t="shared" si="22"/>
        <v>66</v>
      </c>
      <c r="X124" s="129">
        <f t="shared" si="23"/>
        <v>13.200000000000001</v>
      </c>
      <c r="Y124" s="134">
        <v>54</v>
      </c>
      <c r="Z124" s="131">
        <f t="shared" si="24"/>
        <v>43.2</v>
      </c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2"/>
    </row>
    <row r="125" spans="1:44" s="130" customFormat="1" x14ac:dyDescent="0.3">
      <c r="A125" s="125">
        <v>119</v>
      </c>
      <c r="B125" s="134">
        <v>660924</v>
      </c>
      <c r="C125" s="135" t="s">
        <v>223</v>
      </c>
      <c r="D125" s="126"/>
      <c r="E125" s="126"/>
      <c r="F125" s="126"/>
      <c r="G125" s="126"/>
      <c r="H125" s="126"/>
      <c r="I125" s="126">
        <f t="shared" si="13"/>
        <v>0</v>
      </c>
      <c r="J125" s="126">
        <f t="shared" si="14"/>
        <v>0</v>
      </c>
      <c r="K125" s="127"/>
      <c r="L125" s="127"/>
      <c r="M125" s="127"/>
      <c r="N125" s="127"/>
      <c r="O125" s="127"/>
      <c r="P125" s="127">
        <f t="shared" si="15"/>
        <v>0</v>
      </c>
      <c r="Q125" s="127">
        <f t="shared" si="16"/>
        <v>0</v>
      </c>
      <c r="R125" s="128">
        <f t="shared" si="17"/>
        <v>0</v>
      </c>
      <c r="S125" s="128">
        <f t="shared" si="18"/>
        <v>0</v>
      </c>
      <c r="T125" s="128">
        <f t="shared" si="19"/>
        <v>0</v>
      </c>
      <c r="U125" s="128">
        <f t="shared" si="20"/>
        <v>0</v>
      </c>
      <c r="V125" s="128">
        <f t="shared" si="21"/>
        <v>0</v>
      </c>
      <c r="W125" s="33">
        <f t="shared" si="22"/>
        <v>0</v>
      </c>
      <c r="X125" s="129">
        <f t="shared" si="23"/>
        <v>0</v>
      </c>
      <c r="Y125" s="134" t="s">
        <v>290</v>
      </c>
      <c r="Z125" s="131" t="e">
        <f t="shared" si="24"/>
        <v>#VALUE!</v>
      </c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2"/>
    </row>
    <row r="126" spans="1:44" s="130" customFormat="1" x14ac:dyDescent="0.3">
      <c r="A126" s="125">
        <v>120</v>
      </c>
      <c r="B126" s="134">
        <v>660925</v>
      </c>
      <c r="C126" s="135" t="s">
        <v>224</v>
      </c>
      <c r="D126" s="126">
        <v>9</v>
      </c>
      <c r="E126" s="126">
        <v>8</v>
      </c>
      <c r="F126" s="126">
        <v>12</v>
      </c>
      <c r="G126" s="126">
        <v>13</v>
      </c>
      <c r="H126" s="126">
        <v>11.5</v>
      </c>
      <c r="I126" s="126">
        <f t="shared" si="13"/>
        <v>53.5</v>
      </c>
      <c r="J126" s="126">
        <f t="shared" si="14"/>
        <v>8.0250000000000004</v>
      </c>
      <c r="K126" s="127">
        <v>3</v>
      </c>
      <c r="L126" s="127">
        <v>3.5</v>
      </c>
      <c r="M126" s="127">
        <v>4</v>
      </c>
      <c r="N126" s="127">
        <v>3</v>
      </c>
      <c r="O126" s="127">
        <v>2</v>
      </c>
      <c r="P126" s="127">
        <f t="shared" si="15"/>
        <v>15.5</v>
      </c>
      <c r="Q126" s="127">
        <f t="shared" si="16"/>
        <v>0.77500000000000002</v>
      </c>
      <c r="R126" s="128">
        <f t="shared" si="17"/>
        <v>1.5</v>
      </c>
      <c r="S126" s="128">
        <f t="shared" si="18"/>
        <v>1.375</v>
      </c>
      <c r="T126" s="128">
        <f t="shared" si="19"/>
        <v>1.9999999999999998</v>
      </c>
      <c r="U126" s="128">
        <f t="shared" si="20"/>
        <v>2.1</v>
      </c>
      <c r="V126" s="128">
        <f t="shared" si="21"/>
        <v>1.825</v>
      </c>
      <c r="W126" s="33">
        <f t="shared" si="22"/>
        <v>69</v>
      </c>
      <c r="X126" s="129">
        <f t="shared" si="23"/>
        <v>13.8</v>
      </c>
      <c r="Y126" s="134">
        <v>54</v>
      </c>
      <c r="Z126" s="131">
        <f t="shared" si="24"/>
        <v>43.2</v>
      </c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2"/>
    </row>
    <row r="127" spans="1:44" s="130" customFormat="1" x14ac:dyDescent="0.3">
      <c r="A127" s="125">
        <v>121</v>
      </c>
      <c r="B127" s="134">
        <v>660926</v>
      </c>
      <c r="C127" s="135" t="s">
        <v>225</v>
      </c>
      <c r="D127" s="126">
        <v>6</v>
      </c>
      <c r="E127" s="126">
        <v>6</v>
      </c>
      <c r="F127" s="126">
        <v>6</v>
      </c>
      <c r="G127" s="126">
        <v>6</v>
      </c>
      <c r="H127" s="126">
        <v>6</v>
      </c>
      <c r="I127" s="126">
        <f t="shared" si="13"/>
        <v>30</v>
      </c>
      <c r="J127" s="126">
        <f t="shared" si="14"/>
        <v>4.5</v>
      </c>
      <c r="K127" s="127">
        <v>2.5</v>
      </c>
      <c r="L127" s="127">
        <v>2</v>
      </c>
      <c r="M127" s="127">
        <v>2.5</v>
      </c>
      <c r="N127" s="127">
        <v>2</v>
      </c>
      <c r="O127" s="127">
        <v>1</v>
      </c>
      <c r="P127" s="127">
        <f t="shared" si="15"/>
        <v>10</v>
      </c>
      <c r="Q127" s="127">
        <f t="shared" si="16"/>
        <v>0.5</v>
      </c>
      <c r="R127" s="128">
        <f t="shared" si="17"/>
        <v>1.0249999999999999</v>
      </c>
      <c r="S127" s="128">
        <f t="shared" si="18"/>
        <v>0.99999999999999989</v>
      </c>
      <c r="T127" s="128">
        <f t="shared" si="19"/>
        <v>1.0249999999999999</v>
      </c>
      <c r="U127" s="128">
        <f t="shared" si="20"/>
        <v>0.99999999999999989</v>
      </c>
      <c r="V127" s="128">
        <f t="shared" si="21"/>
        <v>0.95</v>
      </c>
      <c r="W127" s="33">
        <f t="shared" si="22"/>
        <v>40</v>
      </c>
      <c r="X127" s="129">
        <f t="shared" si="23"/>
        <v>8</v>
      </c>
      <c r="Y127" s="134">
        <v>35</v>
      </c>
      <c r="Z127" s="131">
        <f t="shared" si="24"/>
        <v>28</v>
      </c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2"/>
    </row>
    <row r="128" spans="1:44" s="130" customFormat="1" x14ac:dyDescent="0.3">
      <c r="A128" s="125">
        <v>122</v>
      </c>
      <c r="B128" s="134">
        <v>660996</v>
      </c>
      <c r="C128" s="135" t="s">
        <v>226</v>
      </c>
      <c r="D128" s="150">
        <v>10</v>
      </c>
      <c r="E128" s="150">
        <v>7.5</v>
      </c>
      <c r="F128" s="150">
        <v>8</v>
      </c>
      <c r="G128" s="150">
        <v>9</v>
      </c>
      <c r="H128" s="150">
        <v>8.5</v>
      </c>
      <c r="I128" s="126">
        <f t="shared" si="13"/>
        <v>43</v>
      </c>
      <c r="J128" s="126">
        <f t="shared" si="14"/>
        <v>6.45</v>
      </c>
      <c r="K128" s="127">
        <v>3</v>
      </c>
      <c r="L128" s="127">
        <v>3.5</v>
      </c>
      <c r="M128" s="127">
        <v>2</v>
      </c>
      <c r="N128" s="127">
        <v>2.5</v>
      </c>
      <c r="O128" s="127">
        <v>2.5</v>
      </c>
      <c r="P128" s="127">
        <f t="shared" si="15"/>
        <v>13.5</v>
      </c>
      <c r="Q128" s="127">
        <f t="shared" si="16"/>
        <v>0.67500000000000004</v>
      </c>
      <c r="R128" s="128">
        <f t="shared" si="17"/>
        <v>1.65</v>
      </c>
      <c r="S128" s="128">
        <f t="shared" si="18"/>
        <v>1.3</v>
      </c>
      <c r="T128" s="128">
        <f t="shared" si="19"/>
        <v>1.3</v>
      </c>
      <c r="U128" s="128">
        <f t="shared" si="20"/>
        <v>1.4749999999999999</v>
      </c>
      <c r="V128" s="128">
        <f t="shared" si="21"/>
        <v>1.4</v>
      </c>
      <c r="W128" s="33">
        <f t="shared" si="22"/>
        <v>56.5</v>
      </c>
      <c r="X128" s="129">
        <f t="shared" si="23"/>
        <v>11.3</v>
      </c>
      <c r="Y128" s="134">
        <v>45</v>
      </c>
      <c r="Z128" s="131">
        <f t="shared" si="24"/>
        <v>36</v>
      </c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2"/>
    </row>
    <row r="129" spans="1:44" s="130" customFormat="1" x14ac:dyDescent="0.3">
      <c r="A129" s="125">
        <v>123</v>
      </c>
      <c r="B129" s="134">
        <v>660927</v>
      </c>
      <c r="C129" s="135" t="s">
        <v>227</v>
      </c>
      <c r="D129" s="126">
        <v>3</v>
      </c>
      <c r="E129" s="126">
        <v>2</v>
      </c>
      <c r="F129" s="126">
        <v>0</v>
      </c>
      <c r="G129" s="126">
        <v>2</v>
      </c>
      <c r="H129" s="126">
        <v>0</v>
      </c>
      <c r="I129" s="126">
        <f t="shared" si="13"/>
        <v>7</v>
      </c>
      <c r="J129" s="126">
        <f t="shared" si="14"/>
        <v>1.05</v>
      </c>
      <c r="K129" s="127">
        <v>0.5</v>
      </c>
      <c r="L129" s="127">
        <v>1.5</v>
      </c>
      <c r="M129" s="127">
        <v>0</v>
      </c>
      <c r="N129" s="127">
        <v>0.5</v>
      </c>
      <c r="O129" s="127">
        <v>1</v>
      </c>
      <c r="P129" s="127">
        <f t="shared" si="15"/>
        <v>3.5</v>
      </c>
      <c r="Q129" s="127">
        <f t="shared" si="16"/>
        <v>0.17500000000000002</v>
      </c>
      <c r="R129" s="128">
        <f t="shared" si="17"/>
        <v>0.47499999999999998</v>
      </c>
      <c r="S129" s="128">
        <f t="shared" si="18"/>
        <v>0.375</v>
      </c>
      <c r="T129" s="128">
        <f t="shared" si="19"/>
        <v>0</v>
      </c>
      <c r="U129" s="128">
        <f t="shared" si="20"/>
        <v>0.32500000000000001</v>
      </c>
      <c r="V129" s="128">
        <f t="shared" si="21"/>
        <v>0.05</v>
      </c>
      <c r="W129" s="33">
        <f t="shared" si="22"/>
        <v>10.5</v>
      </c>
      <c r="X129" s="129">
        <f t="shared" si="23"/>
        <v>2.1</v>
      </c>
      <c r="Y129" s="134">
        <v>15</v>
      </c>
      <c r="Z129" s="131">
        <f t="shared" si="24"/>
        <v>12</v>
      </c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2"/>
    </row>
    <row r="130" spans="1:44" s="130" customFormat="1" x14ac:dyDescent="0.3">
      <c r="A130" s="125">
        <v>124</v>
      </c>
      <c r="B130" s="134">
        <v>660997</v>
      </c>
      <c r="C130" s="135" t="s">
        <v>228</v>
      </c>
      <c r="D130" s="126">
        <v>7.5</v>
      </c>
      <c r="E130" s="126">
        <v>8</v>
      </c>
      <c r="F130" s="126">
        <v>9</v>
      </c>
      <c r="G130" s="126">
        <v>6.5</v>
      </c>
      <c r="H130" s="126">
        <v>9</v>
      </c>
      <c r="I130" s="126">
        <f t="shared" si="13"/>
        <v>40</v>
      </c>
      <c r="J130" s="126">
        <f t="shared" si="14"/>
        <v>6</v>
      </c>
      <c r="K130" s="127">
        <v>3</v>
      </c>
      <c r="L130" s="127">
        <v>2</v>
      </c>
      <c r="M130" s="127">
        <v>2.5</v>
      </c>
      <c r="N130" s="127">
        <v>3.5</v>
      </c>
      <c r="O130" s="127">
        <v>1.5</v>
      </c>
      <c r="P130" s="127">
        <f t="shared" si="15"/>
        <v>12.5</v>
      </c>
      <c r="Q130" s="127">
        <f t="shared" si="16"/>
        <v>0.625</v>
      </c>
      <c r="R130" s="128">
        <f t="shared" si="17"/>
        <v>1.2749999999999999</v>
      </c>
      <c r="S130" s="128">
        <f t="shared" si="18"/>
        <v>1.3</v>
      </c>
      <c r="T130" s="128">
        <f t="shared" si="19"/>
        <v>1.4749999999999999</v>
      </c>
      <c r="U130" s="128">
        <f t="shared" si="20"/>
        <v>1.1499999999999999</v>
      </c>
      <c r="V130" s="128">
        <f t="shared" si="21"/>
        <v>1.4249999999999998</v>
      </c>
      <c r="W130" s="33">
        <f t="shared" si="22"/>
        <v>52.5</v>
      </c>
      <c r="X130" s="129">
        <f t="shared" si="23"/>
        <v>10.5</v>
      </c>
      <c r="Y130" s="134">
        <v>43</v>
      </c>
      <c r="Z130" s="131">
        <f t="shared" si="24"/>
        <v>34.4</v>
      </c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2"/>
    </row>
    <row r="131" spans="1:44" s="130" customFormat="1" x14ac:dyDescent="0.3">
      <c r="A131" s="125">
        <v>125</v>
      </c>
      <c r="B131" s="134">
        <v>660998</v>
      </c>
      <c r="C131" s="135" t="s">
        <v>229</v>
      </c>
      <c r="D131" s="126">
        <v>1</v>
      </c>
      <c r="E131" s="126">
        <v>1.5</v>
      </c>
      <c r="F131" s="126">
        <v>1.5</v>
      </c>
      <c r="G131" s="126">
        <v>0</v>
      </c>
      <c r="H131" s="126">
        <v>0</v>
      </c>
      <c r="I131" s="126">
        <f t="shared" si="13"/>
        <v>4</v>
      </c>
      <c r="J131" s="126">
        <f t="shared" si="14"/>
        <v>0.6</v>
      </c>
      <c r="K131" s="127">
        <v>0</v>
      </c>
      <c r="L131" s="127">
        <v>1</v>
      </c>
      <c r="M131" s="127">
        <v>0</v>
      </c>
      <c r="N131" s="127">
        <v>1</v>
      </c>
      <c r="O131" s="127">
        <v>0</v>
      </c>
      <c r="P131" s="127">
        <f t="shared" si="15"/>
        <v>2</v>
      </c>
      <c r="Q131" s="127">
        <f t="shared" si="16"/>
        <v>0.1</v>
      </c>
      <c r="R131" s="128">
        <f t="shared" si="17"/>
        <v>0.15</v>
      </c>
      <c r="S131" s="128">
        <f t="shared" si="18"/>
        <v>0.27499999999999997</v>
      </c>
      <c r="T131" s="128">
        <f t="shared" si="19"/>
        <v>0.22499999999999998</v>
      </c>
      <c r="U131" s="128">
        <f t="shared" si="20"/>
        <v>0.05</v>
      </c>
      <c r="V131" s="128">
        <f t="shared" si="21"/>
        <v>0</v>
      </c>
      <c r="W131" s="33">
        <f t="shared" si="22"/>
        <v>6</v>
      </c>
      <c r="X131" s="129">
        <f t="shared" si="23"/>
        <v>1.2000000000000002</v>
      </c>
      <c r="Y131" s="134">
        <v>7</v>
      </c>
      <c r="Z131" s="131">
        <f t="shared" si="24"/>
        <v>5.6000000000000005</v>
      </c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2"/>
    </row>
    <row r="132" spans="1:44" s="130" customFormat="1" x14ac:dyDescent="0.3">
      <c r="A132" s="125">
        <v>126</v>
      </c>
      <c r="B132" s="134">
        <v>660928</v>
      </c>
      <c r="C132" s="135" t="s">
        <v>230</v>
      </c>
      <c r="D132" s="126">
        <v>9</v>
      </c>
      <c r="E132" s="126">
        <v>8</v>
      </c>
      <c r="F132" s="126">
        <v>9</v>
      </c>
      <c r="G132" s="126">
        <v>8</v>
      </c>
      <c r="H132" s="126">
        <v>5.5</v>
      </c>
      <c r="I132" s="126">
        <f t="shared" si="13"/>
        <v>39.5</v>
      </c>
      <c r="J132" s="126">
        <f t="shared" si="14"/>
        <v>5.9249999999999998</v>
      </c>
      <c r="K132" s="130">
        <v>2</v>
      </c>
      <c r="L132" s="127">
        <v>2.5</v>
      </c>
      <c r="M132" s="127">
        <v>3</v>
      </c>
      <c r="N132" s="127">
        <v>1.5</v>
      </c>
      <c r="O132" s="127">
        <v>3</v>
      </c>
      <c r="P132" s="127">
        <f t="shared" si="15"/>
        <v>12</v>
      </c>
      <c r="Q132" s="127">
        <f t="shared" si="16"/>
        <v>0.60000000000000009</v>
      </c>
      <c r="R132" s="128">
        <f t="shared" si="17"/>
        <v>1.45</v>
      </c>
      <c r="S132" s="128">
        <f t="shared" si="18"/>
        <v>1.325</v>
      </c>
      <c r="T132" s="128">
        <f t="shared" si="19"/>
        <v>1.5</v>
      </c>
      <c r="U132" s="128">
        <f t="shared" si="20"/>
        <v>1.2749999999999999</v>
      </c>
      <c r="V132" s="128">
        <f t="shared" si="21"/>
        <v>0.97499999999999998</v>
      </c>
      <c r="W132" s="33">
        <f t="shared" si="22"/>
        <v>51.5</v>
      </c>
      <c r="X132" s="129">
        <f t="shared" si="23"/>
        <v>10.3</v>
      </c>
      <c r="Y132" s="134">
        <v>42</v>
      </c>
      <c r="Z132" s="131">
        <f t="shared" si="24"/>
        <v>33.6</v>
      </c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2"/>
    </row>
    <row r="133" spans="1:44" s="130" customFormat="1" x14ac:dyDescent="0.3">
      <c r="A133" s="125">
        <v>127</v>
      </c>
      <c r="B133" s="134">
        <v>660929</v>
      </c>
      <c r="C133" s="135" t="s">
        <v>231</v>
      </c>
      <c r="D133" s="126"/>
      <c r="E133" s="126"/>
      <c r="F133" s="126"/>
      <c r="G133" s="126"/>
      <c r="H133" s="126"/>
      <c r="I133" s="126">
        <f t="shared" si="13"/>
        <v>0</v>
      </c>
      <c r="J133" s="126">
        <f t="shared" si="14"/>
        <v>0</v>
      </c>
      <c r="K133" s="127">
        <v>0</v>
      </c>
      <c r="L133" s="127">
        <v>0</v>
      </c>
      <c r="M133" s="127">
        <v>0.5</v>
      </c>
      <c r="N133" s="127">
        <v>0</v>
      </c>
      <c r="O133" s="127">
        <v>0.5</v>
      </c>
      <c r="P133" s="127">
        <f t="shared" si="15"/>
        <v>1</v>
      </c>
      <c r="Q133" s="127">
        <f t="shared" si="16"/>
        <v>0.05</v>
      </c>
      <c r="R133" s="128">
        <f t="shared" si="17"/>
        <v>0</v>
      </c>
      <c r="S133" s="128">
        <f t="shared" si="18"/>
        <v>0</v>
      </c>
      <c r="T133" s="128">
        <f t="shared" si="19"/>
        <v>2.5000000000000001E-2</v>
      </c>
      <c r="U133" s="128">
        <f t="shared" si="20"/>
        <v>0</v>
      </c>
      <c r="V133" s="128">
        <f t="shared" si="21"/>
        <v>2.5000000000000001E-2</v>
      </c>
      <c r="W133" s="33">
        <f t="shared" si="22"/>
        <v>1</v>
      </c>
      <c r="X133" s="129">
        <f t="shared" si="23"/>
        <v>0.2</v>
      </c>
      <c r="Y133" s="134">
        <v>5</v>
      </c>
      <c r="Z133" s="131">
        <f t="shared" si="24"/>
        <v>4</v>
      </c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2"/>
    </row>
    <row r="134" spans="1:44" s="130" customFormat="1" x14ac:dyDescent="0.3">
      <c r="A134" s="125">
        <v>128</v>
      </c>
      <c r="B134" s="134">
        <v>660930</v>
      </c>
      <c r="C134" s="135" t="s">
        <v>232</v>
      </c>
      <c r="D134" s="126">
        <v>12</v>
      </c>
      <c r="E134" s="126">
        <v>13</v>
      </c>
      <c r="F134" s="126">
        <v>14</v>
      </c>
      <c r="G134" s="126">
        <v>10</v>
      </c>
      <c r="H134" s="126">
        <v>8</v>
      </c>
      <c r="I134" s="126">
        <f t="shared" si="13"/>
        <v>57</v>
      </c>
      <c r="J134" s="126">
        <f t="shared" si="14"/>
        <v>8.5499999999999989</v>
      </c>
      <c r="K134" s="127">
        <v>3</v>
      </c>
      <c r="L134" s="127">
        <v>2.5</v>
      </c>
      <c r="M134" s="127">
        <v>4.5</v>
      </c>
      <c r="N134" s="127">
        <v>5</v>
      </c>
      <c r="O134" s="127">
        <v>3</v>
      </c>
      <c r="P134" s="127">
        <f t="shared" si="15"/>
        <v>18</v>
      </c>
      <c r="Q134" s="127">
        <f t="shared" si="16"/>
        <v>0.9</v>
      </c>
      <c r="R134" s="128">
        <f t="shared" si="17"/>
        <v>1.9499999999999997</v>
      </c>
      <c r="S134" s="128">
        <f t="shared" si="18"/>
        <v>2.0750000000000002</v>
      </c>
      <c r="T134" s="128">
        <f t="shared" si="19"/>
        <v>2.3250000000000002</v>
      </c>
      <c r="U134" s="128">
        <f t="shared" si="20"/>
        <v>1.75</v>
      </c>
      <c r="V134" s="128">
        <f t="shared" si="21"/>
        <v>1.35</v>
      </c>
      <c r="W134" s="33">
        <f t="shared" si="22"/>
        <v>75</v>
      </c>
      <c r="X134" s="129">
        <f t="shared" si="23"/>
        <v>15</v>
      </c>
      <c r="Y134" s="134">
        <v>62</v>
      </c>
      <c r="Z134" s="131">
        <f t="shared" si="24"/>
        <v>49.6</v>
      </c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2"/>
    </row>
    <row r="135" spans="1:44" s="130" customFormat="1" x14ac:dyDescent="0.3">
      <c r="A135" s="125">
        <v>129</v>
      </c>
      <c r="B135" s="134">
        <v>660931</v>
      </c>
      <c r="C135" s="135" t="s">
        <v>233</v>
      </c>
      <c r="D135" s="126">
        <v>13</v>
      </c>
      <c r="E135" s="126">
        <v>13.5</v>
      </c>
      <c r="F135" s="126">
        <v>14</v>
      </c>
      <c r="G135" s="126">
        <v>11.5</v>
      </c>
      <c r="H135" s="126">
        <v>10</v>
      </c>
      <c r="I135" s="126">
        <f t="shared" si="13"/>
        <v>62</v>
      </c>
      <c r="J135" s="126">
        <f t="shared" si="14"/>
        <v>9.2999999999999989</v>
      </c>
      <c r="K135" s="127">
        <v>4.5</v>
      </c>
      <c r="L135" s="127">
        <v>5</v>
      </c>
      <c r="M135" s="127">
        <v>3</v>
      </c>
      <c r="N135" s="127">
        <v>2.5</v>
      </c>
      <c r="O135" s="127">
        <v>4</v>
      </c>
      <c r="P135" s="127">
        <f t="shared" si="15"/>
        <v>19</v>
      </c>
      <c r="Q135" s="127">
        <f t="shared" si="16"/>
        <v>0.95000000000000007</v>
      </c>
      <c r="R135" s="128">
        <f t="shared" si="17"/>
        <v>2.1749999999999998</v>
      </c>
      <c r="S135" s="128">
        <f t="shared" si="18"/>
        <v>2.2749999999999999</v>
      </c>
      <c r="T135" s="128">
        <f t="shared" si="19"/>
        <v>2.25</v>
      </c>
      <c r="U135" s="128">
        <f t="shared" si="20"/>
        <v>1.8499999999999999</v>
      </c>
      <c r="V135" s="128">
        <f t="shared" si="21"/>
        <v>1.7</v>
      </c>
      <c r="W135" s="33">
        <f t="shared" si="22"/>
        <v>81</v>
      </c>
      <c r="X135" s="129">
        <f t="shared" si="23"/>
        <v>16.2</v>
      </c>
      <c r="Y135" s="134">
        <v>67</v>
      </c>
      <c r="Z135" s="131">
        <f t="shared" si="24"/>
        <v>53.6</v>
      </c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2"/>
    </row>
    <row r="136" spans="1:44" s="130" customFormat="1" x14ac:dyDescent="0.3">
      <c r="A136" s="125">
        <v>130</v>
      </c>
      <c r="B136" s="134">
        <v>660932</v>
      </c>
      <c r="C136" s="135" t="s">
        <v>234</v>
      </c>
      <c r="D136" s="126">
        <v>6</v>
      </c>
      <c r="E136" s="126">
        <v>6</v>
      </c>
      <c r="F136" s="126">
        <v>6</v>
      </c>
      <c r="G136" s="126">
        <v>6</v>
      </c>
      <c r="H136" s="126">
        <v>6</v>
      </c>
      <c r="I136" s="126">
        <f t="shared" ref="I136:I191" si="25">SUM(D136:H136)</f>
        <v>30</v>
      </c>
      <c r="J136" s="126">
        <f t="shared" ref="J136:J191" si="26">I136*0.15</f>
        <v>4.5</v>
      </c>
      <c r="K136" s="127">
        <v>1</v>
      </c>
      <c r="L136" s="127">
        <v>2.5</v>
      </c>
      <c r="M136" s="127">
        <v>2</v>
      </c>
      <c r="N136" s="127">
        <v>3</v>
      </c>
      <c r="O136" s="127">
        <v>2</v>
      </c>
      <c r="P136" s="127">
        <f t="shared" ref="P136:P191" si="27">SUM(K136:O136)</f>
        <v>10.5</v>
      </c>
      <c r="Q136" s="127">
        <f t="shared" ref="Q136:Q191" si="28">P136*0.05</f>
        <v>0.52500000000000002</v>
      </c>
      <c r="R136" s="128">
        <f t="shared" ref="R136:R191" si="29">D136*0.15+K136*0.05</f>
        <v>0.95</v>
      </c>
      <c r="S136" s="128">
        <f t="shared" ref="S136:S191" si="30">E136*0.15+L136*0.05</f>
        <v>1.0249999999999999</v>
      </c>
      <c r="T136" s="128">
        <f t="shared" ref="T136:T191" si="31">F136*0.15+M136*0.05</f>
        <v>0.99999999999999989</v>
      </c>
      <c r="U136" s="128">
        <f t="shared" ref="U136:U191" si="32">G136*0.15+N136*0.05</f>
        <v>1.0499999999999998</v>
      </c>
      <c r="V136" s="128">
        <f t="shared" ref="V136:V191" si="33">H136*0.15+O136*0.05</f>
        <v>0.99999999999999989</v>
      </c>
      <c r="W136" s="33">
        <f t="shared" ref="W136:W191" si="34">I136+P136</f>
        <v>40.5</v>
      </c>
      <c r="X136" s="129">
        <f t="shared" ref="X136:X191" si="35">W136*0.2</f>
        <v>8.1</v>
      </c>
      <c r="Y136" s="134">
        <v>35</v>
      </c>
      <c r="Z136" s="131">
        <f t="shared" ref="Z136:Z191" si="36">Y136*0.8</f>
        <v>28</v>
      </c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2"/>
    </row>
    <row r="137" spans="1:44" s="130" customFormat="1" x14ac:dyDescent="0.3">
      <c r="A137" s="125">
        <v>131</v>
      </c>
      <c r="B137" s="134">
        <v>660933</v>
      </c>
      <c r="C137" s="135" t="s">
        <v>235</v>
      </c>
      <c r="D137" s="150">
        <v>10</v>
      </c>
      <c r="E137" s="150">
        <v>7.5</v>
      </c>
      <c r="F137" s="150">
        <v>8</v>
      </c>
      <c r="G137" s="150">
        <v>9</v>
      </c>
      <c r="H137" s="150">
        <v>6</v>
      </c>
      <c r="I137" s="126">
        <f t="shared" si="25"/>
        <v>40.5</v>
      </c>
      <c r="J137" s="126">
        <f t="shared" si="26"/>
        <v>6.0750000000000002</v>
      </c>
      <c r="K137" s="127">
        <v>2.5</v>
      </c>
      <c r="L137" s="127">
        <v>3</v>
      </c>
      <c r="M137" s="127">
        <v>2</v>
      </c>
      <c r="N137" s="127">
        <v>3</v>
      </c>
      <c r="O137" s="127">
        <v>1.5</v>
      </c>
      <c r="P137" s="127">
        <f t="shared" si="27"/>
        <v>12</v>
      </c>
      <c r="Q137" s="127">
        <f t="shared" si="28"/>
        <v>0.60000000000000009</v>
      </c>
      <c r="R137" s="128">
        <f t="shared" si="29"/>
        <v>1.625</v>
      </c>
      <c r="S137" s="128">
        <f t="shared" si="30"/>
        <v>1.2749999999999999</v>
      </c>
      <c r="T137" s="128">
        <f t="shared" si="31"/>
        <v>1.3</v>
      </c>
      <c r="U137" s="128">
        <f t="shared" si="32"/>
        <v>1.5</v>
      </c>
      <c r="V137" s="128">
        <f t="shared" si="33"/>
        <v>0.97499999999999987</v>
      </c>
      <c r="W137" s="33">
        <f t="shared" si="34"/>
        <v>52.5</v>
      </c>
      <c r="X137" s="129">
        <f t="shared" si="35"/>
        <v>10.5</v>
      </c>
      <c r="Y137" s="134">
        <v>42</v>
      </c>
      <c r="Z137" s="131">
        <f t="shared" si="36"/>
        <v>33.6</v>
      </c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2"/>
    </row>
    <row r="138" spans="1:44" s="130" customFormat="1" x14ac:dyDescent="0.3">
      <c r="A138" s="125">
        <v>132</v>
      </c>
      <c r="B138" s="134">
        <v>660934</v>
      </c>
      <c r="C138" s="135" t="s">
        <v>236</v>
      </c>
      <c r="D138" s="126">
        <v>2</v>
      </c>
      <c r="E138" s="126">
        <v>1.5</v>
      </c>
      <c r="F138" s="126">
        <v>0</v>
      </c>
      <c r="G138" s="126">
        <v>0</v>
      </c>
      <c r="H138" s="126">
        <v>0</v>
      </c>
      <c r="I138" s="126">
        <f t="shared" si="25"/>
        <v>3.5</v>
      </c>
      <c r="J138" s="126">
        <f t="shared" si="26"/>
        <v>0.52500000000000002</v>
      </c>
      <c r="K138" s="127">
        <v>0</v>
      </c>
      <c r="L138" s="127">
        <v>0.5</v>
      </c>
      <c r="M138" s="127">
        <v>0</v>
      </c>
      <c r="N138" s="127">
        <v>0</v>
      </c>
      <c r="O138" s="127">
        <v>0.5</v>
      </c>
      <c r="P138" s="127">
        <f t="shared" si="27"/>
        <v>1</v>
      </c>
      <c r="Q138" s="127">
        <f t="shared" si="28"/>
        <v>0.05</v>
      </c>
      <c r="R138" s="128">
        <f t="shared" si="29"/>
        <v>0.3</v>
      </c>
      <c r="S138" s="128">
        <f t="shared" si="30"/>
        <v>0.24999999999999997</v>
      </c>
      <c r="T138" s="128">
        <f t="shared" si="31"/>
        <v>0</v>
      </c>
      <c r="U138" s="128">
        <f t="shared" si="32"/>
        <v>0</v>
      </c>
      <c r="V138" s="128">
        <f t="shared" si="33"/>
        <v>2.5000000000000001E-2</v>
      </c>
      <c r="W138" s="33">
        <f t="shared" si="34"/>
        <v>4.5</v>
      </c>
      <c r="X138" s="129">
        <f t="shared" si="35"/>
        <v>0.9</v>
      </c>
      <c r="Y138" s="134">
        <v>7</v>
      </c>
      <c r="Z138" s="131">
        <f t="shared" si="36"/>
        <v>5.6000000000000005</v>
      </c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2"/>
    </row>
    <row r="139" spans="1:44" s="130" customFormat="1" x14ac:dyDescent="0.3">
      <c r="A139" s="125">
        <v>133</v>
      </c>
      <c r="B139" s="134">
        <v>660935</v>
      </c>
      <c r="C139" s="135" t="s">
        <v>237</v>
      </c>
      <c r="D139" s="126">
        <v>6</v>
      </c>
      <c r="E139" s="126">
        <v>6</v>
      </c>
      <c r="F139" s="126">
        <v>6</v>
      </c>
      <c r="G139" s="126">
        <v>6</v>
      </c>
      <c r="H139" s="126">
        <v>6</v>
      </c>
      <c r="I139" s="126">
        <f t="shared" si="25"/>
        <v>30</v>
      </c>
      <c r="J139" s="126">
        <f t="shared" si="26"/>
        <v>4.5</v>
      </c>
      <c r="K139" s="127">
        <v>2.5</v>
      </c>
      <c r="L139" s="127">
        <v>2</v>
      </c>
      <c r="M139" s="127">
        <v>2.5</v>
      </c>
      <c r="N139" s="127">
        <v>1.5</v>
      </c>
      <c r="O139" s="127">
        <v>2</v>
      </c>
      <c r="P139" s="127">
        <f t="shared" si="27"/>
        <v>10.5</v>
      </c>
      <c r="Q139" s="127">
        <f t="shared" si="28"/>
        <v>0.52500000000000002</v>
      </c>
      <c r="R139" s="128">
        <f t="shared" si="29"/>
        <v>1.0249999999999999</v>
      </c>
      <c r="S139" s="128">
        <f t="shared" si="30"/>
        <v>0.99999999999999989</v>
      </c>
      <c r="T139" s="128">
        <f t="shared" si="31"/>
        <v>1.0249999999999999</v>
      </c>
      <c r="U139" s="128">
        <f t="shared" si="32"/>
        <v>0.97499999999999987</v>
      </c>
      <c r="V139" s="128">
        <f t="shared" si="33"/>
        <v>0.99999999999999989</v>
      </c>
      <c r="W139" s="33">
        <f t="shared" si="34"/>
        <v>40.5</v>
      </c>
      <c r="X139" s="129">
        <f t="shared" si="35"/>
        <v>8.1</v>
      </c>
      <c r="Y139" s="134">
        <v>36</v>
      </c>
      <c r="Z139" s="131">
        <f t="shared" si="36"/>
        <v>28.8</v>
      </c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2"/>
    </row>
    <row r="140" spans="1:44" s="130" customFormat="1" x14ac:dyDescent="0.3">
      <c r="A140" s="125">
        <v>134</v>
      </c>
      <c r="B140" s="134">
        <v>660936</v>
      </c>
      <c r="C140" s="135" t="s">
        <v>238</v>
      </c>
      <c r="D140" s="126">
        <v>7</v>
      </c>
      <c r="E140" s="126">
        <v>5.5</v>
      </c>
      <c r="F140" s="126">
        <v>4.5</v>
      </c>
      <c r="G140" s="126">
        <v>9.5</v>
      </c>
      <c r="H140" s="126">
        <v>10.5</v>
      </c>
      <c r="I140" s="126">
        <f t="shared" si="25"/>
        <v>37</v>
      </c>
      <c r="J140" s="126">
        <f t="shared" si="26"/>
        <v>5.55</v>
      </c>
      <c r="K140" s="127">
        <v>2</v>
      </c>
      <c r="L140" s="127">
        <v>2.5</v>
      </c>
      <c r="M140" s="127">
        <v>3</v>
      </c>
      <c r="N140" s="127">
        <v>3</v>
      </c>
      <c r="O140" s="127">
        <v>1.5</v>
      </c>
      <c r="P140" s="127">
        <f t="shared" si="27"/>
        <v>12</v>
      </c>
      <c r="Q140" s="127">
        <f t="shared" si="28"/>
        <v>0.60000000000000009</v>
      </c>
      <c r="R140" s="128">
        <f t="shared" si="29"/>
        <v>1.1500000000000001</v>
      </c>
      <c r="S140" s="128">
        <f t="shared" si="30"/>
        <v>0.95</v>
      </c>
      <c r="T140" s="128">
        <f t="shared" si="31"/>
        <v>0.82499999999999996</v>
      </c>
      <c r="U140" s="128">
        <f t="shared" si="32"/>
        <v>1.5750000000000002</v>
      </c>
      <c r="V140" s="128">
        <f t="shared" si="33"/>
        <v>1.65</v>
      </c>
      <c r="W140" s="33">
        <f t="shared" si="34"/>
        <v>49</v>
      </c>
      <c r="X140" s="129">
        <f t="shared" si="35"/>
        <v>9.8000000000000007</v>
      </c>
      <c r="Y140" s="134">
        <v>43</v>
      </c>
      <c r="Z140" s="131">
        <f t="shared" si="36"/>
        <v>34.4</v>
      </c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2"/>
    </row>
    <row r="141" spans="1:44" s="130" customFormat="1" x14ac:dyDescent="0.3">
      <c r="A141" s="125">
        <v>135</v>
      </c>
      <c r="B141" s="134">
        <v>660937</v>
      </c>
      <c r="C141" s="135" t="s">
        <v>239</v>
      </c>
      <c r="D141" s="126">
        <v>0</v>
      </c>
      <c r="E141" s="126">
        <v>1</v>
      </c>
      <c r="F141" s="126">
        <v>0</v>
      </c>
      <c r="G141" s="126">
        <v>1.5</v>
      </c>
      <c r="H141" s="126">
        <v>0</v>
      </c>
      <c r="I141" s="126">
        <f t="shared" si="25"/>
        <v>2.5</v>
      </c>
      <c r="J141" s="126">
        <f t="shared" si="26"/>
        <v>0.375</v>
      </c>
      <c r="K141" s="127">
        <v>0.5</v>
      </c>
      <c r="L141" s="127">
        <v>0</v>
      </c>
      <c r="M141" s="127">
        <v>0</v>
      </c>
      <c r="N141" s="127">
        <v>0</v>
      </c>
      <c r="O141" s="127">
        <v>0.5</v>
      </c>
      <c r="P141" s="127">
        <f t="shared" si="27"/>
        <v>1</v>
      </c>
      <c r="Q141" s="127">
        <f t="shared" si="28"/>
        <v>0.05</v>
      </c>
      <c r="R141" s="128">
        <f t="shared" si="29"/>
        <v>2.5000000000000001E-2</v>
      </c>
      <c r="S141" s="128">
        <f t="shared" si="30"/>
        <v>0.15</v>
      </c>
      <c r="T141" s="128">
        <f t="shared" si="31"/>
        <v>0</v>
      </c>
      <c r="U141" s="128">
        <f t="shared" si="32"/>
        <v>0.22499999999999998</v>
      </c>
      <c r="V141" s="128">
        <f t="shared" si="33"/>
        <v>2.5000000000000001E-2</v>
      </c>
      <c r="W141" s="33">
        <f t="shared" si="34"/>
        <v>3.5</v>
      </c>
      <c r="X141" s="129">
        <f t="shared" si="35"/>
        <v>0.70000000000000007</v>
      </c>
      <c r="Y141" s="134">
        <v>5</v>
      </c>
      <c r="Z141" s="131">
        <f t="shared" si="36"/>
        <v>4</v>
      </c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2"/>
    </row>
    <row r="142" spans="1:44" s="130" customFormat="1" x14ac:dyDescent="0.3">
      <c r="A142" s="125">
        <v>136</v>
      </c>
      <c r="B142" s="134">
        <v>660938</v>
      </c>
      <c r="C142" s="135" t="s">
        <v>240</v>
      </c>
      <c r="D142" s="126"/>
      <c r="E142" s="126"/>
      <c r="F142" s="126"/>
      <c r="G142" s="126"/>
      <c r="H142" s="126"/>
      <c r="I142" s="126">
        <f t="shared" si="25"/>
        <v>0</v>
      </c>
      <c r="J142" s="126">
        <f t="shared" si="26"/>
        <v>0</v>
      </c>
      <c r="K142" s="127">
        <v>1</v>
      </c>
      <c r="L142" s="127">
        <v>0</v>
      </c>
      <c r="M142" s="127">
        <v>0.5</v>
      </c>
      <c r="N142" s="127">
        <v>0.5</v>
      </c>
      <c r="O142" s="127">
        <v>1</v>
      </c>
      <c r="P142" s="127">
        <f t="shared" si="27"/>
        <v>3</v>
      </c>
      <c r="Q142" s="127">
        <f t="shared" si="28"/>
        <v>0.15000000000000002</v>
      </c>
      <c r="R142" s="128">
        <f t="shared" si="29"/>
        <v>0.05</v>
      </c>
      <c r="S142" s="128">
        <f t="shared" si="30"/>
        <v>0</v>
      </c>
      <c r="T142" s="128">
        <f t="shared" si="31"/>
        <v>2.5000000000000001E-2</v>
      </c>
      <c r="U142" s="128">
        <f t="shared" si="32"/>
        <v>2.5000000000000001E-2</v>
      </c>
      <c r="V142" s="128">
        <f t="shared" si="33"/>
        <v>0.05</v>
      </c>
      <c r="W142" s="33">
        <f t="shared" si="34"/>
        <v>3</v>
      </c>
      <c r="X142" s="129">
        <f t="shared" si="35"/>
        <v>0.60000000000000009</v>
      </c>
      <c r="Y142" s="134">
        <v>8</v>
      </c>
      <c r="Z142" s="131">
        <f t="shared" si="36"/>
        <v>6.4</v>
      </c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2"/>
    </row>
    <row r="143" spans="1:44" s="130" customFormat="1" x14ac:dyDescent="0.3">
      <c r="A143" s="125">
        <v>137</v>
      </c>
      <c r="B143" s="134">
        <v>660939</v>
      </c>
      <c r="C143" s="135" t="s">
        <v>241</v>
      </c>
      <c r="D143" s="126"/>
      <c r="E143" s="126"/>
      <c r="F143" s="126"/>
      <c r="G143" s="126"/>
      <c r="H143" s="126"/>
      <c r="I143" s="126">
        <f t="shared" si="25"/>
        <v>0</v>
      </c>
      <c r="J143" s="126">
        <f t="shared" si="26"/>
        <v>0</v>
      </c>
      <c r="K143" s="127">
        <v>0</v>
      </c>
      <c r="L143" s="127">
        <v>0.5</v>
      </c>
      <c r="M143" s="127">
        <v>0</v>
      </c>
      <c r="N143" s="127">
        <v>0</v>
      </c>
      <c r="O143" s="127">
        <v>0</v>
      </c>
      <c r="P143" s="127">
        <f t="shared" si="27"/>
        <v>0.5</v>
      </c>
      <c r="Q143" s="127">
        <f t="shared" si="28"/>
        <v>2.5000000000000001E-2</v>
      </c>
      <c r="R143" s="128">
        <f t="shared" si="29"/>
        <v>0</v>
      </c>
      <c r="S143" s="128">
        <f t="shared" si="30"/>
        <v>2.5000000000000001E-2</v>
      </c>
      <c r="T143" s="128">
        <f t="shared" si="31"/>
        <v>0</v>
      </c>
      <c r="U143" s="128">
        <f t="shared" si="32"/>
        <v>0</v>
      </c>
      <c r="V143" s="128">
        <f t="shared" si="33"/>
        <v>0</v>
      </c>
      <c r="W143" s="33">
        <f t="shared" si="34"/>
        <v>0.5</v>
      </c>
      <c r="X143" s="129">
        <f t="shared" si="35"/>
        <v>0.1</v>
      </c>
      <c r="Y143" s="134">
        <v>4</v>
      </c>
      <c r="Z143" s="131">
        <f t="shared" si="36"/>
        <v>3.2</v>
      </c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2"/>
    </row>
    <row r="144" spans="1:44" s="130" customFormat="1" x14ac:dyDescent="0.3">
      <c r="A144" s="125">
        <v>138</v>
      </c>
      <c r="B144" s="134">
        <v>660940</v>
      </c>
      <c r="C144" s="135" t="s">
        <v>242</v>
      </c>
      <c r="D144" s="126"/>
      <c r="E144" s="126"/>
      <c r="F144" s="126"/>
      <c r="G144" s="126"/>
      <c r="H144" s="126"/>
      <c r="I144" s="126">
        <f t="shared" si="25"/>
        <v>0</v>
      </c>
      <c r="J144" s="126">
        <f t="shared" si="26"/>
        <v>0</v>
      </c>
      <c r="K144" s="127">
        <v>0</v>
      </c>
      <c r="L144" s="127">
        <v>0</v>
      </c>
      <c r="M144" s="127">
        <v>0.5</v>
      </c>
      <c r="N144" s="127">
        <v>0.5</v>
      </c>
      <c r="O144" s="127">
        <v>0</v>
      </c>
      <c r="P144" s="127">
        <f t="shared" si="27"/>
        <v>1</v>
      </c>
      <c r="Q144" s="127">
        <f t="shared" si="28"/>
        <v>0.05</v>
      </c>
      <c r="R144" s="128">
        <f t="shared" si="29"/>
        <v>0</v>
      </c>
      <c r="S144" s="128">
        <f t="shared" si="30"/>
        <v>0</v>
      </c>
      <c r="T144" s="128">
        <f t="shared" si="31"/>
        <v>2.5000000000000001E-2</v>
      </c>
      <c r="U144" s="128">
        <f t="shared" si="32"/>
        <v>2.5000000000000001E-2</v>
      </c>
      <c r="V144" s="128">
        <f t="shared" si="33"/>
        <v>0</v>
      </c>
      <c r="W144" s="33">
        <f t="shared" si="34"/>
        <v>1</v>
      </c>
      <c r="X144" s="129">
        <f t="shared" si="35"/>
        <v>0.2</v>
      </c>
      <c r="Y144" s="134">
        <v>3</v>
      </c>
      <c r="Z144" s="131">
        <f t="shared" si="36"/>
        <v>2.4000000000000004</v>
      </c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2"/>
    </row>
    <row r="145" spans="1:44" s="130" customFormat="1" x14ac:dyDescent="0.3">
      <c r="A145" s="125">
        <v>139</v>
      </c>
      <c r="B145" s="134">
        <v>660941</v>
      </c>
      <c r="C145" s="135" t="s">
        <v>243</v>
      </c>
      <c r="D145" s="126">
        <v>9</v>
      </c>
      <c r="E145" s="126">
        <v>12</v>
      </c>
      <c r="F145" s="126">
        <v>12.5</v>
      </c>
      <c r="G145" s="126">
        <v>13</v>
      </c>
      <c r="H145" s="126">
        <v>12</v>
      </c>
      <c r="I145" s="126">
        <f t="shared" si="25"/>
        <v>58.5</v>
      </c>
      <c r="J145" s="126">
        <f t="shared" si="26"/>
        <v>8.7750000000000004</v>
      </c>
      <c r="K145" s="127">
        <v>4</v>
      </c>
      <c r="L145" s="127">
        <v>3.5</v>
      </c>
      <c r="M145" s="127">
        <v>3</v>
      </c>
      <c r="N145" s="127">
        <v>4</v>
      </c>
      <c r="O145" s="127">
        <v>3.5</v>
      </c>
      <c r="P145" s="127">
        <f t="shared" si="27"/>
        <v>18</v>
      </c>
      <c r="Q145" s="127">
        <f t="shared" si="28"/>
        <v>0.9</v>
      </c>
      <c r="R145" s="128">
        <f t="shared" si="29"/>
        <v>1.5499999999999998</v>
      </c>
      <c r="S145" s="128">
        <f t="shared" si="30"/>
        <v>1.9749999999999999</v>
      </c>
      <c r="T145" s="128">
        <f t="shared" si="31"/>
        <v>2.0249999999999999</v>
      </c>
      <c r="U145" s="128">
        <f t="shared" si="32"/>
        <v>2.15</v>
      </c>
      <c r="V145" s="128">
        <f t="shared" si="33"/>
        <v>1.9749999999999999</v>
      </c>
      <c r="W145" s="33">
        <f t="shared" si="34"/>
        <v>76.5</v>
      </c>
      <c r="X145" s="129">
        <f t="shared" si="35"/>
        <v>15.3</v>
      </c>
      <c r="Y145" s="134">
        <v>59</v>
      </c>
      <c r="Z145" s="131">
        <f t="shared" si="36"/>
        <v>47.2</v>
      </c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2"/>
    </row>
    <row r="146" spans="1:44" s="130" customFormat="1" x14ac:dyDescent="0.3">
      <c r="A146" s="125">
        <v>140</v>
      </c>
      <c r="B146" s="134">
        <v>660942</v>
      </c>
      <c r="C146" s="135" t="s">
        <v>244</v>
      </c>
      <c r="D146" s="126">
        <v>17.5</v>
      </c>
      <c r="E146" s="126">
        <v>16</v>
      </c>
      <c r="F146" s="126">
        <v>12</v>
      </c>
      <c r="G146" s="126">
        <v>18.5</v>
      </c>
      <c r="H146" s="126">
        <v>18</v>
      </c>
      <c r="I146" s="126">
        <f t="shared" si="25"/>
        <v>82</v>
      </c>
      <c r="J146" s="126">
        <f t="shared" si="26"/>
        <v>12.299999999999999</v>
      </c>
      <c r="K146" s="127">
        <v>5.5</v>
      </c>
      <c r="L146" s="127">
        <v>5</v>
      </c>
      <c r="M146" s="127">
        <v>5</v>
      </c>
      <c r="N146" s="127">
        <v>5</v>
      </c>
      <c r="O146" s="127">
        <v>5</v>
      </c>
      <c r="P146" s="127">
        <f t="shared" si="27"/>
        <v>25.5</v>
      </c>
      <c r="Q146" s="127">
        <f t="shared" si="28"/>
        <v>1.2750000000000001</v>
      </c>
      <c r="R146" s="128">
        <f t="shared" si="29"/>
        <v>2.9</v>
      </c>
      <c r="S146" s="128">
        <f t="shared" si="30"/>
        <v>2.65</v>
      </c>
      <c r="T146" s="128">
        <f t="shared" si="31"/>
        <v>2.0499999999999998</v>
      </c>
      <c r="U146" s="128">
        <f t="shared" si="32"/>
        <v>3.0249999999999999</v>
      </c>
      <c r="V146" s="128">
        <f t="shared" si="33"/>
        <v>2.9499999999999997</v>
      </c>
      <c r="W146" s="33">
        <f t="shared" si="34"/>
        <v>107.5</v>
      </c>
      <c r="X146" s="129">
        <f t="shared" si="35"/>
        <v>21.5</v>
      </c>
      <c r="Y146" s="134">
        <v>88</v>
      </c>
      <c r="Z146" s="131">
        <f t="shared" si="36"/>
        <v>70.400000000000006</v>
      </c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2"/>
    </row>
    <row r="147" spans="1:44" s="130" customFormat="1" x14ac:dyDescent="0.3">
      <c r="A147" s="125">
        <v>141</v>
      </c>
      <c r="B147" s="134">
        <v>660943</v>
      </c>
      <c r="C147" s="135" t="s">
        <v>245</v>
      </c>
      <c r="D147" s="126">
        <v>1</v>
      </c>
      <c r="E147" s="126">
        <v>1</v>
      </c>
      <c r="F147" s="126">
        <v>0</v>
      </c>
      <c r="G147" s="126">
        <v>0</v>
      </c>
      <c r="H147" s="126">
        <v>0</v>
      </c>
      <c r="I147" s="126">
        <f t="shared" si="25"/>
        <v>2</v>
      </c>
      <c r="J147" s="126">
        <f t="shared" si="26"/>
        <v>0.3</v>
      </c>
      <c r="K147" s="127">
        <v>0</v>
      </c>
      <c r="L147" s="127">
        <v>0</v>
      </c>
      <c r="M147" s="127">
        <v>0.5</v>
      </c>
      <c r="N147" s="127">
        <v>0.5</v>
      </c>
      <c r="O147" s="127">
        <v>0</v>
      </c>
      <c r="P147" s="127">
        <f t="shared" si="27"/>
        <v>1</v>
      </c>
      <c r="Q147" s="127">
        <f t="shared" si="28"/>
        <v>0.05</v>
      </c>
      <c r="R147" s="128">
        <f t="shared" si="29"/>
        <v>0.15</v>
      </c>
      <c r="S147" s="128">
        <f t="shared" si="30"/>
        <v>0.15</v>
      </c>
      <c r="T147" s="128">
        <f t="shared" si="31"/>
        <v>2.5000000000000001E-2</v>
      </c>
      <c r="U147" s="128">
        <f t="shared" si="32"/>
        <v>2.5000000000000001E-2</v>
      </c>
      <c r="V147" s="128">
        <f t="shared" si="33"/>
        <v>0</v>
      </c>
      <c r="W147" s="33">
        <f t="shared" si="34"/>
        <v>3</v>
      </c>
      <c r="X147" s="129">
        <f t="shared" si="35"/>
        <v>0.60000000000000009</v>
      </c>
      <c r="Y147" s="134">
        <v>5</v>
      </c>
      <c r="Z147" s="131">
        <f t="shared" si="36"/>
        <v>4</v>
      </c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2"/>
    </row>
    <row r="148" spans="1:44" s="130" customFormat="1" x14ac:dyDescent="0.3">
      <c r="A148" s="125">
        <v>142</v>
      </c>
      <c r="B148" s="134">
        <v>660944</v>
      </c>
      <c r="C148" s="135" t="s">
        <v>246</v>
      </c>
      <c r="D148" s="126">
        <v>8</v>
      </c>
      <c r="E148" s="126">
        <v>8.5</v>
      </c>
      <c r="F148" s="126">
        <v>5.5</v>
      </c>
      <c r="G148" s="126">
        <v>12</v>
      </c>
      <c r="H148" s="126">
        <v>15</v>
      </c>
      <c r="I148" s="126">
        <f t="shared" si="25"/>
        <v>49</v>
      </c>
      <c r="J148" s="126">
        <f t="shared" si="26"/>
        <v>7.35</v>
      </c>
      <c r="K148" s="127">
        <v>3</v>
      </c>
      <c r="L148" s="127">
        <v>2.5</v>
      </c>
      <c r="M148" s="127">
        <v>3</v>
      </c>
      <c r="N148" s="127">
        <v>4</v>
      </c>
      <c r="O148" s="127">
        <v>3.5</v>
      </c>
      <c r="P148" s="127">
        <f t="shared" si="27"/>
        <v>16</v>
      </c>
      <c r="Q148" s="127">
        <f t="shared" si="28"/>
        <v>0.8</v>
      </c>
      <c r="R148" s="128">
        <f t="shared" si="29"/>
        <v>1.35</v>
      </c>
      <c r="S148" s="128">
        <f t="shared" si="30"/>
        <v>1.4</v>
      </c>
      <c r="T148" s="128">
        <f t="shared" si="31"/>
        <v>0.97499999999999998</v>
      </c>
      <c r="U148" s="128">
        <f t="shared" si="32"/>
        <v>1.9999999999999998</v>
      </c>
      <c r="V148" s="128">
        <f t="shared" si="33"/>
        <v>2.4249999999999998</v>
      </c>
      <c r="W148" s="33">
        <f t="shared" si="34"/>
        <v>65</v>
      </c>
      <c r="X148" s="129">
        <f t="shared" si="35"/>
        <v>13</v>
      </c>
      <c r="Y148" s="134">
        <v>56</v>
      </c>
      <c r="Z148" s="131">
        <f t="shared" si="36"/>
        <v>44.800000000000004</v>
      </c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2"/>
    </row>
    <row r="149" spans="1:44" s="130" customFormat="1" x14ac:dyDescent="0.3">
      <c r="A149" s="125">
        <v>143</v>
      </c>
      <c r="B149" s="134">
        <v>660945</v>
      </c>
      <c r="C149" s="135" t="s">
        <v>247</v>
      </c>
      <c r="D149" s="126">
        <v>8</v>
      </c>
      <c r="E149" s="126">
        <v>8.5</v>
      </c>
      <c r="F149" s="126">
        <v>6.5</v>
      </c>
      <c r="G149" s="126">
        <v>9</v>
      </c>
      <c r="H149" s="126">
        <v>4.5</v>
      </c>
      <c r="I149" s="126">
        <f t="shared" si="25"/>
        <v>36.5</v>
      </c>
      <c r="J149" s="126">
        <f t="shared" si="26"/>
        <v>5.4749999999999996</v>
      </c>
      <c r="K149" s="15">
        <v>2.5</v>
      </c>
      <c r="L149" s="15">
        <v>2.5</v>
      </c>
      <c r="M149" s="15">
        <v>3</v>
      </c>
      <c r="N149" s="15">
        <v>3.5</v>
      </c>
      <c r="O149" s="15">
        <v>1.5</v>
      </c>
      <c r="P149" s="127">
        <f t="shared" si="27"/>
        <v>13</v>
      </c>
      <c r="Q149" s="127">
        <f t="shared" si="28"/>
        <v>0.65</v>
      </c>
      <c r="R149" s="128">
        <f t="shared" si="29"/>
        <v>1.325</v>
      </c>
      <c r="S149" s="128">
        <f t="shared" si="30"/>
        <v>1.4</v>
      </c>
      <c r="T149" s="128">
        <f t="shared" si="31"/>
        <v>1.125</v>
      </c>
      <c r="U149" s="128">
        <f t="shared" si="32"/>
        <v>1.5249999999999999</v>
      </c>
      <c r="V149" s="128">
        <f t="shared" si="33"/>
        <v>0.75</v>
      </c>
      <c r="W149" s="33">
        <f t="shared" si="34"/>
        <v>49.5</v>
      </c>
      <c r="X149" s="129">
        <f t="shared" si="35"/>
        <v>9.9</v>
      </c>
      <c r="Y149" s="134">
        <v>40</v>
      </c>
      <c r="Z149" s="131">
        <f t="shared" si="36"/>
        <v>32</v>
      </c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2"/>
    </row>
    <row r="150" spans="1:44" s="130" customFormat="1" x14ac:dyDescent="0.3">
      <c r="A150" s="125">
        <v>144</v>
      </c>
      <c r="B150" s="134">
        <v>660946</v>
      </c>
      <c r="C150" s="135" t="s">
        <v>248</v>
      </c>
      <c r="D150" s="126">
        <v>12.5</v>
      </c>
      <c r="E150" s="126">
        <v>12</v>
      </c>
      <c r="F150" s="126">
        <v>15</v>
      </c>
      <c r="G150" s="126">
        <v>11</v>
      </c>
      <c r="H150" s="126">
        <v>10.5</v>
      </c>
      <c r="I150" s="126">
        <f t="shared" si="25"/>
        <v>61</v>
      </c>
      <c r="J150" s="126">
        <f t="shared" si="26"/>
        <v>9.15</v>
      </c>
      <c r="K150" s="127">
        <v>2</v>
      </c>
      <c r="L150" s="127">
        <v>3</v>
      </c>
      <c r="M150" s="127">
        <v>4.5</v>
      </c>
      <c r="N150" s="127">
        <v>3.5</v>
      </c>
      <c r="O150" s="127">
        <v>5</v>
      </c>
      <c r="P150" s="127">
        <f t="shared" si="27"/>
        <v>18</v>
      </c>
      <c r="Q150" s="127">
        <f t="shared" si="28"/>
        <v>0.9</v>
      </c>
      <c r="R150" s="128">
        <f t="shared" si="29"/>
        <v>1.9750000000000001</v>
      </c>
      <c r="S150" s="128">
        <f t="shared" si="30"/>
        <v>1.9499999999999997</v>
      </c>
      <c r="T150" s="128">
        <f t="shared" si="31"/>
        <v>2.4750000000000001</v>
      </c>
      <c r="U150" s="128">
        <f t="shared" si="32"/>
        <v>1.825</v>
      </c>
      <c r="V150" s="128">
        <f t="shared" si="33"/>
        <v>1.825</v>
      </c>
      <c r="W150" s="33">
        <f t="shared" si="34"/>
        <v>79</v>
      </c>
      <c r="X150" s="129">
        <f t="shared" si="35"/>
        <v>15.8</v>
      </c>
      <c r="Y150" s="134">
        <v>62</v>
      </c>
      <c r="Z150" s="131">
        <f t="shared" si="36"/>
        <v>49.6</v>
      </c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2"/>
    </row>
    <row r="151" spans="1:44" s="130" customFormat="1" x14ac:dyDescent="0.3">
      <c r="A151" s="125">
        <v>145</v>
      </c>
      <c r="B151" s="134">
        <v>660947</v>
      </c>
      <c r="C151" s="135" t="s">
        <v>249</v>
      </c>
      <c r="D151" s="126"/>
      <c r="E151" s="126"/>
      <c r="F151" s="126"/>
      <c r="G151" s="126"/>
      <c r="H151" s="126"/>
      <c r="I151" s="126">
        <f t="shared" si="25"/>
        <v>0</v>
      </c>
      <c r="J151" s="126">
        <f t="shared" si="26"/>
        <v>0</v>
      </c>
      <c r="K151" s="127"/>
      <c r="L151" s="127"/>
      <c r="M151" s="127"/>
      <c r="N151" s="127"/>
      <c r="O151" s="127"/>
      <c r="P151" s="127">
        <f t="shared" si="27"/>
        <v>0</v>
      </c>
      <c r="Q151" s="127">
        <f t="shared" si="28"/>
        <v>0</v>
      </c>
      <c r="R151" s="128">
        <f t="shared" si="29"/>
        <v>0</v>
      </c>
      <c r="S151" s="128">
        <f t="shared" si="30"/>
        <v>0</v>
      </c>
      <c r="T151" s="128">
        <f t="shared" si="31"/>
        <v>0</v>
      </c>
      <c r="U151" s="128">
        <f t="shared" si="32"/>
        <v>0</v>
      </c>
      <c r="V151" s="128">
        <f t="shared" si="33"/>
        <v>0</v>
      </c>
      <c r="W151" s="33">
        <f t="shared" si="34"/>
        <v>0</v>
      </c>
      <c r="X151" s="129">
        <f t="shared" si="35"/>
        <v>0</v>
      </c>
      <c r="Y151" s="134" t="s">
        <v>290</v>
      </c>
      <c r="Z151" s="131" t="e">
        <f t="shared" si="36"/>
        <v>#VALUE!</v>
      </c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2"/>
    </row>
    <row r="152" spans="1:44" s="130" customFormat="1" x14ac:dyDescent="0.3">
      <c r="A152" s="125">
        <v>146</v>
      </c>
      <c r="B152" s="134">
        <v>660948</v>
      </c>
      <c r="C152" s="135" t="s">
        <v>250</v>
      </c>
      <c r="D152" s="126">
        <v>2</v>
      </c>
      <c r="E152" s="126">
        <v>1.5</v>
      </c>
      <c r="F152" s="126">
        <v>0</v>
      </c>
      <c r="G152" s="126">
        <v>0</v>
      </c>
      <c r="H152" s="126">
        <v>2</v>
      </c>
      <c r="I152" s="126">
        <f t="shared" si="25"/>
        <v>5.5</v>
      </c>
      <c r="J152" s="126">
        <f t="shared" si="26"/>
        <v>0.82499999999999996</v>
      </c>
      <c r="K152" s="127">
        <v>0</v>
      </c>
      <c r="L152" s="127">
        <v>0.5</v>
      </c>
      <c r="M152" s="127">
        <v>1</v>
      </c>
      <c r="N152" s="127">
        <v>1.5</v>
      </c>
      <c r="O152" s="127">
        <v>0</v>
      </c>
      <c r="P152" s="127">
        <f t="shared" si="27"/>
        <v>3</v>
      </c>
      <c r="Q152" s="127">
        <f t="shared" si="28"/>
        <v>0.15000000000000002</v>
      </c>
      <c r="R152" s="128">
        <f t="shared" si="29"/>
        <v>0.3</v>
      </c>
      <c r="S152" s="128">
        <f t="shared" si="30"/>
        <v>0.24999999999999997</v>
      </c>
      <c r="T152" s="128">
        <f t="shared" si="31"/>
        <v>0.05</v>
      </c>
      <c r="U152" s="128">
        <f t="shared" si="32"/>
        <v>7.5000000000000011E-2</v>
      </c>
      <c r="V152" s="128">
        <f t="shared" si="33"/>
        <v>0.3</v>
      </c>
      <c r="W152" s="33">
        <f t="shared" si="34"/>
        <v>8.5</v>
      </c>
      <c r="X152" s="129">
        <f t="shared" si="35"/>
        <v>1.7000000000000002</v>
      </c>
      <c r="Y152" s="134">
        <v>9</v>
      </c>
      <c r="Z152" s="131">
        <f t="shared" si="36"/>
        <v>7.2</v>
      </c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2"/>
    </row>
    <row r="153" spans="1:44" s="130" customFormat="1" x14ac:dyDescent="0.3">
      <c r="A153" s="125">
        <v>147</v>
      </c>
      <c r="B153" s="134">
        <v>660949</v>
      </c>
      <c r="C153" s="135" t="s">
        <v>251</v>
      </c>
      <c r="D153" s="126">
        <v>2</v>
      </c>
      <c r="E153" s="126">
        <v>2</v>
      </c>
      <c r="F153" s="126">
        <v>1.5</v>
      </c>
      <c r="G153" s="126">
        <v>1.5</v>
      </c>
      <c r="H153" s="126">
        <v>0</v>
      </c>
      <c r="I153" s="126">
        <f t="shared" si="25"/>
        <v>7</v>
      </c>
      <c r="J153" s="126">
        <f t="shared" si="26"/>
        <v>1.05</v>
      </c>
      <c r="K153" s="127">
        <v>1.5</v>
      </c>
      <c r="L153" s="127">
        <v>2</v>
      </c>
      <c r="M153" s="127">
        <v>0</v>
      </c>
      <c r="N153" s="127">
        <v>0</v>
      </c>
      <c r="O153" s="127">
        <v>0.5</v>
      </c>
      <c r="P153" s="127">
        <f t="shared" si="27"/>
        <v>4</v>
      </c>
      <c r="Q153" s="127">
        <f t="shared" si="28"/>
        <v>0.2</v>
      </c>
      <c r="R153" s="128">
        <f t="shared" si="29"/>
        <v>0.375</v>
      </c>
      <c r="S153" s="128">
        <f t="shared" si="30"/>
        <v>0.4</v>
      </c>
      <c r="T153" s="128">
        <f t="shared" si="31"/>
        <v>0.22499999999999998</v>
      </c>
      <c r="U153" s="128">
        <f t="shared" si="32"/>
        <v>0.22499999999999998</v>
      </c>
      <c r="V153" s="128">
        <f t="shared" si="33"/>
        <v>2.5000000000000001E-2</v>
      </c>
      <c r="W153" s="33">
        <f t="shared" si="34"/>
        <v>11</v>
      </c>
      <c r="X153" s="129">
        <f t="shared" si="35"/>
        <v>2.2000000000000002</v>
      </c>
      <c r="Y153" s="134">
        <v>12</v>
      </c>
      <c r="Z153" s="131">
        <f t="shared" si="36"/>
        <v>9.6000000000000014</v>
      </c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2"/>
    </row>
    <row r="154" spans="1:44" s="130" customFormat="1" x14ac:dyDescent="0.3">
      <c r="A154" s="125">
        <v>148</v>
      </c>
      <c r="B154" s="134">
        <v>660950</v>
      </c>
      <c r="C154" s="135" t="s">
        <v>252</v>
      </c>
      <c r="D154" s="126">
        <v>0</v>
      </c>
      <c r="E154" s="126">
        <v>0</v>
      </c>
      <c r="F154" s="126">
        <v>0</v>
      </c>
      <c r="G154" s="126">
        <v>0</v>
      </c>
      <c r="H154" s="126">
        <v>0</v>
      </c>
      <c r="I154" s="126">
        <f t="shared" si="25"/>
        <v>0</v>
      </c>
      <c r="J154" s="126">
        <f t="shared" si="26"/>
        <v>0</v>
      </c>
      <c r="K154" s="127">
        <v>0</v>
      </c>
      <c r="L154" s="127">
        <v>0</v>
      </c>
      <c r="M154" s="127">
        <v>0.5</v>
      </c>
      <c r="N154" s="127">
        <v>0.5</v>
      </c>
      <c r="O154" s="127">
        <v>0</v>
      </c>
      <c r="P154" s="127">
        <f t="shared" ref="P154" si="37">SUM(K154:O154)</f>
        <v>1</v>
      </c>
      <c r="Q154" s="127">
        <f t="shared" si="28"/>
        <v>0.05</v>
      </c>
      <c r="R154" s="128">
        <f t="shared" si="29"/>
        <v>0</v>
      </c>
      <c r="S154" s="128">
        <f t="shared" si="30"/>
        <v>0</v>
      </c>
      <c r="T154" s="128">
        <f t="shared" si="31"/>
        <v>2.5000000000000001E-2</v>
      </c>
      <c r="U154" s="128">
        <f t="shared" si="32"/>
        <v>2.5000000000000001E-2</v>
      </c>
      <c r="V154" s="128">
        <f t="shared" si="33"/>
        <v>0</v>
      </c>
      <c r="W154" s="33">
        <f t="shared" si="34"/>
        <v>1</v>
      </c>
      <c r="X154" s="129">
        <f t="shared" si="35"/>
        <v>0.2</v>
      </c>
      <c r="Y154" s="134">
        <v>2</v>
      </c>
      <c r="Z154" s="131">
        <f t="shared" si="36"/>
        <v>1.6</v>
      </c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2"/>
    </row>
    <row r="155" spans="1:44" s="130" customFormat="1" ht="19.899999999999999" customHeight="1" x14ac:dyDescent="0.3">
      <c r="A155" s="125">
        <v>149</v>
      </c>
      <c r="B155" s="134">
        <v>660951</v>
      </c>
      <c r="C155" s="135" t="s">
        <v>253</v>
      </c>
      <c r="D155" s="9">
        <v>0</v>
      </c>
      <c r="E155" s="9">
        <v>3</v>
      </c>
      <c r="F155" s="9">
        <v>2.5</v>
      </c>
      <c r="G155" s="9">
        <v>1.5</v>
      </c>
      <c r="H155" s="9">
        <v>1.5</v>
      </c>
      <c r="I155" s="126">
        <f t="shared" si="25"/>
        <v>8.5</v>
      </c>
      <c r="J155" s="126">
        <f t="shared" si="26"/>
        <v>1.2749999999999999</v>
      </c>
      <c r="K155" s="127">
        <v>0.5</v>
      </c>
      <c r="L155" s="127">
        <v>1</v>
      </c>
      <c r="M155" s="127">
        <v>0.5</v>
      </c>
      <c r="N155" s="127">
        <v>1</v>
      </c>
      <c r="O155" s="127">
        <v>1.5</v>
      </c>
      <c r="P155" s="127">
        <f t="shared" si="27"/>
        <v>4.5</v>
      </c>
      <c r="Q155" s="127">
        <f t="shared" si="28"/>
        <v>0.22500000000000001</v>
      </c>
      <c r="R155" s="128">
        <f t="shared" si="29"/>
        <v>2.5000000000000001E-2</v>
      </c>
      <c r="S155" s="128">
        <f t="shared" si="30"/>
        <v>0.49999999999999994</v>
      </c>
      <c r="T155" s="128">
        <f t="shared" si="31"/>
        <v>0.4</v>
      </c>
      <c r="U155" s="128">
        <f t="shared" si="32"/>
        <v>0.27499999999999997</v>
      </c>
      <c r="V155" s="128">
        <f t="shared" si="33"/>
        <v>0.3</v>
      </c>
      <c r="W155" s="33">
        <f t="shared" si="34"/>
        <v>13</v>
      </c>
      <c r="X155" s="129">
        <f t="shared" si="35"/>
        <v>2.6</v>
      </c>
      <c r="Y155" s="134">
        <v>17</v>
      </c>
      <c r="Z155" s="131">
        <f t="shared" si="36"/>
        <v>13.600000000000001</v>
      </c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2"/>
    </row>
    <row r="156" spans="1:44" s="130" customFormat="1" ht="19.899999999999999" customHeight="1" x14ac:dyDescent="0.3">
      <c r="A156" s="125">
        <v>150</v>
      </c>
      <c r="B156" s="134">
        <v>660952</v>
      </c>
      <c r="C156" s="135" t="s">
        <v>254</v>
      </c>
      <c r="D156" s="9">
        <v>16.5</v>
      </c>
      <c r="E156" s="9">
        <v>11.5</v>
      </c>
      <c r="F156" s="9">
        <v>14.5</v>
      </c>
      <c r="G156" s="9">
        <v>12</v>
      </c>
      <c r="H156" s="9">
        <v>18</v>
      </c>
      <c r="I156" s="126">
        <f t="shared" si="25"/>
        <v>72.5</v>
      </c>
      <c r="J156" s="126">
        <f t="shared" si="26"/>
        <v>10.875</v>
      </c>
      <c r="K156" s="127">
        <v>5.5</v>
      </c>
      <c r="L156" s="127">
        <v>4.5</v>
      </c>
      <c r="M156" s="127">
        <v>5</v>
      </c>
      <c r="N156" s="127">
        <v>4.5</v>
      </c>
      <c r="O156" s="127">
        <v>3</v>
      </c>
      <c r="P156" s="127">
        <f t="shared" si="27"/>
        <v>22.5</v>
      </c>
      <c r="Q156" s="127">
        <f t="shared" si="28"/>
        <v>1.125</v>
      </c>
      <c r="R156" s="128">
        <f t="shared" si="29"/>
        <v>2.75</v>
      </c>
      <c r="S156" s="128">
        <f t="shared" si="30"/>
        <v>1.95</v>
      </c>
      <c r="T156" s="128">
        <f t="shared" si="31"/>
        <v>2.4249999999999998</v>
      </c>
      <c r="U156" s="128">
        <f t="shared" si="32"/>
        <v>2.0249999999999999</v>
      </c>
      <c r="V156" s="128">
        <f t="shared" si="33"/>
        <v>2.8499999999999996</v>
      </c>
      <c r="W156" s="33">
        <f t="shared" si="34"/>
        <v>95</v>
      </c>
      <c r="X156" s="129">
        <f t="shared" si="35"/>
        <v>19</v>
      </c>
      <c r="Y156" s="134">
        <v>79</v>
      </c>
      <c r="Z156" s="131">
        <f t="shared" si="36"/>
        <v>63.2</v>
      </c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2"/>
    </row>
    <row r="157" spans="1:44" s="130" customFormat="1" ht="19.899999999999999" customHeight="1" x14ac:dyDescent="0.3">
      <c r="A157" s="125">
        <v>151</v>
      </c>
      <c r="B157" s="134">
        <v>660953</v>
      </c>
      <c r="C157" s="135" t="s">
        <v>255</v>
      </c>
      <c r="D157" s="126">
        <v>12</v>
      </c>
      <c r="E157" s="126">
        <v>13</v>
      </c>
      <c r="F157" s="126">
        <v>14</v>
      </c>
      <c r="G157" s="126">
        <v>10</v>
      </c>
      <c r="H157" s="126">
        <v>8</v>
      </c>
      <c r="I157" s="126">
        <f t="shared" si="25"/>
        <v>57</v>
      </c>
      <c r="J157" s="126">
        <f t="shared" si="26"/>
        <v>8.5499999999999989</v>
      </c>
      <c r="K157" s="127">
        <v>5</v>
      </c>
      <c r="L157" s="127">
        <v>3</v>
      </c>
      <c r="M157" s="127">
        <v>2.5</v>
      </c>
      <c r="N157" s="127">
        <v>4</v>
      </c>
      <c r="O157" s="127">
        <v>3.5</v>
      </c>
      <c r="P157" s="127">
        <f t="shared" si="27"/>
        <v>18</v>
      </c>
      <c r="Q157" s="127">
        <f t="shared" si="28"/>
        <v>0.9</v>
      </c>
      <c r="R157" s="128">
        <f t="shared" si="29"/>
        <v>2.0499999999999998</v>
      </c>
      <c r="S157" s="128">
        <f t="shared" si="30"/>
        <v>2.1</v>
      </c>
      <c r="T157" s="128">
        <f t="shared" si="31"/>
        <v>2.2250000000000001</v>
      </c>
      <c r="U157" s="128">
        <f t="shared" si="32"/>
        <v>1.7</v>
      </c>
      <c r="V157" s="128">
        <f t="shared" si="33"/>
        <v>1.375</v>
      </c>
      <c r="W157" s="33">
        <f t="shared" si="34"/>
        <v>75</v>
      </c>
      <c r="X157" s="129">
        <f t="shared" si="35"/>
        <v>15</v>
      </c>
      <c r="Y157" s="134">
        <v>61</v>
      </c>
      <c r="Z157" s="131">
        <f t="shared" si="36"/>
        <v>48.800000000000004</v>
      </c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2"/>
    </row>
    <row r="158" spans="1:44" s="130" customFormat="1" ht="19.899999999999999" customHeight="1" x14ac:dyDescent="0.3">
      <c r="A158" s="125">
        <v>152</v>
      </c>
      <c r="B158" s="134">
        <v>660954</v>
      </c>
      <c r="C158" s="135" t="s">
        <v>256</v>
      </c>
      <c r="D158" s="9">
        <v>7.5</v>
      </c>
      <c r="E158" s="9">
        <v>5.5</v>
      </c>
      <c r="F158" s="9">
        <v>8.5</v>
      </c>
      <c r="G158" s="9">
        <v>9</v>
      </c>
      <c r="H158" s="9">
        <v>9.5</v>
      </c>
      <c r="I158" s="126">
        <f t="shared" si="25"/>
        <v>40</v>
      </c>
      <c r="J158" s="126">
        <f t="shared" si="26"/>
        <v>6</v>
      </c>
      <c r="K158" s="127">
        <v>2</v>
      </c>
      <c r="L158" s="127">
        <v>2.5</v>
      </c>
      <c r="M158" s="127">
        <v>2</v>
      </c>
      <c r="N158" s="127">
        <v>2.5</v>
      </c>
      <c r="O158" s="127">
        <v>3</v>
      </c>
      <c r="P158" s="127">
        <f t="shared" si="27"/>
        <v>12</v>
      </c>
      <c r="Q158" s="127">
        <f t="shared" si="28"/>
        <v>0.60000000000000009</v>
      </c>
      <c r="R158" s="128">
        <f t="shared" si="29"/>
        <v>1.2250000000000001</v>
      </c>
      <c r="S158" s="128">
        <f t="shared" si="30"/>
        <v>0.95</v>
      </c>
      <c r="T158" s="128">
        <f t="shared" si="31"/>
        <v>1.375</v>
      </c>
      <c r="U158" s="128">
        <f t="shared" si="32"/>
        <v>1.4749999999999999</v>
      </c>
      <c r="V158" s="128">
        <f t="shared" si="33"/>
        <v>1.5750000000000002</v>
      </c>
      <c r="W158" s="33">
        <f t="shared" si="34"/>
        <v>52</v>
      </c>
      <c r="X158" s="129">
        <f t="shared" si="35"/>
        <v>10.4</v>
      </c>
      <c r="Y158" s="134">
        <v>40</v>
      </c>
      <c r="Z158" s="131">
        <f t="shared" si="36"/>
        <v>32</v>
      </c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2"/>
    </row>
    <row r="159" spans="1:44" s="130" customFormat="1" ht="19.899999999999999" customHeight="1" x14ac:dyDescent="0.3">
      <c r="A159" s="125">
        <v>153</v>
      </c>
      <c r="B159" s="134">
        <v>660955</v>
      </c>
      <c r="C159" s="135" t="s">
        <v>257</v>
      </c>
      <c r="D159" s="9">
        <v>5</v>
      </c>
      <c r="E159" s="9">
        <v>5.5</v>
      </c>
      <c r="F159" s="9">
        <v>4.5</v>
      </c>
      <c r="G159" s="9">
        <v>3.5</v>
      </c>
      <c r="H159" s="9">
        <v>4</v>
      </c>
      <c r="I159" s="126">
        <f t="shared" si="25"/>
        <v>22.5</v>
      </c>
      <c r="J159" s="126">
        <f t="shared" si="26"/>
        <v>3.375</v>
      </c>
      <c r="K159" s="127">
        <v>2</v>
      </c>
      <c r="L159" s="127">
        <v>0</v>
      </c>
      <c r="M159" s="127">
        <v>1.5</v>
      </c>
      <c r="N159" s="127">
        <v>1.5</v>
      </c>
      <c r="O159" s="127">
        <v>1</v>
      </c>
      <c r="P159" s="127">
        <f t="shared" si="27"/>
        <v>6</v>
      </c>
      <c r="Q159" s="127">
        <f t="shared" si="28"/>
        <v>0.30000000000000004</v>
      </c>
      <c r="R159" s="128">
        <f t="shared" si="29"/>
        <v>0.85</v>
      </c>
      <c r="S159" s="128">
        <f t="shared" si="30"/>
        <v>0.82499999999999996</v>
      </c>
      <c r="T159" s="128">
        <f t="shared" si="31"/>
        <v>0.75</v>
      </c>
      <c r="U159" s="128">
        <f t="shared" si="32"/>
        <v>0.60000000000000009</v>
      </c>
      <c r="V159" s="128">
        <f t="shared" si="33"/>
        <v>0.65</v>
      </c>
      <c r="W159" s="33">
        <f t="shared" si="34"/>
        <v>28.5</v>
      </c>
      <c r="X159" s="129">
        <f t="shared" si="35"/>
        <v>5.7</v>
      </c>
      <c r="Y159" s="134">
        <v>23</v>
      </c>
      <c r="Z159" s="131">
        <f t="shared" si="36"/>
        <v>18.400000000000002</v>
      </c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2"/>
    </row>
    <row r="160" spans="1:44" s="130" customFormat="1" ht="19.899999999999999" customHeight="1" x14ac:dyDescent="0.3">
      <c r="A160" s="125">
        <v>154</v>
      </c>
      <c r="B160" s="134">
        <v>660956</v>
      </c>
      <c r="C160" s="135" t="s">
        <v>258</v>
      </c>
      <c r="D160" s="9">
        <v>3</v>
      </c>
      <c r="E160" s="9">
        <v>5.5</v>
      </c>
      <c r="F160" s="9">
        <v>4.5</v>
      </c>
      <c r="G160" s="9">
        <v>3.5</v>
      </c>
      <c r="H160" s="9">
        <v>4</v>
      </c>
      <c r="I160" s="126">
        <f t="shared" si="25"/>
        <v>20.5</v>
      </c>
      <c r="J160" s="126">
        <f t="shared" si="26"/>
        <v>3.0749999999999997</v>
      </c>
      <c r="K160" s="127">
        <v>1</v>
      </c>
      <c r="L160" s="127">
        <v>1</v>
      </c>
      <c r="M160" s="127">
        <v>2</v>
      </c>
      <c r="N160" s="127">
        <v>0</v>
      </c>
      <c r="O160" s="127">
        <v>1.5</v>
      </c>
      <c r="P160" s="127">
        <f t="shared" si="27"/>
        <v>5.5</v>
      </c>
      <c r="Q160" s="127">
        <f t="shared" si="28"/>
        <v>0.27500000000000002</v>
      </c>
      <c r="R160" s="128">
        <f t="shared" si="29"/>
        <v>0.49999999999999994</v>
      </c>
      <c r="S160" s="128">
        <f t="shared" si="30"/>
        <v>0.875</v>
      </c>
      <c r="T160" s="128">
        <f t="shared" si="31"/>
        <v>0.77499999999999991</v>
      </c>
      <c r="U160" s="128">
        <f t="shared" si="32"/>
        <v>0.52500000000000002</v>
      </c>
      <c r="V160" s="128">
        <f t="shared" si="33"/>
        <v>0.67500000000000004</v>
      </c>
      <c r="W160" s="33">
        <f t="shared" si="34"/>
        <v>26</v>
      </c>
      <c r="X160" s="129">
        <f t="shared" si="35"/>
        <v>5.2</v>
      </c>
      <c r="Y160" s="134">
        <v>20</v>
      </c>
      <c r="Z160" s="131">
        <f t="shared" si="36"/>
        <v>16</v>
      </c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2"/>
    </row>
    <row r="161" spans="1:44" s="130" customFormat="1" ht="19.899999999999999" customHeight="1" x14ac:dyDescent="0.3">
      <c r="A161" s="125">
        <v>155</v>
      </c>
      <c r="B161" s="134">
        <v>660957</v>
      </c>
      <c r="C161" s="135" t="s">
        <v>259</v>
      </c>
      <c r="D161" s="9">
        <v>7.5</v>
      </c>
      <c r="E161" s="9">
        <v>5.5</v>
      </c>
      <c r="F161" s="9">
        <v>8.5</v>
      </c>
      <c r="G161" s="9">
        <v>9</v>
      </c>
      <c r="H161" s="9">
        <v>9.5</v>
      </c>
      <c r="I161" s="126">
        <f t="shared" si="25"/>
        <v>40</v>
      </c>
      <c r="J161" s="126">
        <f t="shared" si="26"/>
        <v>6</v>
      </c>
      <c r="K161" s="127">
        <v>2.5</v>
      </c>
      <c r="L161" s="127">
        <v>1.5</v>
      </c>
      <c r="M161" s="127">
        <v>3.5</v>
      </c>
      <c r="N161" s="127">
        <v>3</v>
      </c>
      <c r="O161" s="127">
        <v>2</v>
      </c>
      <c r="P161" s="127">
        <f t="shared" si="27"/>
        <v>12.5</v>
      </c>
      <c r="Q161" s="127">
        <f t="shared" si="28"/>
        <v>0.625</v>
      </c>
      <c r="R161" s="128">
        <f t="shared" si="29"/>
        <v>1.25</v>
      </c>
      <c r="S161" s="128">
        <f t="shared" si="30"/>
        <v>0.89999999999999991</v>
      </c>
      <c r="T161" s="128">
        <f t="shared" si="31"/>
        <v>1.45</v>
      </c>
      <c r="U161" s="128">
        <f t="shared" si="32"/>
        <v>1.5</v>
      </c>
      <c r="V161" s="128">
        <f t="shared" si="33"/>
        <v>1.5250000000000001</v>
      </c>
      <c r="W161" s="33"/>
      <c r="X161" s="129"/>
      <c r="Y161" s="134">
        <v>40</v>
      </c>
      <c r="Z161" s="131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2"/>
    </row>
    <row r="162" spans="1:44" s="130" customFormat="1" ht="19.899999999999999" customHeight="1" x14ac:dyDescent="0.3">
      <c r="A162" s="125">
        <v>156</v>
      </c>
      <c r="B162" s="134">
        <v>660958</v>
      </c>
      <c r="C162" s="135" t="s">
        <v>260</v>
      </c>
      <c r="D162" s="9"/>
      <c r="E162" s="9"/>
      <c r="F162" s="9"/>
      <c r="G162" s="9"/>
      <c r="H162" s="9"/>
      <c r="I162" s="126">
        <f t="shared" si="25"/>
        <v>0</v>
      </c>
      <c r="J162" s="126">
        <f t="shared" si="26"/>
        <v>0</v>
      </c>
      <c r="K162" s="15">
        <v>0</v>
      </c>
      <c r="L162" s="15">
        <v>0</v>
      </c>
      <c r="M162" s="15">
        <v>0</v>
      </c>
      <c r="N162" s="15">
        <v>0.5</v>
      </c>
      <c r="O162" s="15">
        <v>0</v>
      </c>
      <c r="P162" s="127">
        <f t="shared" si="27"/>
        <v>0.5</v>
      </c>
      <c r="Q162" s="127">
        <f t="shared" si="28"/>
        <v>2.5000000000000001E-2</v>
      </c>
      <c r="R162" s="128">
        <f t="shared" si="29"/>
        <v>0</v>
      </c>
      <c r="S162" s="128">
        <f t="shared" si="30"/>
        <v>0</v>
      </c>
      <c r="T162" s="128">
        <f t="shared" si="31"/>
        <v>0</v>
      </c>
      <c r="U162" s="128">
        <f t="shared" si="32"/>
        <v>2.5000000000000001E-2</v>
      </c>
      <c r="V162" s="128">
        <f t="shared" si="33"/>
        <v>0</v>
      </c>
      <c r="W162" s="33"/>
      <c r="X162" s="129"/>
      <c r="Y162" s="134">
        <v>0</v>
      </c>
      <c r="Z162" s="131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2"/>
    </row>
    <row r="163" spans="1:44" s="130" customFormat="1" ht="19.899999999999999" customHeight="1" x14ac:dyDescent="0.3">
      <c r="A163" s="125">
        <v>157</v>
      </c>
      <c r="B163" s="134">
        <v>660959</v>
      </c>
      <c r="C163" s="135" t="s">
        <v>261</v>
      </c>
      <c r="D163" s="9">
        <v>7.5</v>
      </c>
      <c r="E163" s="9">
        <v>5.5</v>
      </c>
      <c r="F163" s="9">
        <v>8.5</v>
      </c>
      <c r="G163" s="9">
        <v>9</v>
      </c>
      <c r="H163" s="9">
        <v>9.5</v>
      </c>
      <c r="I163" s="126">
        <f t="shared" si="25"/>
        <v>40</v>
      </c>
      <c r="J163" s="126">
        <f t="shared" si="26"/>
        <v>6</v>
      </c>
      <c r="K163" s="127">
        <v>3.5</v>
      </c>
      <c r="L163" s="127">
        <v>2</v>
      </c>
      <c r="M163" s="127">
        <v>1.5</v>
      </c>
      <c r="N163" s="127">
        <v>3</v>
      </c>
      <c r="O163" s="127">
        <v>2.5</v>
      </c>
      <c r="P163" s="127">
        <f t="shared" si="27"/>
        <v>12.5</v>
      </c>
      <c r="Q163" s="127">
        <f t="shared" si="28"/>
        <v>0.625</v>
      </c>
      <c r="R163" s="128">
        <f t="shared" si="29"/>
        <v>1.3</v>
      </c>
      <c r="S163" s="128">
        <f t="shared" si="30"/>
        <v>0.92499999999999993</v>
      </c>
      <c r="T163" s="128">
        <f t="shared" si="31"/>
        <v>1.3499999999999999</v>
      </c>
      <c r="U163" s="128">
        <f t="shared" si="32"/>
        <v>1.5</v>
      </c>
      <c r="V163" s="128">
        <f t="shared" si="33"/>
        <v>1.55</v>
      </c>
      <c r="W163" s="33"/>
      <c r="X163" s="129"/>
      <c r="Y163" s="134">
        <v>40</v>
      </c>
      <c r="Z163" s="131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2"/>
    </row>
    <row r="164" spans="1:44" s="130" customFormat="1" ht="19.899999999999999" customHeight="1" x14ac:dyDescent="0.3">
      <c r="A164" s="125">
        <v>158</v>
      </c>
      <c r="B164" s="134">
        <v>660960</v>
      </c>
      <c r="C164" s="135" t="s">
        <v>262</v>
      </c>
      <c r="D164" s="9">
        <v>15.5</v>
      </c>
      <c r="E164" s="9">
        <v>16.5</v>
      </c>
      <c r="F164" s="9">
        <v>13.5</v>
      </c>
      <c r="G164" s="9">
        <v>12.5</v>
      </c>
      <c r="H164" s="9">
        <v>12</v>
      </c>
      <c r="I164" s="126">
        <f t="shared" si="25"/>
        <v>70</v>
      </c>
      <c r="J164" s="126">
        <f t="shared" si="26"/>
        <v>10.5</v>
      </c>
      <c r="K164" s="127">
        <v>4.5</v>
      </c>
      <c r="L164" s="127">
        <v>4.5</v>
      </c>
      <c r="M164" s="127">
        <v>5</v>
      </c>
      <c r="N164" s="127">
        <v>3.5</v>
      </c>
      <c r="O164" s="127">
        <v>4</v>
      </c>
      <c r="P164" s="127">
        <f t="shared" si="27"/>
        <v>21.5</v>
      </c>
      <c r="Q164" s="127">
        <f t="shared" si="28"/>
        <v>1.075</v>
      </c>
      <c r="R164" s="128">
        <f t="shared" si="29"/>
        <v>2.5499999999999998</v>
      </c>
      <c r="S164" s="128">
        <f t="shared" si="30"/>
        <v>2.7</v>
      </c>
      <c r="T164" s="128">
        <f t="shared" si="31"/>
        <v>2.2749999999999999</v>
      </c>
      <c r="U164" s="128">
        <f t="shared" si="32"/>
        <v>2.0499999999999998</v>
      </c>
      <c r="V164" s="128">
        <f t="shared" si="33"/>
        <v>1.9999999999999998</v>
      </c>
      <c r="W164" s="33"/>
      <c r="X164" s="129"/>
      <c r="Y164" s="134">
        <v>74</v>
      </c>
      <c r="Z164" s="131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2"/>
    </row>
    <row r="165" spans="1:44" s="130" customFormat="1" ht="19.899999999999999" customHeight="1" x14ac:dyDescent="0.3">
      <c r="A165" s="125">
        <v>159</v>
      </c>
      <c r="B165" s="134">
        <v>660961</v>
      </c>
      <c r="C165" s="135" t="s">
        <v>263</v>
      </c>
      <c r="D165" s="150">
        <v>10</v>
      </c>
      <c r="E165" s="150">
        <v>7.5</v>
      </c>
      <c r="F165" s="150">
        <v>8</v>
      </c>
      <c r="G165" s="150">
        <v>7.5</v>
      </c>
      <c r="H165" s="150">
        <v>8</v>
      </c>
      <c r="I165" s="126">
        <f t="shared" si="25"/>
        <v>41</v>
      </c>
      <c r="J165" s="126">
        <f t="shared" si="26"/>
        <v>6.1499999999999995</v>
      </c>
      <c r="K165" s="127">
        <v>3</v>
      </c>
      <c r="L165" s="127">
        <v>2</v>
      </c>
      <c r="M165" s="127">
        <v>1.5</v>
      </c>
      <c r="N165" s="127">
        <v>2.5</v>
      </c>
      <c r="O165" s="127">
        <v>3.5</v>
      </c>
      <c r="P165" s="127">
        <f t="shared" si="27"/>
        <v>12.5</v>
      </c>
      <c r="Q165" s="127">
        <f t="shared" si="28"/>
        <v>0.625</v>
      </c>
      <c r="R165" s="128">
        <f t="shared" si="29"/>
        <v>1.65</v>
      </c>
      <c r="S165" s="128">
        <f t="shared" si="30"/>
        <v>1.2250000000000001</v>
      </c>
      <c r="T165" s="128">
        <f t="shared" si="31"/>
        <v>1.2749999999999999</v>
      </c>
      <c r="U165" s="128">
        <f t="shared" si="32"/>
        <v>1.25</v>
      </c>
      <c r="V165" s="128">
        <f t="shared" si="33"/>
        <v>1.375</v>
      </c>
      <c r="W165" s="33"/>
      <c r="X165" s="129"/>
      <c r="Y165" s="134">
        <v>42</v>
      </c>
      <c r="Z165" s="131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2"/>
    </row>
    <row r="166" spans="1:44" s="130" customFormat="1" ht="19.899999999999999" customHeight="1" x14ac:dyDescent="0.3">
      <c r="A166" s="125">
        <v>160</v>
      </c>
      <c r="B166" s="134">
        <v>660962</v>
      </c>
      <c r="C166" s="135" t="s">
        <v>264</v>
      </c>
      <c r="D166" s="9">
        <v>2</v>
      </c>
      <c r="E166" s="9">
        <v>2.5</v>
      </c>
      <c r="F166" s="9">
        <v>3</v>
      </c>
      <c r="G166" s="9">
        <v>1</v>
      </c>
      <c r="H166" s="9">
        <v>1.5</v>
      </c>
      <c r="I166" s="126">
        <f t="shared" si="25"/>
        <v>10</v>
      </c>
      <c r="J166" s="126">
        <f t="shared" si="26"/>
        <v>1.5</v>
      </c>
      <c r="K166" s="127">
        <v>1</v>
      </c>
      <c r="L166" s="127">
        <v>1.5</v>
      </c>
      <c r="M166" s="127">
        <v>1</v>
      </c>
      <c r="N166" s="127">
        <v>0</v>
      </c>
      <c r="O166" s="127">
        <v>2</v>
      </c>
      <c r="P166" s="127">
        <f t="shared" si="27"/>
        <v>5.5</v>
      </c>
      <c r="Q166" s="127">
        <f t="shared" si="28"/>
        <v>0.27500000000000002</v>
      </c>
      <c r="R166" s="128">
        <f t="shared" si="29"/>
        <v>0.35</v>
      </c>
      <c r="S166" s="128">
        <f t="shared" si="30"/>
        <v>0.45</v>
      </c>
      <c r="T166" s="128">
        <f t="shared" si="31"/>
        <v>0.49999999999999994</v>
      </c>
      <c r="U166" s="128">
        <f t="shared" si="32"/>
        <v>0.15</v>
      </c>
      <c r="V166" s="128">
        <f t="shared" si="33"/>
        <v>0.32499999999999996</v>
      </c>
      <c r="W166" s="33"/>
      <c r="X166" s="129"/>
      <c r="Y166" s="134">
        <v>17</v>
      </c>
      <c r="Z166" s="131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2"/>
    </row>
    <row r="167" spans="1:44" s="130" customFormat="1" ht="19.899999999999999" customHeight="1" x14ac:dyDescent="0.3">
      <c r="A167" s="125">
        <v>161</v>
      </c>
      <c r="B167" s="134">
        <v>660963</v>
      </c>
      <c r="C167" s="135" t="s">
        <v>265</v>
      </c>
      <c r="D167" s="9">
        <v>2</v>
      </c>
      <c r="E167" s="9">
        <v>2.5</v>
      </c>
      <c r="F167" s="9">
        <v>3</v>
      </c>
      <c r="G167" s="9">
        <v>1</v>
      </c>
      <c r="H167" s="9">
        <v>1.5</v>
      </c>
      <c r="I167" s="126">
        <f t="shared" si="25"/>
        <v>10</v>
      </c>
      <c r="J167" s="126">
        <f t="shared" si="26"/>
        <v>1.5</v>
      </c>
      <c r="K167" s="127">
        <v>0.5</v>
      </c>
      <c r="L167" s="127">
        <v>1</v>
      </c>
      <c r="M167" s="127">
        <v>1.5</v>
      </c>
      <c r="N167" s="127">
        <v>0</v>
      </c>
      <c r="O167" s="127">
        <v>1</v>
      </c>
      <c r="P167" s="127">
        <f t="shared" si="27"/>
        <v>4</v>
      </c>
      <c r="Q167" s="127">
        <f t="shared" si="28"/>
        <v>0.2</v>
      </c>
      <c r="R167" s="128">
        <f t="shared" si="29"/>
        <v>0.32500000000000001</v>
      </c>
      <c r="S167" s="128">
        <f t="shared" si="30"/>
        <v>0.42499999999999999</v>
      </c>
      <c r="T167" s="128">
        <f t="shared" si="31"/>
        <v>0.52499999999999991</v>
      </c>
      <c r="U167" s="128">
        <f t="shared" si="32"/>
        <v>0.15</v>
      </c>
      <c r="V167" s="128">
        <f t="shared" si="33"/>
        <v>0.27499999999999997</v>
      </c>
      <c r="W167" s="33"/>
      <c r="X167" s="129"/>
      <c r="Y167" s="134">
        <v>15</v>
      </c>
      <c r="Z167" s="131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2"/>
    </row>
    <row r="168" spans="1:44" s="130" customFormat="1" ht="19.899999999999999" customHeight="1" x14ac:dyDescent="0.3">
      <c r="A168" s="125">
        <v>162</v>
      </c>
      <c r="B168" s="134">
        <v>660964</v>
      </c>
      <c r="C168" s="135" t="s">
        <v>266</v>
      </c>
      <c r="D168" s="9"/>
      <c r="E168" s="9"/>
      <c r="F168" s="9"/>
      <c r="G168" s="9"/>
      <c r="H168" s="9"/>
      <c r="I168" s="126">
        <f t="shared" si="25"/>
        <v>0</v>
      </c>
      <c r="J168" s="126">
        <f t="shared" si="26"/>
        <v>0</v>
      </c>
      <c r="K168" s="127">
        <v>3</v>
      </c>
      <c r="L168" s="127">
        <v>2.5</v>
      </c>
      <c r="M168" s="127">
        <v>2</v>
      </c>
      <c r="N168" s="127">
        <v>3.5</v>
      </c>
      <c r="O168" s="127">
        <v>4</v>
      </c>
      <c r="P168" s="127">
        <f t="shared" si="27"/>
        <v>15</v>
      </c>
      <c r="Q168" s="127">
        <f t="shared" si="28"/>
        <v>0.75</v>
      </c>
      <c r="R168" s="128">
        <f t="shared" si="29"/>
        <v>0.15000000000000002</v>
      </c>
      <c r="S168" s="128">
        <f t="shared" si="30"/>
        <v>0.125</v>
      </c>
      <c r="T168" s="128">
        <f t="shared" si="31"/>
        <v>0.1</v>
      </c>
      <c r="U168" s="128">
        <f t="shared" si="32"/>
        <v>0.17500000000000002</v>
      </c>
      <c r="V168" s="128">
        <f t="shared" si="33"/>
        <v>0.2</v>
      </c>
      <c r="W168" s="33"/>
      <c r="X168" s="129"/>
      <c r="Y168" s="134">
        <v>52</v>
      </c>
      <c r="Z168" s="131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2"/>
    </row>
    <row r="169" spans="1:44" s="130" customFormat="1" ht="19.899999999999999" customHeight="1" x14ac:dyDescent="0.3">
      <c r="A169" s="125">
        <v>163</v>
      </c>
      <c r="B169" s="134">
        <v>660965</v>
      </c>
      <c r="C169" s="135" t="s">
        <v>267</v>
      </c>
      <c r="D169" s="9"/>
      <c r="E169" s="9"/>
      <c r="F169" s="9"/>
      <c r="G169" s="9"/>
      <c r="H169" s="9"/>
      <c r="I169" s="126">
        <f t="shared" si="25"/>
        <v>0</v>
      </c>
      <c r="J169" s="126">
        <f t="shared" si="26"/>
        <v>0</v>
      </c>
      <c r="K169" s="127">
        <v>3</v>
      </c>
      <c r="L169" s="127">
        <v>4</v>
      </c>
      <c r="M169" s="127">
        <v>2.5</v>
      </c>
      <c r="N169" s="127">
        <v>3</v>
      </c>
      <c r="O169" s="127">
        <v>3.5</v>
      </c>
      <c r="P169" s="127">
        <f t="shared" si="27"/>
        <v>16</v>
      </c>
      <c r="Q169" s="127">
        <f t="shared" si="28"/>
        <v>0.8</v>
      </c>
      <c r="R169" s="128">
        <f t="shared" si="29"/>
        <v>0.15000000000000002</v>
      </c>
      <c r="S169" s="128">
        <f t="shared" si="30"/>
        <v>0.2</v>
      </c>
      <c r="T169" s="128">
        <f t="shared" si="31"/>
        <v>0.125</v>
      </c>
      <c r="U169" s="128">
        <f t="shared" si="32"/>
        <v>0.15000000000000002</v>
      </c>
      <c r="V169" s="128">
        <f t="shared" si="33"/>
        <v>0.17500000000000002</v>
      </c>
      <c r="W169" s="33"/>
      <c r="X169" s="129"/>
      <c r="Y169" s="134">
        <v>56</v>
      </c>
      <c r="Z169" s="131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2"/>
    </row>
    <row r="170" spans="1:44" s="130" customFormat="1" ht="19.899999999999999" customHeight="1" x14ac:dyDescent="0.3">
      <c r="A170" s="125">
        <v>164</v>
      </c>
      <c r="B170" s="134">
        <v>660966</v>
      </c>
      <c r="C170" s="135" t="s">
        <v>268</v>
      </c>
      <c r="D170" s="9">
        <v>2</v>
      </c>
      <c r="E170" s="9">
        <v>2.5</v>
      </c>
      <c r="F170" s="9">
        <v>0</v>
      </c>
      <c r="G170" s="9">
        <v>0</v>
      </c>
      <c r="H170" s="9">
        <v>1.5</v>
      </c>
      <c r="I170" s="126">
        <f t="shared" si="25"/>
        <v>6</v>
      </c>
      <c r="J170" s="126">
        <f t="shared" si="26"/>
        <v>0.89999999999999991</v>
      </c>
      <c r="K170" s="127">
        <v>0</v>
      </c>
      <c r="L170" s="127">
        <v>1</v>
      </c>
      <c r="M170" s="127">
        <v>0.5</v>
      </c>
      <c r="N170" s="127">
        <v>1.5</v>
      </c>
      <c r="O170" s="127">
        <v>0.5</v>
      </c>
      <c r="P170" s="127">
        <f t="shared" si="27"/>
        <v>3.5</v>
      </c>
      <c r="Q170" s="127">
        <f t="shared" si="28"/>
        <v>0.17500000000000002</v>
      </c>
      <c r="R170" s="128">
        <f t="shared" si="29"/>
        <v>0.3</v>
      </c>
      <c r="S170" s="128">
        <f t="shared" si="30"/>
        <v>0.42499999999999999</v>
      </c>
      <c r="T170" s="128">
        <f t="shared" si="31"/>
        <v>2.5000000000000001E-2</v>
      </c>
      <c r="U170" s="128">
        <f t="shared" si="32"/>
        <v>7.5000000000000011E-2</v>
      </c>
      <c r="V170" s="128">
        <f t="shared" si="33"/>
        <v>0.24999999999999997</v>
      </c>
      <c r="W170" s="33"/>
      <c r="X170" s="129"/>
      <c r="Y170" s="134">
        <v>10</v>
      </c>
      <c r="Z170" s="131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2"/>
    </row>
    <row r="171" spans="1:44" s="130" customFormat="1" ht="19.899999999999999" customHeight="1" x14ac:dyDescent="0.3">
      <c r="A171" s="125">
        <v>165</v>
      </c>
      <c r="B171" s="134">
        <v>660967</v>
      </c>
      <c r="C171" s="135" t="s">
        <v>269</v>
      </c>
      <c r="D171" s="126">
        <v>9</v>
      </c>
      <c r="E171" s="126">
        <v>12</v>
      </c>
      <c r="F171" s="126">
        <v>12.5</v>
      </c>
      <c r="G171" s="126">
        <v>13</v>
      </c>
      <c r="H171" s="126">
        <v>14</v>
      </c>
      <c r="I171" s="126">
        <f t="shared" si="25"/>
        <v>60.5</v>
      </c>
      <c r="J171" s="126">
        <f t="shared" si="26"/>
        <v>9.0749999999999993</v>
      </c>
      <c r="K171" s="127">
        <v>4.5</v>
      </c>
      <c r="L171" s="127">
        <v>2.5</v>
      </c>
      <c r="M171" s="127">
        <v>3</v>
      </c>
      <c r="N171" s="127">
        <v>3</v>
      </c>
      <c r="O171" s="127">
        <v>3.5</v>
      </c>
      <c r="P171" s="127">
        <f t="shared" si="27"/>
        <v>16.5</v>
      </c>
      <c r="Q171" s="127">
        <f t="shared" si="28"/>
        <v>0.82500000000000007</v>
      </c>
      <c r="R171" s="128">
        <f t="shared" si="29"/>
        <v>1.575</v>
      </c>
      <c r="S171" s="128">
        <f t="shared" si="30"/>
        <v>1.9249999999999998</v>
      </c>
      <c r="T171" s="128">
        <f t="shared" si="31"/>
        <v>2.0249999999999999</v>
      </c>
      <c r="U171" s="128">
        <f t="shared" si="32"/>
        <v>2.1</v>
      </c>
      <c r="V171" s="128">
        <f t="shared" si="33"/>
        <v>2.2749999999999999</v>
      </c>
      <c r="W171" s="33"/>
      <c r="X171" s="129"/>
      <c r="Y171" s="134">
        <v>58</v>
      </c>
      <c r="Z171" s="131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2"/>
    </row>
    <row r="172" spans="1:44" s="130" customFormat="1" ht="19.899999999999999" customHeight="1" x14ac:dyDescent="0.3">
      <c r="A172" s="125">
        <v>166</v>
      </c>
      <c r="B172" s="134">
        <v>660968</v>
      </c>
      <c r="C172" s="135" t="s">
        <v>270</v>
      </c>
      <c r="D172" s="9">
        <v>7.5</v>
      </c>
      <c r="E172" s="9">
        <v>5.5</v>
      </c>
      <c r="F172" s="9">
        <v>8.5</v>
      </c>
      <c r="G172" s="9">
        <v>7</v>
      </c>
      <c r="H172" s="9">
        <v>9.5</v>
      </c>
      <c r="I172" s="126">
        <f t="shared" si="25"/>
        <v>38</v>
      </c>
      <c r="J172" s="126">
        <f t="shared" si="26"/>
        <v>5.7</v>
      </c>
      <c r="K172" s="127">
        <v>2</v>
      </c>
      <c r="L172" s="127">
        <v>3</v>
      </c>
      <c r="M172" s="127">
        <v>2.5</v>
      </c>
      <c r="N172" s="127">
        <v>3.5</v>
      </c>
      <c r="O172" s="127">
        <v>1</v>
      </c>
      <c r="P172" s="127">
        <f t="shared" si="27"/>
        <v>12</v>
      </c>
      <c r="Q172" s="127">
        <f t="shared" si="28"/>
        <v>0.60000000000000009</v>
      </c>
      <c r="R172" s="128">
        <f t="shared" si="29"/>
        <v>1.2250000000000001</v>
      </c>
      <c r="S172" s="128">
        <f t="shared" si="30"/>
        <v>0.97499999999999998</v>
      </c>
      <c r="T172" s="128">
        <f t="shared" si="31"/>
        <v>1.4</v>
      </c>
      <c r="U172" s="128">
        <f t="shared" si="32"/>
        <v>1.2250000000000001</v>
      </c>
      <c r="V172" s="128">
        <f t="shared" si="33"/>
        <v>1.4750000000000001</v>
      </c>
      <c r="W172" s="33"/>
      <c r="X172" s="129"/>
      <c r="Y172" s="134">
        <v>39</v>
      </c>
      <c r="Z172" s="131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2"/>
    </row>
    <row r="173" spans="1:44" s="130" customFormat="1" ht="19.899999999999999" customHeight="1" x14ac:dyDescent="0.3">
      <c r="A173" s="125">
        <v>167</v>
      </c>
      <c r="B173" s="134">
        <v>660969</v>
      </c>
      <c r="C173" s="135" t="s">
        <v>271</v>
      </c>
      <c r="D173" s="9"/>
      <c r="E173" s="9"/>
      <c r="F173" s="9"/>
      <c r="G173" s="9"/>
      <c r="H173" s="9"/>
      <c r="I173" s="126">
        <f t="shared" si="25"/>
        <v>0</v>
      </c>
      <c r="J173" s="126">
        <f t="shared" si="26"/>
        <v>0</v>
      </c>
      <c r="K173" s="15"/>
      <c r="L173" s="15"/>
      <c r="M173" s="15"/>
      <c r="N173" s="15"/>
      <c r="O173" s="15"/>
      <c r="P173" s="127">
        <f t="shared" si="27"/>
        <v>0</v>
      </c>
      <c r="Q173" s="127">
        <f t="shared" si="28"/>
        <v>0</v>
      </c>
      <c r="R173" s="128">
        <f t="shared" si="29"/>
        <v>0</v>
      </c>
      <c r="S173" s="128">
        <f t="shared" si="30"/>
        <v>0</v>
      </c>
      <c r="T173" s="128">
        <f t="shared" si="31"/>
        <v>0</v>
      </c>
      <c r="U173" s="128">
        <f t="shared" si="32"/>
        <v>0</v>
      </c>
      <c r="V173" s="128">
        <f t="shared" si="33"/>
        <v>0</v>
      </c>
      <c r="W173" s="33"/>
      <c r="X173" s="129"/>
      <c r="Y173" s="142"/>
      <c r="Z173" s="131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2"/>
    </row>
    <row r="174" spans="1:44" s="130" customFormat="1" ht="19.899999999999999" customHeight="1" x14ac:dyDescent="0.3">
      <c r="A174" s="125">
        <v>168</v>
      </c>
      <c r="B174" s="134">
        <v>660970</v>
      </c>
      <c r="C174" s="135" t="s">
        <v>272</v>
      </c>
      <c r="D174" s="9">
        <v>7.5</v>
      </c>
      <c r="E174" s="9">
        <v>5.5</v>
      </c>
      <c r="F174" s="9">
        <v>8.5</v>
      </c>
      <c r="G174" s="9">
        <v>9</v>
      </c>
      <c r="H174" s="9">
        <v>9.5</v>
      </c>
      <c r="I174" s="126">
        <f t="shared" si="25"/>
        <v>40</v>
      </c>
      <c r="J174" s="126">
        <f t="shared" si="26"/>
        <v>6</v>
      </c>
      <c r="K174" s="127">
        <v>3.5</v>
      </c>
      <c r="L174" s="127">
        <v>3</v>
      </c>
      <c r="M174" s="127">
        <v>2</v>
      </c>
      <c r="N174" s="127">
        <v>2.5</v>
      </c>
      <c r="O174" s="127">
        <v>2.5</v>
      </c>
      <c r="P174" s="127">
        <f t="shared" si="27"/>
        <v>13.5</v>
      </c>
      <c r="Q174" s="127">
        <f t="shared" si="28"/>
        <v>0.67500000000000004</v>
      </c>
      <c r="R174" s="128">
        <f t="shared" si="29"/>
        <v>1.3</v>
      </c>
      <c r="S174" s="128">
        <f t="shared" si="30"/>
        <v>0.97499999999999998</v>
      </c>
      <c r="T174" s="128">
        <f t="shared" si="31"/>
        <v>1.375</v>
      </c>
      <c r="U174" s="128">
        <f t="shared" si="32"/>
        <v>1.4749999999999999</v>
      </c>
      <c r="V174" s="128">
        <f t="shared" si="33"/>
        <v>1.55</v>
      </c>
      <c r="W174" s="33"/>
      <c r="X174" s="129"/>
      <c r="Y174" s="134">
        <v>40</v>
      </c>
      <c r="Z174" s="131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2"/>
    </row>
    <row r="175" spans="1:44" s="130" customFormat="1" ht="19.899999999999999" customHeight="1" x14ac:dyDescent="0.3">
      <c r="A175" s="125">
        <v>169</v>
      </c>
      <c r="B175" s="134">
        <v>660971</v>
      </c>
      <c r="C175" s="135" t="s">
        <v>273</v>
      </c>
      <c r="D175" s="126">
        <v>9</v>
      </c>
      <c r="E175" s="126">
        <v>8</v>
      </c>
      <c r="F175" s="126">
        <v>9</v>
      </c>
      <c r="G175" s="126">
        <v>8</v>
      </c>
      <c r="H175" s="126">
        <v>9</v>
      </c>
      <c r="I175" s="126">
        <f t="shared" si="25"/>
        <v>43</v>
      </c>
      <c r="J175" s="126">
        <f t="shared" si="26"/>
        <v>6.45</v>
      </c>
      <c r="K175" s="127">
        <v>3</v>
      </c>
      <c r="L175" s="127">
        <v>3.5</v>
      </c>
      <c r="M175" s="127">
        <v>2.5</v>
      </c>
      <c r="N175" s="127">
        <v>2</v>
      </c>
      <c r="O175" s="127">
        <v>2.5</v>
      </c>
      <c r="P175" s="127">
        <f t="shared" si="27"/>
        <v>13.5</v>
      </c>
      <c r="Q175" s="127">
        <f t="shared" si="28"/>
        <v>0.67500000000000004</v>
      </c>
      <c r="R175" s="128">
        <f t="shared" si="29"/>
        <v>1.5</v>
      </c>
      <c r="S175" s="128">
        <f t="shared" si="30"/>
        <v>1.375</v>
      </c>
      <c r="T175" s="128">
        <f t="shared" si="31"/>
        <v>1.4749999999999999</v>
      </c>
      <c r="U175" s="128">
        <f t="shared" si="32"/>
        <v>1.3</v>
      </c>
      <c r="V175" s="128">
        <f t="shared" si="33"/>
        <v>1.4749999999999999</v>
      </c>
      <c r="W175" s="33"/>
      <c r="X175" s="129"/>
      <c r="Y175" s="134">
        <v>45</v>
      </c>
      <c r="Z175" s="131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2"/>
    </row>
    <row r="176" spans="1:44" s="130" customFormat="1" ht="19.899999999999999" customHeight="1" x14ac:dyDescent="0.3">
      <c r="A176" s="125">
        <v>170</v>
      </c>
      <c r="B176" s="134">
        <v>660972</v>
      </c>
      <c r="C176" s="135" t="s">
        <v>274</v>
      </c>
      <c r="D176" s="126">
        <v>13</v>
      </c>
      <c r="E176" s="126">
        <v>13.5</v>
      </c>
      <c r="F176" s="126">
        <v>14</v>
      </c>
      <c r="G176" s="126">
        <v>11.5</v>
      </c>
      <c r="H176" s="126">
        <v>12.5</v>
      </c>
      <c r="I176" s="126">
        <f t="shared" si="25"/>
        <v>64.5</v>
      </c>
      <c r="J176" s="126">
        <f t="shared" si="26"/>
        <v>9.6749999999999989</v>
      </c>
      <c r="K176" s="127">
        <v>3.5</v>
      </c>
      <c r="L176" s="127">
        <v>4</v>
      </c>
      <c r="M176" s="127">
        <v>3</v>
      </c>
      <c r="N176" s="127">
        <v>4.5</v>
      </c>
      <c r="O176" s="127">
        <v>5</v>
      </c>
      <c r="P176" s="127">
        <f t="shared" si="27"/>
        <v>20</v>
      </c>
      <c r="Q176" s="127">
        <f t="shared" si="28"/>
        <v>1</v>
      </c>
      <c r="R176" s="128">
        <f t="shared" si="29"/>
        <v>2.125</v>
      </c>
      <c r="S176" s="128">
        <f t="shared" si="30"/>
        <v>2.2250000000000001</v>
      </c>
      <c r="T176" s="128">
        <f t="shared" si="31"/>
        <v>2.25</v>
      </c>
      <c r="U176" s="128">
        <f t="shared" si="32"/>
        <v>1.95</v>
      </c>
      <c r="V176" s="128">
        <f t="shared" si="33"/>
        <v>2.125</v>
      </c>
      <c r="W176" s="33">
        <f t="shared" si="34"/>
        <v>84.5</v>
      </c>
      <c r="X176" s="129">
        <f t="shared" si="35"/>
        <v>16.900000000000002</v>
      </c>
      <c r="Y176" s="134">
        <v>67</v>
      </c>
      <c r="Z176" s="131">
        <f t="shared" si="36"/>
        <v>53.6</v>
      </c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2"/>
    </row>
    <row r="177" spans="1:44" s="130" customFormat="1" ht="19.899999999999999" customHeight="1" x14ac:dyDescent="0.3">
      <c r="A177" s="125">
        <v>171</v>
      </c>
      <c r="B177" s="134">
        <v>660973</v>
      </c>
      <c r="C177" s="135" t="s">
        <v>275</v>
      </c>
      <c r="D177" s="9">
        <v>12</v>
      </c>
      <c r="E177" s="9">
        <v>13</v>
      </c>
      <c r="F177" s="9">
        <v>14</v>
      </c>
      <c r="G177" s="9">
        <v>10</v>
      </c>
      <c r="H177" s="9">
        <v>8</v>
      </c>
      <c r="I177" s="126">
        <f t="shared" si="25"/>
        <v>57</v>
      </c>
      <c r="J177" s="126">
        <f t="shared" si="26"/>
        <v>8.5499999999999989</v>
      </c>
      <c r="K177" s="127">
        <v>5</v>
      </c>
      <c r="L177" s="127">
        <v>4</v>
      </c>
      <c r="M177" s="127">
        <v>4.5</v>
      </c>
      <c r="N177" s="127">
        <v>3</v>
      </c>
      <c r="O177" s="127">
        <v>2</v>
      </c>
      <c r="P177" s="127">
        <f t="shared" si="27"/>
        <v>18.5</v>
      </c>
      <c r="Q177" s="127">
        <f t="shared" si="28"/>
        <v>0.92500000000000004</v>
      </c>
      <c r="R177" s="128">
        <f t="shared" si="29"/>
        <v>2.0499999999999998</v>
      </c>
      <c r="S177" s="128">
        <f t="shared" si="30"/>
        <v>2.15</v>
      </c>
      <c r="T177" s="128">
        <f t="shared" si="31"/>
        <v>2.3250000000000002</v>
      </c>
      <c r="U177" s="128">
        <f t="shared" si="32"/>
        <v>1.65</v>
      </c>
      <c r="V177" s="128">
        <f t="shared" si="33"/>
        <v>1.3</v>
      </c>
      <c r="W177" s="33">
        <f t="shared" si="34"/>
        <v>75.5</v>
      </c>
      <c r="X177" s="129">
        <f t="shared" si="35"/>
        <v>15.100000000000001</v>
      </c>
      <c r="Y177" s="134">
        <v>62</v>
      </c>
      <c r="Z177" s="131">
        <f t="shared" si="36"/>
        <v>49.6</v>
      </c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2"/>
    </row>
    <row r="178" spans="1:44" s="130" customFormat="1" ht="19.899999999999999" customHeight="1" x14ac:dyDescent="0.3">
      <c r="A178" s="125">
        <v>172</v>
      </c>
      <c r="B178" s="134">
        <v>660974</v>
      </c>
      <c r="C178" s="135" t="s">
        <v>276</v>
      </c>
      <c r="D178" s="126">
        <v>6</v>
      </c>
      <c r="E178" s="126">
        <v>6</v>
      </c>
      <c r="F178" s="126">
        <v>6</v>
      </c>
      <c r="G178" s="126">
        <v>6</v>
      </c>
      <c r="H178" s="126">
        <v>6</v>
      </c>
      <c r="I178" s="126">
        <f t="shared" si="25"/>
        <v>30</v>
      </c>
      <c r="J178" s="126">
        <f t="shared" si="26"/>
        <v>4.5</v>
      </c>
      <c r="K178" s="127">
        <v>2</v>
      </c>
      <c r="L178" s="127">
        <v>1</v>
      </c>
      <c r="M178" s="127">
        <v>2</v>
      </c>
      <c r="N178" s="127">
        <v>1.5</v>
      </c>
      <c r="O178" s="127">
        <v>2.5</v>
      </c>
      <c r="P178" s="127">
        <f t="shared" si="27"/>
        <v>9</v>
      </c>
      <c r="Q178" s="127">
        <f t="shared" si="28"/>
        <v>0.45</v>
      </c>
      <c r="R178" s="128">
        <f t="shared" si="29"/>
        <v>0.99999999999999989</v>
      </c>
      <c r="S178" s="128">
        <f t="shared" si="30"/>
        <v>0.95</v>
      </c>
      <c r="T178" s="128">
        <f t="shared" si="31"/>
        <v>0.99999999999999989</v>
      </c>
      <c r="U178" s="128">
        <f t="shared" si="32"/>
        <v>0.97499999999999987</v>
      </c>
      <c r="V178" s="128">
        <f t="shared" si="33"/>
        <v>1.0249999999999999</v>
      </c>
      <c r="W178" s="33">
        <f t="shared" si="34"/>
        <v>39</v>
      </c>
      <c r="X178" s="129">
        <f t="shared" si="35"/>
        <v>7.8000000000000007</v>
      </c>
      <c r="Y178" s="134">
        <v>36</v>
      </c>
      <c r="Z178" s="131">
        <f t="shared" si="36"/>
        <v>28.8</v>
      </c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2"/>
    </row>
    <row r="179" spans="1:44" s="130" customFormat="1" ht="19.899999999999999" customHeight="1" x14ac:dyDescent="0.3">
      <c r="A179" s="125">
        <v>173</v>
      </c>
      <c r="B179" s="134">
        <v>660975</v>
      </c>
      <c r="C179" s="135" t="s">
        <v>277</v>
      </c>
      <c r="D179" s="126">
        <v>13</v>
      </c>
      <c r="E179" s="126">
        <v>13.5</v>
      </c>
      <c r="F179" s="126">
        <v>14</v>
      </c>
      <c r="G179" s="126">
        <v>11.5</v>
      </c>
      <c r="H179" s="126">
        <v>15.5</v>
      </c>
      <c r="I179" s="126">
        <f t="shared" si="25"/>
        <v>67.5</v>
      </c>
      <c r="J179" s="126">
        <f t="shared" si="26"/>
        <v>10.125</v>
      </c>
      <c r="K179" s="127">
        <v>5</v>
      </c>
      <c r="L179" s="127">
        <v>3.5</v>
      </c>
      <c r="M179" s="127">
        <v>4</v>
      </c>
      <c r="N179" s="127">
        <v>5</v>
      </c>
      <c r="O179" s="127">
        <v>4</v>
      </c>
      <c r="P179" s="127">
        <f t="shared" si="27"/>
        <v>21.5</v>
      </c>
      <c r="Q179" s="127">
        <f t="shared" si="28"/>
        <v>1.075</v>
      </c>
      <c r="R179" s="128">
        <f t="shared" si="29"/>
        <v>2.2000000000000002</v>
      </c>
      <c r="S179" s="128">
        <f t="shared" si="30"/>
        <v>2.1999999999999997</v>
      </c>
      <c r="T179" s="128">
        <f t="shared" si="31"/>
        <v>2.3000000000000003</v>
      </c>
      <c r="U179" s="128">
        <f t="shared" si="32"/>
        <v>1.9749999999999999</v>
      </c>
      <c r="V179" s="128">
        <f t="shared" si="33"/>
        <v>2.5249999999999999</v>
      </c>
      <c r="W179" s="33">
        <f t="shared" si="34"/>
        <v>89</v>
      </c>
      <c r="X179" s="129">
        <f t="shared" si="35"/>
        <v>17.8</v>
      </c>
      <c r="Y179" s="134">
        <v>70</v>
      </c>
      <c r="Z179" s="131">
        <f t="shared" si="36"/>
        <v>56</v>
      </c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2"/>
    </row>
    <row r="180" spans="1:44" s="130" customFormat="1" ht="19.899999999999999" customHeight="1" x14ac:dyDescent="0.3">
      <c r="A180" s="125">
        <v>174</v>
      </c>
      <c r="B180" s="134">
        <v>660976</v>
      </c>
      <c r="C180" s="136" t="s">
        <v>278</v>
      </c>
      <c r="D180" s="126">
        <v>9</v>
      </c>
      <c r="E180" s="126">
        <v>12</v>
      </c>
      <c r="F180" s="126">
        <v>12.5</v>
      </c>
      <c r="G180" s="126">
        <v>13</v>
      </c>
      <c r="H180" s="126">
        <v>11</v>
      </c>
      <c r="I180" s="126">
        <f t="shared" si="25"/>
        <v>57.5</v>
      </c>
      <c r="J180" s="126">
        <f t="shared" si="26"/>
        <v>8.625</v>
      </c>
      <c r="K180" s="127">
        <v>3.5</v>
      </c>
      <c r="L180" s="127">
        <v>4</v>
      </c>
      <c r="M180" s="127">
        <v>2.5</v>
      </c>
      <c r="N180" s="127">
        <v>3</v>
      </c>
      <c r="O180" s="127">
        <v>3.5</v>
      </c>
      <c r="P180" s="127">
        <f t="shared" si="27"/>
        <v>16.5</v>
      </c>
      <c r="Q180" s="127">
        <f t="shared" si="28"/>
        <v>0.82500000000000007</v>
      </c>
      <c r="R180" s="128">
        <f t="shared" si="29"/>
        <v>1.5249999999999999</v>
      </c>
      <c r="S180" s="128">
        <f t="shared" si="30"/>
        <v>1.9999999999999998</v>
      </c>
      <c r="T180" s="128">
        <f t="shared" si="31"/>
        <v>2</v>
      </c>
      <c r="U180" s="128">
        <f t="shared" si="32"/>
        <v>2.1</v>
      </c>
      <c r="V180" s="128">
        <f t="shared" si="33"/>
        <v>1.825</v>
      </c>
      <c r="W180" s="33">
        <f t="shared" si="34"/>
        <v>74</v>
      </c>
      <c r="X180" s="129">
        <f t="shared" si="35"/>
        <v>14.8</v>
      </c>
      <c r="Y180" s="137">
        <v>57</v>
      </c>
      <c r="Z180" s="131">
        <f t="shared" si="36"/>
        <v>45.6</v>
      </c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2"/>
    </row>
    <row r="181" spans="1:44" s="130" customFormat="1" ht="19.899999999999999" customHeight="1" x14ac:dyDescent="0.3">
      <c r="A181" s="125">
        <v>175</v>
      </c>
      <c r="B181" s="134">
        <v>660977</v>
      </c>
      <c r="C181" s="136" t="s">
        <v>279</v>
      </c>
      <c r="D181" s="150">
        <v>11</v>
      </c>
      <c r="E181" s="150">
        <v>7.5</v>
      </c>
      <c r="F181" s="150">
        <v>12</v>
      </c>
      <c r="G181" s="150">
        <v>10</v>
      </c>
      <c r="H181" s="150">
        <v>9.5</v>
      </c>
      <c r="I181" s="126">
        <f t="shared" si="25"/>
        <v>50</v>
      </c>
      <c r="J181" s="126">
        <f t="shared" si="26"/>
        <v>7.5</v>
      </c>
      <c r="K181" s="127">
        <v>2</v>
      </c>
      <c r="L181" s="127">
        <v>3.5</v>
      </c>
      <c r="M181" s="127">
        <v>4</v>
      </c>
      <c r="N181" s="127">
        <v>2</v>
      </c>
      <c r="O181" s="127">
        <v>3</v>
      </c>
      <c r="P181" s="127">
        <f t="shared" si="27"/>
        <v>14.5</v>
      </c>
      <c r="Q181" s="127">
        <f t="shared" si="28"/>
        <v>0.72500000000000009</v>
      </c>
      <c r="R181" s="128">
        <f t="shared" si="29"/>
        <v>1.75</v>
      </c>
      <c r="S181" s="128">
        <f t="shared" si="30"/>
        <v>1.3</v>
      </c>
      <c r="T181" s="128">
        <f t="shared" si="31"/>
        <v>1.9999999999999998</v>
      </c>
      <c r="U181" s="128">
        <f t="shared" si="32"/>
        <v>1.6</v>
      </c>
      <c r="V181" s="128">
        <f t="shared" si="33"/>
        <v>1.5750000000000002</v>
      </c>
      <c r="W181" s="33">
        <f t="shared" si="34"/>
        <v>64.5</v>
      </c>
      <c r="X181" s="129">
        <f t="shared" si="35"/>
        <v>12.9</v>
      </c>
      <c r="Y181" s="137">
        <v>50</v>
      </c>
      <c r="Z181" s="131">
        <f t="shared" si="36"/>
        <v>40</v>
      </c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2"/>
    </row>
    <row r="182" spans="1:44" s="130" customFormat="1" ht="19.899999999999999" customHeight="1" x14ac:dyDescent="0.3">
      <c r="A182" s="125">
        <v>176</v>
      </c>
      <c r="B182" s="134">
        <v>660978</v>
      </c>
      <c r="C182" s="136" t="s">
        <v>280</v>
      </c>
      <c r="D182" s="126">
        <v>6</v>
      </c>
      <c r="E182" s="126">
        <v>6</v>
      </c>
      <c r="F182" s="126">
        <v>6</v>
      </c>
      <c r="G182" s="126">
        <v>6</v>
      </c>
      <c r="H182" s="126">
        <v>6</v>
      </c>
      <c r="I182" s="126">
        <f t="shared" si="25"/>
        <v>30</v>
      </c>
      <c r="J182" s="126">
        <f t="shared" si="26"/>
        <v>4.5</v>
      </c>
      <c r="K182" s="127">
        <v>1.5</v>
      </c>
      <c r="L182" s="127">
        <v>2</v>
      </c>
      <c r="M182" s="127">
        <v>2.5</v>
      </c>
      <c r="N182" s="127">
        <v>1</v>
      </c>
      <c r="O182" s="127">
        <v>2</v>
      </c>
      <c r="P182" s="127">
        <f t="shared" si="27"/>
        <v>9</v>
      </c>
      <c r="Q182" s="127">
        <f t="shared" si="28"/>
        <v>0.45</v>
      </c>
      <c r="R182" s="128">
        <f t="shared" si="29"/>
        <v>0.97499999999999987</v>
      </c>
      <c r="S182" s="128">
        <f t="shared" si="30"/>
        <v>0.99999999999999989</v>
      </c>
      <c r="T182" s="128">
        <f t="shared" si="31"/>
        <v>1.0249999999999999</v>
      </c>
      <c r="U182" s="128">
        <f t="shared" si="32"/>
        <v>0.95</v>
      </c>
      <c r="V182" s="128">
        <f t="shared" si="33"/>
        <v>0.99999999999999989</v>
      </c>
      <c r="W182" s="33">
        <f t="shared" si="34"/>
        <v>39</v>
      </c>
      <c r="X182" s="129">
        <f t="shared" si="35"/>
        <v>7.8000000000000007</v>
      </c>
      <c r="Y182" s="137">
        <v>33</v>
      </c>
      <c r="Z182" s="131">
        <f t="shared" si="36"/>
        <v>26.400000000000002</v>
      </c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2"/>
    </row>
    <row r="183" spans="1:44" s="130" customFormat="1" ht="19.899999999999999" customHeight="1" x14ac:dyDescent="0.3">
      <c r="A183" s="125">
        <v>177</v>
      </c>
      <c r="B183" s="134">
        <v>660979</v>
      </c>
      <c r="C183" s="136" t="s">
        <v>281</v>
      </c>
      <c r="D183" s="150">
        <v>10</v>
      </c>
      <c r="E183" s="150">
        <v>7.5</v>
      </c>
      <c r="F183" s="150">
        <v>8</v>
      </c>
      <c r="G183" s="150">
        <v>9</v>
      </c>
      <c r="H183" s="150">
        <v>8.5</v>
      </c>
      <c r="I183" s="126">
        <f t="shared" si="25"/>
        <v>43</v>
      </c>
      <c r="J183" s="126">
        <f t="shared" si="26"/>
        <v>6.45</v>
      </c>
      <c r="K183" s="127">
        <v>3</v>
      </c>
      <c r="L183" s="127">
        <v>2.5</v>
      </c>
      <c r="M183" s="127">
        <v>2</v>
      </c>
      <c r="N183" s="127">
        <v>3.5</v>
      </c>
      <c r="O183" s="127">
        <v>2.5</v>
      </c>
      <c r="P183" s="127">
        <f t="shared" si="27"/>
        <v>13.5</v>
      </c>
      <c r="Q183" s="127">
        <f t="shared" si="28"/>
        <v>0.67500000000000004</v>
      </c>
      <c r="R183" s="128">
        <f t="shared" si="29"/>
        <v>1.65</v>
      </c>
      <c r="S183" s="128">
        <f t="shared" si="30"/>
        <v>1.25</v>
      </c>
      <c r="T183" s="128">
        <f t="shared" si="31"/>
        <v>1.3</v>
      </c>
      <c r="U183" s="128">
        <f t="shared" si="32"/>
        <v>1.5249999999999999</v>
      </c>
      <c r="V183" s="128">
        <f t="shared" si="33"/>
        <v>1.4</v>
      </c>
      <c r="W183" s="33">
        <f t="shared" si="34"/>
        <v>56.5</v>
      </c>
      <c r="X183" s="129">
        <f t="shared" si="35"/>
        <v>11.3</v>
      </c>
      <c r="Y183" s="137">
        <v>44</v>
      </c>
      <c r="Z183" s="131">
        <f t="shared" si="36"/>
        <v>35.200000000000003</v>
      </c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2"/>
    </row>
    <row r="184" spans="1:44" s="130" customFormat="1" ht="19.899999999999999" customHeight="1" x14ac:dyDescent="0.3">
      <c r="A184" s="125">
        <v>178</v>
      </c>
      <c r="B184" s="134">
        <v>660980</v>
      </c>
      <c r="C184" s="136" t="s">
        <v>282</v>
      </c>
      <c r="D184" s="126">
        <v>9</v>
      </c>
      <c r="E184" s="126">
        <v>8</v>
      </c>
      <c r="F184" s="126">
        <v>9</v>
      </c>
      <c r="G184" s="126">
        <v>8</v>
      </c>
      <c r="H184" s="126">
        <v>6.5</v>
      </c>
      <c r="I184" s="126">
        <f t="shared" si="25"/>
        <v>40.5</v>
      </c>
      <c r="J184" s="126">
        <f t="shared" si="26"/>
        <v>6.0750000000000002</v>
      </c>
      <c r="K184" s="127">
        <v>3</v>
      </c>
      <c r="L184" s="127">
        <v>2</v>
      </c>
      <c r="M184" s="127">
        <v>3</v>
      </c>
      <c r="N184" s="127">
        <v>2</v>
      </c>
      <c r="O184" s="127">
        <v>2.5</v>
      </c>
      <c r="P184" s="127">
        <f t="shared" si="27"/>
        <v>12.5</v>
      </c>
      <c r="Q184" s="127">
        <f t="shared" si="28"/>
        <v>0.625</v>
      </c>
      <c r="R184" s="128">
        <f t="shared" si="29"/>
        <v>1.5</v>
      </c>
      <c r="S184" s="128">
        <f t="shared" si="30"/>
        <v>1.3</v>
      </c>
      <c r="T184" s="128">
        <f t="shared" si="31"/>
        <v>1.5</v>
      </c>
      <c r="U184" s="128">
        <f t="shared" si="32"/>
        <v>1.3</v>
      </c>
      <c r="V184" s="128">
        <f t="shared" si="33"/>
        <v>1.1000000000000001</v>
      </c>
      <c r="W184" s="33">
        <f t="shared" si="34"/>
        <v>53</v>
      </c>
      <c r="X184" s="129">
        <f t="shared" si="35"/>
        <v>10.600000000000001</v>
      </c>
      <c r="Y184" s="137">
        <v>43</v>
      </c>
      <c r="Z184" s="131">
        <f t="shared" si="36"/>
        <v>34.4</v>
      </c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2"/>
    </row>
    <row r="185" spans="1:44" s="130" customFormat="1" ht="19.899999999999999" customHeight="1" x14ac:dyDescent="0.3">
      <c r="A185" s="125">
        <v>179</v>
      </c>
      <c r="B185" s="134">
        <v>660981</v>
      </c>
      <c r="C185" s="136" t="s">
        <v>283</v>
      </c>
      <c r="D185" s="9"/>
      <c r="E185" s="9"/>
      <c r="F185" s="9"/>
      <c r="G185" s="9"/>
      <c r="H185" s="9"/>
      <c r="I185" s="126">
        <f t="shared" si="25"/>
        <v>0</v>
      </c>
      <c r="J185" s="126">
        <f t="shared" si="26"/>
        <v>0</v>
      </c>
      <c r="K185" s="15"/>
      <c r="L185" s="15"/>
      <c r="M185" s="15"/>
      <c r="N185" s="15"/>
      <c r="O185" s="15"/>
      <c r="P185" s="127">
        <f t="shared" si="27"/>
        <v>0</v>
      </c>
      <c r="Q185" s="127">
        <f t="shared" si="28"/>
        <v>0</v>
      </c>
      <c r="R185" s="128">
        <f t="shared" si="29"/>
        <v>0</v>
      </c>
      <c r="S185" s="128">
        <f t="shared" si="30"/>
        <v>0</v>
      </c>
      <c r="T185" s="128">
        <f t="shared" si="31"/>
        <v>0</v>
      </c>
      <c r="U185" s="128">
        <f t="shared" si="32"/>
        <v>0</v>
      </c>
      <c r="V185" s="128">
        <f t="shared" si="33"/>
        <v>0</v>
      </c>
      <c r="W185" s="33">
        <f t="shared" si="34"/>
        <v>0</v>
      </c>
      <c r="X185" s="129">
        <f t="shared" si="35"/>
        <v>0</v>
      </c>
      <c r="Y185" s="141"/>
      <c r="Z185" s="131">
        <f t="shared" si="36"/>
        <v>0</v>
      </c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2"/>
    </row>
    <row r="186" spans="1:44" s="130" customFormat="1" ht="19.899999999999999" customHeight="1" x14ac:dyDescent="0.3">
      <c r="A186" s="125">
        <v>180</v>
      </c>
      <c r="B186" s="134">
        <v>660982</v>
      </c>
      <c r="C186" s="136" t="s">
        <v>284</v>
      </c>
      <c r="D186" s="9">
        <v>7.5</v>
      </c>
      <c r="E186" s="9">
        <v>5.5</v>
      </c>
      <c r="F186" s="9">
        <v>6.5</v>
      </c>
      <c r="G186" s="9">
        <v>9</v>
      </c>
      <c r="H186" s="9">
        <v>9.5</v>
      </c>
      <c r="I186" s="126">
        <f t="shared" si="25"/>
        <v>38</v>
      </c>
      <c r="J186" s="126">
        <f t="shared" si="26"/>
        <v>5.7</v>
      </c>
      <c r="K186" s="127">
        <v>3.5</v>
      </c>
      <c r="L186" s="127">
        <v>2</v>
      </c>
      <c r="M186" s="127">
        <v>1.5</v>
      </c>
      <c r="N186" s="127">
        <v>3</v>
      </c>
      <c r="O186" s="127">
        <v>2.5</v>
      </c>
      <c r="P186" s="127">
        <f t="shared" si="27"/>
        <v>12.5</v>
      </c>
      <c r="Q186" s="127">
        <f t="shared" si="28"/>
        <v>0.625</v>
      </c>
      <c r="R186" s="128">
        <f t="shared" si="29"/>
        <v>1.3</v>
      </c>
      <c r="S186" s="128">
        <f t="shared" si="30"/>
        <v>0.92499999999999993</v>
      </c>
      <c r="T186" s="128">
        <f t="shared" si="31"/>
        <v>1.05</v>
      </c>
      <c r="U186" s="128">
        <f t="shared" si="32"/>
        <v>1.5</v>
      </c>
      <c r="V186" s="128">
        <f t="shared" si="33"/>
        <v>1.55</v>
      </c>
      <c r="W186" s="33">
        <f t="shared" si="34"/>
        <v>50.5</v>
      </c>
      <c r="X186" s="129">
        <f t="shared" si="35"/>
        <v>10.100000000000001</v>
      </c>
      <c r="Y186" s="137">
        <v>40</v>
      </c>
      <c r="Z186" s="131">
        <f t="shared" si="36"/>
        <v>32</v>
      </c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2"/>
    </row>
    <row r="187" spans="1:44" s="130" customFormat="1" ht="19.899999999999999" customHeight="1" x14ac:dyDescent="0.3">
      <c r="A187" s="125">
        <v>181</v>
      </c>
      <c r="B187" s="134">
        <v>660983</v>
      </c>
      <c r="C187" s="136" t="s">
        <v>285</v>
      </c>
      <c r="D187" s="9"/>
      <c r="E187" s="9"/>
      <c r="F187" s="9"/>
      <c r="G187" s="9"/>
      <c r="H187" s="9"/>
      <c r="I187" s="126">
        <f t="shared" si="25"/>
        <v>0</v>
      </c>
      <c r="J187" s="126">
        <f t="shared" si="26"/>
        <v>0</v>
      </c>
      <c r="K187" s="15"/>
      <c r="L187" s="15"/>
      <c r="M187" s="15"/>
      <c r="N187" s="15"/>
      <c r="O187" s="15"/>
      <c r="P187" s="127">
        <f t="shared" si="27"/>
        <v>0</v>
      </c>
      <c r="Q187" s="127">
        <f t="shared" si="28"/>
        <v>0</v>
      </c>
      <c r="R187" s="128">
        <f t="shared" si="29"/>
        <v>0</v>
      </c>
      <c r="S187" s="128">
        <f t="shared" si="30"/>
        <v>0</v>
      </c>
      <c r="T187" s="128">
        <f t="shared" si="31"/>
        <v>0</v>
      </c>
      <c r="U187" s="128">
        <f t="shared" si="32"/>
        <v>0</v>
      </c>
      <c r="V187" s="128">
        <f t="shared" si="33"/>
        <v>0</v>
      </c>
      <c r="W187" s="33">
        <f t="shared" si="34"/>
        <v>0</v>
      </c>
      <c r="X187" s="129">
        <f t="shared" si="35"/>
        <v>0</v>
      </c>
      <c r="Y187" s="141"/>
      <c r="Z187" s="131">
        <f t="shared" si="36"/>
        <v>0</v>
      </c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2"/>
    </row>
    <row r="188" spans="1:44" s="130" customFormat="1" ht="19.899999999999999" customHeight="1" x14ac:dyDescent="0.3">
      <c r="A188" s="125">
        <v>182</v>
      </c>
      <c r="B188" s="134">
        <v>660984</v>
      </c>
      <c r="C188" s="136" t="s">
        <v>286</v>
      </c>
      <c r="D188" s="126">
        <v>16.5</v>
      </c>
      <c r="E188" s="126">
        <v>12</v>
      </c>
      <c r="F188" s="126">
        <v>12.5</v>
      </c>
      <c r="G188" s="126">
        <v>13</v>
      </c>
      <c r="H188" s="126">
        <v>14</v>
      </c>
      <c r="I188" s="126">
        <f t="shared" si="25"/>
        <v>68</v>
      </c>
      <c r="J188" s="126">
        <f t="shared" si="26"/>
        <v>10.199999999999999</v>
      </c>
      <c r="K188" s="127">
        <v>3.5</v>
      </c>
      <c r="L188" s="127">
        <v>4</v>
      </c>
      <c r="M188" s="127">
        <v>5</v>
      </c>
      <c r="N188" s="127">
        <v>3.5</v>
      </c>
      <c r="O188" s="127">
        <v>4.5</v>
      </c>
      <c r="P188" s="127">
        <f t="shared" si="27"/>
        <v>20.5</v>
      </c>
      <c r="Q188" s="127">
        <f t="shared" si="28"/>
        <v>1.0250000000000001</v>
      </c>
      <c r="R188" s="128">
        <f t="shared" si="29"/>
        <v>2.65</v>
      </c>
      <c r="S188" s="128">
        <f t="shared" si="30"/>
        <v>1.9999999999999998</v>
      </c>
      <c r="T188" s="128">
        <f t="shared" si="31"/>
        <v>2.125</v>
      </c>
      <c r="U188" s="128">
        <f t="shared" si="32"/>
        <v>2.125</v>
      </c>
      <c r="V188" s="128">
        <f t="shared" si="33"/>
        <v>2.3250000000000002</v>
      </c>
      <c r="W188" s="33"/>
      <c r="X188" s="129"/>
      <c r="Y188" s="137">
        <v>69</v>
      </c>
      <c r="Z188" s="131"/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2"/>
    </row>
    <row r="189" spans="1:44" s="130" customFormat="1" ht="19.899999999999999" customHeight="1" x14ac:dyDescent="0.3">
      <c r="A189" s="125">
        <v>183</v>
      </c>
      <c r="B189" s="134">
        <v>660985</v>
      </c>
      <c r="C189" s="136" t="s">
        <v>287</v>
      </c>
      <c r="D189" s="126">
        <v>12</v>
      </c>
      <c r="E189" s="126">
        <v>13</v>
      </c>
      <c r="F189" s="126">
        <v>14</v>
      </c>
      <c r="G189" s="126">
        <v>10</v>
      </c>
      <c r="H189" s="126">
        <v>8</v>
      </c>
      <c r="I189" s="126">
        <f t="shared" si="25"/>
        <v>57</v>
      </c>
      <c r="J189" s="126">
        <f t="shared" si="26"/>
        <v>8.5499999999999989</v>
      </c>
      <c r="K189" s="127">
        <v>3</v>
      </c>
      <c r="L189" s="127">
        <v>2.5</v>
      </c>
      <c r="M189" s="127">
        <v>4.5</v>
      </c>
      <c r="N189" s="127">
        <v>5</v>
      </c>
      <c r="O189" s="127">
        <v>3</v>
      </c>
      <c r="P189" s="127">
        <f t="shared" si="27"/>
        <v>18</v>
      </c>
      <c r="Q189" s="127">
        <f t="shared" si="28"/>
        <v>0.9</v>
      </c>
      <c r="R189" s="128">
        <f t="shared" si="29"/>
        <v>1.9499999999999997</v>
      </c>
      <c r="S189" s="128">
        <f t="shared" si="30"/>
        <v>2.0750000000000002</v>
      </c>
      <c r="T189" s="128">
        <f t="shared" si="31"/>
        <v>2.3250000000000002</v>
      </c>
      <c r="U189" s="128">
        <f t="shared" si="32"/>
        <v>1.75</v>
      </c>
      <c r="V189" s="128">
        <f t="shared" si="33"/>
        <v>1.35</v>
      </c>
      <c r="W189" s="33"/>
      <c r="X189" s="129"/>
      <c r="Y189" s="137">
        <v>61</v>
      </c>
      <c r="Z189" s="131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2"/>
    </row>
    <row r="190" spans="1:44" s="130" customFormat="1" ht="19.899999999999999" customHeight="1" x14ac:dyDescent="0.3">
      <c r="A190" s="125">
        <v>184</v>
      </c>
      <c r="B190" s="134">
        <v>660986</v>
      </c>
      <c r="C190" s="136" t="s">
        <v>288</v>
      </c>
      <c r="D190" s="9">
        <v>15.5</v>
      </c>
      <c r="E190" s="9">
        <v>16.5</v>
      </c>
      <c r="F190" s="9">
        <v>13.5</v>
      </c>
      <c r="G190" s="9">
        <v>12.5</v>
      </c>
      <c r="H190" s="9">
        <v>12</v>
      </c>
      <c r="I190" s="126">
        <f t="shared" si="25"/>
        <v>70</v>
      </c>
      <c r="J190" s="126">
        <f t="shared" si="26"/>
        <v>10.5</v>
      </c>
      <c r="K190" s="127">
        <v>2.5</v>
      </c>
      <c r="L190" s="127">
        <v>3</v>
      </c>
      <c r="M190" s="127">
        <v>5</v>
      </c>
      <c r="N190" s="127">
        <v>3.5</v>
      </c>
      <c r="O190" s="127">
        <v>4</v>
      </c>
      <c r="P190" s="127">
        <f t="shared" si="27"/>
        <v>18</v>
      </c>
      <c r="Q190" s="127">
        <f t="shared" si="28"/>
        <v>0.9</v>
      </c>
      <c r="R190" s="128">
        <f t="shared" si="29"/>
        <v>2.4499999999999997</v>
      </c>
      <c r="S190" s="128">
        <f t="shared" si="30"/>
        <v>2.625</v>
      </c>
      <c r="T190" s="128">
        <f t="shared" si="31"/>
        <v>2.2749999999999999</v>
      </c>
      <c r="U190" s="128">
        <f t="shared" si="32"/>
        <v>2.0499999999999998</v>
      </c>
      <c r="V190" s="128">
        <f t="shared" si="33"/>
        <v>1.9999999999999998</v>
      </c>
      <c r="W190" s="33"/>
      <c r="X190" s="129"/>
      <c r="Y190" s="137">
        <v>60</v>
      </c>
      <c r="Z190" s="131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2"/>
    </row>
    <row r="191" spans="1:44" s="130" customFormat="1" ht="19.899999999999999" customHeight="1" x14ac:dyDescent="0.3">
      <c r="A191" s="125">
        <v>185</v>
      </c>
      <c r="B191" s="134">
        <v>660987</v>
      </c>
      <c r="C191" s="135" t="s">
        <v>289</v>
      </c>
      <c r="D191" s="126">
        <v>9</v>
      </c>
      <c r="E191" s="126">
        <v>12</v>
      </c>
      <c r="F191" s="126">
        <v>12.5</v>
      </c>
      <c r="G191" s="126">
        <v>13</v>
      </c>
      <c r="H191" s="126">
        <v>14</v>
      </c>
      <c r="I191" s="126">
        <f t="shared" si="25"/>
        <v>60.5</v>
      </c>
      <c r="J191" s="126">
        <f t="shared" si="26"/>
        <v>9.0749999999999993</v>
      </c>
      <c r="K191" s="127">
        <v>3</v>
      </c>
      <c r="L191" s="127">
        <v>3.5</v>
      </c>
      <c r="M191" s="127">
        <v>3.5</v>
      </c>
      <c r="N191" s="127">
        <v>4</v>
      </c>
      <c r="O191" s="127">
        <v>2.5</v>
      </c>
      <c r="P191" s="127">
        <f t="shared" si="27"/>
        <v>16.5</v>
      </c>
      <c r="Q191" s="127">
        <f t="shared" si="28"/>
        <v>0.82500000000000007</v>
      </c>
      <c r="R191" s="128">
        <f t="shared" si="29"/>
        <v>1.5</v>
      </c>
      <c r="S191" s="128">
        <f t="shared" si="30"/>
        <v>1.9749999999999999</v>
      </c>
      <c r="T191" s="128">
        <f t="shared" si="31"/>
        <v>2.0499999999999998</v>
      </c>
      <c r="U191" s="128">
        <f t="shared" si="32"/>
        <v>2.15</v>
      </c>
      <c r="V191" s="128">
        <f t="shared" si="33"/>
        <v>2.2250000000000001</v>
      </c>
      <c r="W191" s="33">
        <f t="shared" si="34"/>
        <v>77</v>
      </c>
      <c r="X191" s="129">
        <f t="shared" si="35"/>
        <v>15.4</v>
      </c>
      <c r="Y191" s="134">
        <v>59</v>
      </c>
      <c r="Z191" s="131">
        <f t="shared" si="36"/>
        <v>47.2</v>
      </c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2"/>
    </row>
    <row r="192" spans="1:44" ht="21" thickBot="1" x14ac:dyDescent="0.35"/>
    <row r="193" spans="1:26" x14ac:dyDescent="0.3">
      <c r="A193" s="190" t="s">
        <v>17</v>
      </c>
      <c r="B193" s="191"/>
      <c r="C193" s="192"/>
      <c r="D193" s="6">
        <f>COUNT(D7:D191)</f>
        <v>157</v>
      </c>
      <c r="E193" s="6">
        <f>COUNT(E7:E191)</f>
        <v>157</v>
      </c>
      <c r="F193" s="6">
        <f>COUNT(F7:F191)</f>
        <v>157</v>
      </c>
      <c r="G193" s="6">
        <f>COUNT(G7:G191)</f>
        <v>157</v>
      </c>
      <c r="H193" s="6">
        <f>COUNT(H7:H191)</f>
        <v>157</v>
      </c>
      <c r="I193" s="7">
        <f>COUNT(I7:I191)</f>
        <v>185</v>
      </c>
      <c r="J193" s="7">
        <f>COUNT(J7:J191)</f>
        <v>185</v>
      </c>
      <c r="K193" s="84">
        <f>COUNT(K7:K191)</f>
        <v>168</v>
      </c>
      <c r="L193" s="84">
        <f>COUNT(L7:L191)</f>
        <v>168</v>
      </c>
      <c r="M193" s="84">
        <f>COUNT(M7:M191)</f>
        <v>168</v>
      </c>
      <c r="N193" s="84">
        <f>COUNT(N7:N191)</f>
        <v>168</v>
      </c>
      <c r="O193" s="84">
        <f>COUNT(O7:O191)</f>
        <v>168</v>
      </c>
      <c r="P193" s="80">
        <f>COUNT(P7:P191)</f>
        <v>179</v>
      </c>
      <c r="Q193" s="80">
        <f>COUNT(Q7:Q191)</f>
        <v>180</v>
      </c>
      <c r="R193" s="100">
        <f>COUNT(R7:R191)</f>
        <v>185</v>
      </c>
      <c r="S193" s="100">
        <f>COUNT(S7:S191)</f>
        <v>185</v>
      </c>
      <c r="T193" s="100">
        <f>COUNT(T7:T191)</f>
        <v>185</v>
      </c>
      <c r="U193" s="100">
        <f>COUNT(U7:U191)</f>
        <v>185</v>
      </c>
      <c r="V193" s="100">
        <f>COUNT(V7:V191)</f>
        <v>185</v>
      </c>
      <c r="W193" s="106">
        <f>COUNT(W6:W191)</f>
        <v>167</v>
      </c>
      <c r="X193" s="106">
        <f>COUNT(X6:X191)</f>
        <v>167</v>
      </c>
      <c r="Y193" s="106">
        <f>COUNT(Y6:Y191)</f>
        <v>168</v>
      </c>
      <c r="Z193" s="106">
        <f>COUNT(Z6:Z191)</f>
        <v>157</v>
      </c>
    </row>
    <row r="194" spans="1:26" ht="21" customHeight="1" x14ac:dyDescent="0.3">
      <c r="A194" s="163" t="s">
        <v>18</v>
      </c>
      <c r="B194" s="164"/>
      <c r="C194" s="165"/>
      <c r="D194" s="8">
        <v>20</v>
      </c>
      <c r="E194" s="9">
        <v>20</v>
      </c>
      <c r="F194" s="9">
        <v>20</v>
      </c>
      <c r="G194" s="9">
        <v>20</v>
      </c>
      <c r="H194" s="90">
        <v>20</v>
      </c>
      <c r="I194" s="10">
        <f>SUM(D194:H194)</f>
        <v>100</v>
      </c>
      <c r="J194" s="91">
        <f>I194*0.15</f>
        <v>15</v>
      </c>
      <c r="K194" s="85">
        <v>6</v>
      </c>
      <c r="L194" s="15">
        <v>6</v>
      </c>
      <c r="M194" s="15">
        <v>6</v>
      </c>
      <c r="N194" s="15">
        <v>6</v>
      </c>
      <c r="O194" s="86">
        <v>6</v>
      </c>
      <c r="P194" s="81">
        <f>SUM(K194:O194)</f>
        <v>30</v>
      </c>
      <c r="Q194" s="98">
        <f>P194*0.05</f>
        <v>1.5</v>
      </c>
      <c r="R194" s="101">
        <f>(D194*0.15+K194*0.05)</f>
        <v>3.3</v>
      </c>
      <c r="S194" s="18">
        <f>((E194*0.15+L194*0.05))</f>
        <v>3.3</v>
      </c>
      <c r="T194" s="18">
        <f>((F194*0.15+M194*0.05))</f>
        <v>3.3</v>
      </c>
      <c r="U194" s="18">
        <f>((G194*0.15+N194*0.05))</f>
        <v>3.3</v>
      </c>
      <c r="V194" s="19">
        <f>((H194*0.15+O194*0.05))</f>
        <v>3.3</v>
      </c>
      <c r="W194" s="107">
        <v>130</v>
      </c>
      <c r="X194" s="103">
        <f>W194*0.2</f>
        <v>26</v>
      </c>
      <c r="Y194" s="16">
        <v>100</v>
      </c>
      <c r="Z194" s="81">
        <f>Y194*0.8</f>
        <v>80</v>
      </c>
    </row>
    <row r="195" spans="1:26" x14ac:dyDescent="0.3">
      <c r="A195" s="163" t="s">
        <v>80</v>
      </c>
      <c r="B195" s="164"/>
      <c r="C195" s="165"/>
      <c r="D195" s="8">
        <f t="shared" ref="D195:L195" si="38">D194*0.4</f>
        <v>8</v>
      </c>
      <c r="E195" s="9">
        <f t="shared" si="38"/>
        <v>8</v>
      </c>
      <c r="F195" s="9">
        <f t="shared" si="38"/>
        <v>8</v>
      </c>
      <c r="G195" s="9">
        <f t="shared" si="38"/>
        <v>8</v>
      </c>
      <c r="H195" s="90">
        <f t="shared" si="38"/>
        <v>8</v>
      </c>
      <c r="I195" s="10">
        <f t="shared" si="38"/>
        <v>40</v>
      </c>
      <c r="J195" s="91">
        <f t="shared" si="38"/>
        <v>6</v>
      </c>
      <c r="K195" s="85">
        <f t="shared" si="38"/>
        <v>2.4000000000000004</v>
      </c>
      <c r="L195" s="15">
        <f t="shared" si="38"/>
        <v>2.4000000000000004</v>
      </c>
      <c r="M195" s="15">
        <f t="shared" ref="M195:Z195" si="39">M194*0.4</f>
        <v>2.4000000000000004</v>
      </c>
      <c r="N195" s="15">
        <f t="shared" si="39"/>
        <v>2.4000000000000004</v>
      </c>
      <c r="O195" s="86">
        <f t="shared" si="39"/>
        <v>2.4000000000000004</v>
      </c>
      <c r="P195" s="81">
        <f t="shared" si="39"/>
        <v>12</v>
      </c>
      <c r="Q195" s="98">
        <f t="shared" si="39"/>
        <v>0.60000000000000009</v>
      </c>
      <c r="R195" s="101">
        <f t="shared" si="39"/>
        <v>1.32</v>
      </c>
      <c r="S195" s="18">
        <f t="shared" si="39"/>
        <v>1.32</v>
      </c>
      <c r="T195" s="18">
        <f t="shared" si="39"/>
        <v>1.32</v>
      </c>
      <c r="U195" s="18">
        <f t="shared" si="39"/>
        <v>1.32</v>
      </c>
      <c r="V195" s="19">
        <f t="shared" si="39"/>
        <v>1.32</v>
      </c>
      <c r="W195" s="107">
        <f t="shared" si="39"/>
        <v>52</v>
      </c>
      <c r="X195" s="103">
        <f t="shared" si="39"/>
        <v>10.4</v>
      </c>
      <c r="Y195" s="16">
        <f t="shared" si="39"/>
        <v>40</v>
      </c>
      <c r="Z195" s="81">
        <f t="shared" si="39"/>
        <v>32</v>
      </c>
    </row>
    <row r="196" spans="1:26" ht="21" customHeight="1" x14ac:dyDescent="0.3">
      <c r="A196" s="163" t="s">
        <v>19</v>
      </c>
      <c r="B196" s="164"/>
      <c r="C196" s="165"/>
      <c r="D196" s="8">
        <f>COUNTIF(D155:D191, "&gt;=8")</f>
        <v>17</v>
      </c>
      <c r="E196" s="9">
        <f>COUNTIF(E155:E191, "&gt;=8")</f>
        <v>14</v>
      </c>
      <c r="F196" s="9">
        <f>COUNTIF(F155:F191, "&gt;=8")</f>
        <v>22</v>
      </c>
      <c r="G196" s="9">
        <f>COUNTIF(G155:G191, "&gt;=8")</f>
        <v>21</v>
      </c>
      <c r="H196" s="90">
        <f>COUNTIF(H155:H191, "&gt;=8")</f>
        <v>22</v>
      </c>
      <c r="I196" s="10">
        <f>COUNTIF(I155:I191, "&gt;=40")</f>
        <v>21</v>
      </c>
      <c r="J196" s="91">
        <f>COUNTIF(J155:J191, "&gt;=6")</f>
        <v>21</v>
      </c>
      <c r="K196" s="85">
        <f>COUNTIF(K155:K191, "&gt;=2.4")</f>
        <v>22</v>
      </c>
      <c r="L196" s="15">
        <f>COUNTIF(L155:L191, "&gt;=2.4")</f>
        <v>20</v>
      </c>
      <c r="M196" s="15">
        <f>COUNTIF(M155:M191, "&gt;=2.4")</f>
        <v>19</v>
      </c>
      <c r="N196" s="15">
        <f>COUNTIF(N155:N191, "&gt;=2.4")</f>
        <v>22</v>
      </c>
      <c r="O196" s="86">
        <f>COUNTIF(O155:O191, "&gt;=2.4")</f>
        <v>23</v>
      </c>
      <c r="P196" s="81">
        <f>COUNTIF(P155:P191, "&gt;=12")</f>
        <v>25</v>
      </c>
      <c r="Q196" s="98">
        <f>COUNTIF(Q155:Q191, "&gt;=0.6")</f>
        <v>25</v>
      </c>
      <c r="R196" s="101">
        <f>COUNTIF(R155:R191, "&gt;=1.32")</f>
        <v>17</v>
      </c>
      <c r="S196" s="18">
        <f>COUNTIF(S155:S191, "&gt;=1.32")</f>
        <v>13</v>
      </c>
      <c r="T196" s="18">
        <f>COUNTIF(T155:T191, "&gt;=1.32")</f>
        <v>20</v>
      </c>
      <c r="U196" s="18">
        <f>COUNTIF(U155:U191, "&gt;=1.32")</f>
        <v>19</v>
      </c>
      <c r="V196" s="19">
        <f>COUNTIF(V155:V191, "&gt;=1.32")</f>
        <v>21</v>
      </c>
      <c r="W196" s="107">
        <f>COUNTIF(W155:W191, "&gt;=52")</f>
        <v>11</v>
      </c>
      <c r="X196" s="103">
        <f>COUNTIF(X155:X191, "&gt;=10.4")</f>
        <v>11</v>
      </c>
      <c r="Y196" s="16">
        <f>COUNTIF(Y155:Y191, "&gt;=40")</f>
        <v>24</v>
      </c>
      <c r="Z196" s="81">
        <f>COUNTIF(Z155:Z191, "&gt;=32")</f>
        <v>12</v>
      </c>
    </row>
    <row r="197" spans="1:26" x14ac:dyDescent="0.3">
      <c r="A197" s="163" t="s">
        <v>20</v>
      </c>
      <c r="B197" s="164"/>
      <c r="C197" s="165"/>
      <c r="D197" s="92" t="str">
        <f xml:space="preserve"> IF(((D196/COUNT(D155:D191))*100)&gt;=60,"3", IF(AND(((D196/COUNT(D155:D191))*100)&lt;60, ((D196/COUNT(D155:D191))*100)&gt;=50),"2", IF( AND(((D196/COUNT(D155:D191))*100)&lt;50, ((D196/COUNT(D155:D191))*100)&gt;=40),"1","0")))</f>
        <v>2</v>
      </c>
      <c r="E197" s="9" t="str">
        <f xml:space="preserve"> IF(((E196/COUNT(E155:E191))*100)&gt;=60,"3", IF(AND(((E196/COUNT(E155:E191))*100)&lt;60, ((E196/COUNT(E155:E191))*100)&gt;=50),"2", IF( AND(((E196/COUNT(E155:E191))*100)&lt;50, ((E196/COUNT(E155:E191))*100)&gt;=40),"1","0")))</f>
        <v>1</v>
      </c>
      <c r="F197" s="9" t="str">
        <f xml:space="preserve"> IF(((F196/COUNT(F155:F191))*100)&gt;=60,"3", IF(AND(((F196/COUNT(F155:F191))*100)&lt;60, ((F196/COUNT(F155:F191))*100)&gt;=50),"2", IF( AND(((F196/COUNT(F155:F191))*100)&lt;50, ((F196/COUNT(F155:F191))*100)&gt;=40),"1","0")))</f>
        <v>3</v>
      </c>
      <c r="G197" s="9" t="str">
        <f xml:space="preserve"> IF(((G196/COUNT(G155:G191))*100)&gt;=60,"3", IF(AND(((G196/COUNT(G155:G191))*100)&lt;60, ((G196/COUNT(G155:G191))*100)&gt;=50),"2", IF( AND(((G196/COUNT(G155:G191))*100)&lt;50, ((G196/COUNT(G155:G191))*100)&gt;=40),"1","0")))</f>
        <v>3</v>
      </c>
      <c r="H197" s="90" t="str">
        <f xml:space="preserve"> IF(((H196/COUNT(H155:H191))*100)&gt;=60,"3", IF(AND(((H196/COUNT(H155:H191))*100)&lt;60, ((H196/COUNT(H155:H191))*100)&gt;=50),"2", IF( AND(((H196/COUNT(H155:H191))*100)&lt;50, ((H196/COUNT(H155:H191))*100)&gt;=40),"1","0")))</f>
        <v>3</v>
      </c>
      <c r="I197" s="10" t="str">
        <f xml:space="preserve"> IF(((I196/COUNT(I155:I191))*100)&gt;=60,"3", IF(AND(((I196/COUNT(I155:I191))*100)&lt;60, ((I196/COUNT(I155:I191))*100)&gt;=50),"2", IF( AND(((I196/COUNT(I155:I191))*100)&lt;50, ((I196/COUNT(I155:I191))*100)&gt;=40),"1","0")))</f>
        <v>2</v>
      </c>
      <c r="J197" s="91" t="str">
        <f xml:space="preserve"> IF(((J196/COUNT(J155:J191))*100)&gt;=60,"3", IF(AND(((J196/COUNT(J155:J191))*100)&lt;60, ((J196/COUNT(J155:J191))*100)&gt;=50),"2", IF( AND(((J196/COUNT(J155:J191))*100)&lt;50, ((J196/COUNT(J155:J191))*100)&gt;=40),"1","0")))</f>
        <v>2</v>
      </c>
      <c r="K197" s="85" t="str">
        <f xml:space="preserve"> IF(((K196/COUNT(K155:K191))*100)&gt;=60,"3", IF(AND(((K196/COUNT(K155:K191))*100)&lt;60, ((K196/COUNT(K155:K191))*100)&gt;=50),"2", IF( AND(((K196/COUNT(K155:K191))*100)&lt;50, ((K196/COUNT(K155:K191))*100)&gt;=40),"1","0")))</f>
        <v>3</v>
      </c>
      <c r="L197" s="14" t="str">
        <f xml:space="preserve"> IF(((L196/COUNT(L155:L191))*100)&gt;=60,"3", IF(AND(((L196/COUNT(L155:L191))*100)&lt;60, ((L196/COUNT(L155:L191))*100)&gt;=50),"2", IF( AND(((L196/COUNT(L155:L191))*100)&lt;50, ((L196/COUNT(L155:L191))*100)&gt;=40),"1","0")))</f>
        <v>2</v>
      </c>
      <c r="M197" s="14" t="str">
        <f xml:space="preserve"> IF(((M196/COUNT(M155:M191))*100)&gt;=60,"3", IF(AND(((M196/COUNT(M155:M191))*100)&lt;60, ((M196/COUNT(M155:M191))*100)&gt;=50),"2", IF( AND(((M196/COUNT(M155:M191))*100)&lt;50, ((M196/COUNT(M155:M191))*100)&gt;=40),"1","0")))</f>
        <v>2</v>
      </c>
      <c r="N197" s="14" t="str">
        <f xml:space="preserve"> IF(((N196/COUNT(N155:N191))*100)&gt;=60,"3", IF(AND(((N196/COUNT(N155:N191))*100)&lt;60, ((N196/COUNT(N155:N191))*100)&gt;=50),"2", IF( AND(((N196/COUNT(N155:N191))*100)&lt;50, ((N196/COUNT(N155:N191))*100)&gt;=40),"1","0")))</f>
        <v>3</v>
      </c>
      <c r="O197" s="87" t="str">
        <f xml:space="preserve"> IF(((O196/COUNT(O155:O191))*100)&gt;=60,"3", IF(AND(((O196/COUNT(O155:O191))*100)&lt;60, ((O196/COUNT(O155:O191))*100)&gt;=50),"2", IF( AND(((O196/COUNT(O155:O191))*100)&lt;50, ((O196/COUNT(O155:O191))*100)&gt;=40),"1","0")))</f>
        <v>3</v>
      </c>
      <c r="P197" s="81" t="str">
        <f xml:space="preserve"> IF(((P196/COUNT(P155:P191))*100)&gt;=60,"3", IF(AND(((P196/COUNT(P155:P191))*100)&lt;60, ((P196/COUNT(P155:P191))*100)&gt;=50),"2", IF( AND(((P196/COUNT(P155:P191))*100)&lt;50, ((P196/COUNT(P155:P191))*100)&gt;=40),"1","0")))</f>
        <v>3</v>
      </c>
      <c r="Q197" s="98" t="str">
        <f xml:space="preserve"> IF(((Q196/COUNT(Q155:Q191))*100)&gt;=60,"3", IF(AND(((Q196/COUNT(Q155:Q191))*100)&lt;60, ((Q196/COUNT(Q155:Q191))*100)&gt;=50),"2", IF( AND(((Q196/COUNT(Q155:Q191))*100)&lt;50, ((Q196/COUNT(Q155:Q191))*100)&gt;=40),"1","0")))</f>
        <v>3</v>
      </c>
      <c r="R197" s="101" t="str">
        <f xml:space="preserve"> IF(((R196/COUNT(R155:R191))*100)&gt;=60,"3", IF(AND(((R196/COUNT(R155:R191))*100)&lt;60, ((R196/COUNT(R155:R191))*100)&gt;=50),"2", IF( AND(((R196/COUNT(R155:R191))*100)&lt;50, ((R196/COUNT(R155:R191))*100)&gt;=40),"1","0")))</f>
        <v>1</v>
      </c>
      <c r="S197" s="18" t="str">
        <f xml:space="preserve"> IF(((S196/COUNT(S155:S191))*100)&gt;=60,"3", IF(AND(((S196/COUNT(S155:S191))*100)&lt;60, ((S196/COUNT(S155:S191))*100)&gt;=50),"2", IF( AND(((S196/COUNT(S155:S191))*100)&lt;50, ((S196/COUNT(S155:S191))*100)&gt;=40),"1","0")))</f>
        <v>0</v>
      </c>
      <c r="T197" s="18" t="str">
        <f xml:space="preserve"> IF(((T196/COUNT(T155:T191))*100)&gt;=60,"3", IF(AND(((T196/COUNT(T155:T191))*100)&lt;60, ((T196/COUNT(T155:T191))*100)&gt;=50),"2", IF( AND(((T196/COUNT(T155:T191))*100)&lt;50, ((T196/COUNT(T155:T191))*100)&gt;=40),"1","0")))</f>
        <v>2</v>
      </c>
      <c r="U197" s="18" t="str">
        <f xml:space="preserve"> IF(((U196/COUNT(U155:U191))*100)&gt;=60,"3", IF(AND(((U196/COUNT(U155:U191))*100)&lt;60, ((U196/COUNT(U155:U191))*100)&gt;=50),"2", IF( AND(((U196/COUNT(U155:U191))*100)&lt;50, ((U196/COUNT(U155:U191))*100)&gt;=40),"1","0")))</f>
        <v>2</v>
      </c>
      <c r="V197" s="19" t="str">
        <f xml:space="preserve"> IF(((V196/COUNT(V155:V191))*100)&gt;=60,"3", IF(AND(((V196/COUNT(V155:V191))*100)&lt;60, ((V196/COUNT(V155:V191))*100)&gt;=50),"2", IF( AND(((V196/COUNT(V155:V191))*100)&lt;50, ((V196/COUNT(V155:V191))*100)&gt;=40),"1","0")))</f>
        <v>2</v>
      </c>
      <c r="W197" s="103" t="str">
        <f xml:space="preserve"> IF(((W196/COUNT(W155:W191))*100)&gt;=60,"3", IF(AND(((W196/COUNT(W155:W191))*100)&lt;60, ((W196/COUNT(W155:W191))*100)&gt;=50),"2", IF( AND(((W196/COUNT(W155:W191))*100)&lt;50, ((W196/COUNT(W155:W191))*100)&gt;=40),"1","0")))</f>
        <v>2</v>
      </c>
      <c r="X197" s="104" t="str">
        <f xml:space="preserve"> IF(((X196/COUNT(X155:X191))*100)&gt;=60,"3", IF(AND(((X196/COUNT(X155:X191))*100)&lt;60, ((X196/COUNT(X155:X191))*100)&gt;=50),"2", IF( AND(((X196/COUNT(X155:X191))*100)&lt;50, ((X196/COUNT(X155:X191))*100)&gt;=40),"1","0")))</f>
        <v>2</v>
      </c>
      <c r="Y197" s="98" t="str">
        <f xml:space="preserve"> IF(((Y196/COUNT(Y155:Y191))*100)&gt;=60,"3", IF(AND(((Y196/COUNT(Y155:Y191))*100)&lt;60, ((Y196/COUNT(Y155:Y191))*100)&gt;=50),"2", IF( AND(((Y196/COUNT(Y155:Y191))*100)&lt;50, ((Y196/COUNT(Y155:Y191))*100)&gt;=40),"1","0")))</f>
        <v>3</v>
      </c>
      <c r="Z197" s="98" t="str">
        <f xml:space="preserve"> IF(((Z196/COUNT(Z155:Z191))*100)&gt;=60,"3", IF(AND(((Z196/COUNT(Z155:Z191))*100)&lt;60, ((Z196/COUNT(Z155:Z191))*100)&gt;=50),"2", IF( AND(((Z196/COUNT(Z155:Z191))*100)&lt;50, ((Z196/COUNT(Z155:Z191))*100)&gt;=40),"1","0")))</f>
        <v>3</v>
      </c>
    </row>
    <row r="198" spans="1:26" ht="21" thickBot="1" x14ac:dyDescent="0.35">
      <c r="A198" s="166" t="s">
        <v>21</v>
      </c>
      <c r="B198" s="167"/>
      <c r="C198" s="168"/>
      <c r="D198" s="11">
        <f>((D196/COUNT(D155:D191))*D197)</f>
        <v>1.096774193548387</v>
      </c>
      <c r="E198" s="12">
        <f>((E196/COUNT(E155:E191))*E197)</f>
        <v>0.45161290322580644</v>
      </c>
      <c r="F198" s="12">
        <f>((F196/COUNT(F155:F191))*F197)</f>
        <v>2.129032258064516</v>
      </c>
      <c r="G198" s="12">
        <f>((G196/COUNT(G155:G191))*G197)</f>
        <v>2.032258064516129</v>
      </c>
      <c r="H198" s="93">
        <f>((H196/COUNT(H155:H191))*H197)</f>
        <v>2.129032258064516</v>
      </c>
      <c r="I198" s="13">
        <f>((I196/COUNT(I155:I191))*I197)</f>
        <v>1.1351351351351351</v>
      </c>
      <c r="J198" s="94">
        <f>((J196/COUNT(J155:J191))*J197)</f>
        <v>1.1351351351351351</v>
      </c>
      <c r="K198" s="88">
        <f>((K196/COUNT(K155:K191))*K197)</f>
        <v>1.9411764705882355</v>
      </c>
      <c r="L198" s="17">
        <f>((L196/COUNT(L155:L191))*L197)</f>
        <v>1.1764705882352942</v>
      </c>
      <c r="M198" s="17">
        <f>((M196/COUNT(M155:M191))*M197)</f>
        <v>1.1176470588235294</v>
      </c>
      <c r="N198" s="17">
        <f>((N196/COUNT(N155:N191))*N197)</f>
        <v>1.9411764705882355</v>
      </c>
      <c r="O198" s="89">
        <f>((O196/COUNT(O155:O191))*O197)</f>
        <v>2.0294117647058822</v>
      </c>
      <c r="P198" s="82">
        <f>((P196/COUNT(P155:P191))*P197)</f>
        <v>2.0270270270270272</v>
      </c>
      <c r="Q198" s="99">
        <f>((Q196/COUNT(Q155:Q191))*Q197)</f>
        <v>2.0270270270270272</v>
      </c>
      <c r="R198" s="102">
        <f>((R196/COUNT(R155:R191))*R197)</f>
        <v>0.45945945945945948</v>
      </c>
      <c r="S198" s="20">
        <f>((S196/COUNT(S155:S191))*S197)</f>
        <v>0</v>
      </c>
      <c r="T198" s="20">
        <f>((T196/COUNT(T155:T191))*T197)</f>
        <v>1.0810810810810811</v>
      </c>
      <c r="U198" s="20">
        <f>((U196/COUNT(U155:U191))*U197)</f>
        <v>1.027027027027027</v>
      </c>
      <c r="V198" s="21">
        <f>((V196/COUNT(V155:V191))*V197)</f>
        <v>1.1351351351351351</v>
      </c>
      <c r="W198" s="108">
        <f>((W196/COUNT(W155:W191))*W197)</f>
        <v>1.1578947368421053</v>
      </c>
      <c r="X198" s="105">
        <f>((X196/COUNT(X155:X191))*X197)</f>
        <v>1.1578947368421053</v>
      </c>
      <c r="Y198" s="99">
        <f>((Y196/COUNT(Y155:Y191))*Y197)</f>
        <v>2.1176470588235294</v>
      </c>
      <c r="Z198" s="99">
        <f>((Z196/COUNT(Z155:Z191))*Z197)</f>
        <v>1.8947368421052631</v>
      </c>
    </row>
    <row r="199" spans="1:26" ht="21" thickBot="1" x14ac:dyDescent="0.35">
      <c r="A199" s="2"/>
      <c r="B199" s="2"/>
      <c r="C199" s="2"/>
      <c r="D199" s="2"/>
    </row>
    <row r="200" spans="1:26" x14ac:dyDescent="0.3">
      <c r="A200" s="169" t="s">
        <v>22</v>
      </c>
      <c r="B200" s="170"/>
      <c r="C200" s="171"/>
      <c r="D200" s="2"/>
      <c r="E200" s="172" t="s">
        <v>23</v>
      </c>
      <c r="F200" s="173"/>
      <c r="G200" s="173"/>
      <c r="H200" s="173"/>
      <c r="I200" s="173"/>
      <c r="J200" s="173"/>
      <c r="K200" s="173"/>
      <c r="L200" s="173"/>
      <c r="M200" s="173"/>
      <c r="N200" s="174"/>
      <c r="O200" s="83" t="s">
        <v>13</v>
      </c>
      <c r="P200" s="24" t="s">
        <v>3</v>
      </c>
      <c r="Q200" s="24" t="s">
        <v>4</v>
      </c>
      <c r="R200" s="24" t="s">
        <v>5</v>
      </c>
      <c r="S200" s="25" t="s">
        <v>6</v>
      </c>
    </row>
    <row r="201" spans="1:26" ht="21" thickBot="1" x14ac:dyDescent="0.35">
      <c r="A201" s="26" t="s">
        <v>81</v>
      </c>
      <c r="B201" s="3"/>
      <c r="C201" s="27"/>
      <c r="D201" s="2"/>
      <c r="E201" s="175"/>
      <c r="F201" s="176"/>
      <c r="G201" s="176"/>
      <c r="H201" s="176"/>
      <c r="I201" s="176"/>
      <c r="J201" s="176"/>
      <c r="K201" s="176"/>
      <c r="L201" s="176"/>
      <c r="M201" s="176"/>
      <c r="N201" s="177"/>
      <c r="O201" s="4">
        <f>(R198*0.2+Z198*0.8)</f>
        <v>1.6076813655761024</v>
      </c>
      <c r="P201" s="4">
        <f>(S198*0.2+Z198*0.8)</f>
        <v>1.5157894736842106</v>
      </c>
      <c r="Q201" s="4">
        <f>(T198*0.2+Z198*0.8)</f>
        <v>1.7320056899004268</v>
      </c>
      <c r="R201" s="4">
        <f>(U198*0.2+Z198*0.8)</f>
        <v>1.7211948790896159</v>
      </c>
      <c r="S201" s="5">
        <f>(V198*0.2+Z198*0.8)</f>
        <v>1.7428165007112377</v>
      </c>
    </row>
    <row r="202" spans="1:26" x14ac:dyDescent="0.3">
      <c r="A202" s="26" t="s">
        <v>82</v>
      </c>
      <c r="B202" s="3"/>
      <c r="C202" s="27"/>
      <c r="D202" s="2"/>
    </row>
    <row r="203" spans="1:26" ht="21" thickBot="1" x14ac:dyDescent="0.35">
      <c r="A203" s="28" t="s">
        <v>83</v>
      </c>
      <c r="B203" s="29"/>
      <c r="C203" s="30"/>
      <c r="D203" s="2"/>
    </row>
  </sheetData>
  <mergeCells count="22">
    <mergeCell ref="A193:C193"/>
    <mergeCell ref="A194:C19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200:N201"/>
    <mergeCell ref="Y4:Y6"/>
    <mergeCell ref="Z4:Z6"/>
    <mergeCell ref="D5:J5"/>
    <mergeCell ref="K5:Q5"/>
    <mergeCell ref="A195:C195"/>
    <mergeCell ref="A196:C196"/>
    <mergeCell ref="A197:C197"/>
    <mergeCell ref="A198:C198"/>
    <mergeCell ref="A200:C200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E203"/>
  <sheetViews>
    <sheetView topLeftCell="L184" zoomScale="60" zoomScaleNormal="60" workbookViewId="0">
      <selection activeCell="Z197" sqref="Z197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85546875" style="158" customWidth="1"/>
    <col min="10" max="10" width="17.5703125" style="1" bestFit="1" customWidth="1"/>
    <col min="11" max="11" width="11.5703125" style="1" bestFit="1" customWidth="1"/>
    <col min="12" max="15" width="12" style="1" bestFit="1" customWidth="1"/>
    <col min="16" max="16" width="14.7109375" style="1" bestFit="1" customWidth="1"/>
    <col min="17" max="17" width="13" style="1" bestFit="1" customWidth="1"/>
    <col min="18" max="22" width="9.7109375" style="1" bestFit="1" customWidth="1"/>
    <col min="23" max="23" width="28.42578125" style="1" bestFit="1" customWidth="1"/>
    <col min="24" max="24" width="24.42578125" style="1" bestFit="1" customWidth="1"/>
    <col min="25" max="25" width="17.42578125" style="153" customWidth="1"/>
    <col min="26" max="26" width="12.7109375" style="1" customWidth="1"/>
    <col min="27" max="43" width="8.85546875" style="133"/>
    <col min="44" max="44" width="8.85546875" style="132"/>
    <col min="45" max="265" width="8.85546875" style="130"/>
    <col min="266" max="16384" width="8.85546875" style="1"/>
  </cols>
  <sheetData>
    <row r="1" spans="1:44" x14ac:dyDescent="0.3">
      <c r="A1" s="193" t="s">
        <v>105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44" ht="21" thickBot="1" x14ac:dyDescent="0.35">
      <c r="A2" s="193" t="s">
        <v>295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44" ht="21" thickBot="1" x14ac:dyDescent="0.35">
      <c r="A3" s="194" t="s">
        <v>86</v>
      </c>
      <c r="B3" s="195"/>
      <c r="C3" s="109" t="s">
        <v>301</v>
      </c>
      <c r="D3" s="110" t="s">
        <v>101</v>
      </c>
      <c r="E3" s="109"/>
      <c r="F3" s="196" t="s">
        <v>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44" ht="21" customHeight="1" thickBot="1" x14ac:dyDescent="0.35">
      <c r="A4" s="197" t="s">
        <v>0</v>
      </c>
      <c r="B4" s="199" t="s">
        <v>1</v>
      </c>
      <c r="C4" s="202" t="s">
        <v>2</v>
      </c>
      <c r="D4" s="205" t="s">
        <v>102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  <c r="R4" s="208" t="s">
        <v>104</v>
      </c>
      <c r="S4" s="209"/>
      <c r="T4" s="209"/>
      <c r="U4" s="209"/>
      <c r="V4" s="210"/>
      <c r="W4" s="22" t="s">
        <v>16</v>
      </c>
      <c r="X4" s="214" t="s">
        <v>15</v>
      </c>
      <c r="Y4" s="217" t="s">
        <v>292</v>
      </c>
      <c r="Z4" s="181" t="s">
        <v>85</v>
      </c>
    </row>
    <row r="5" spans="1:44" x14ac:dyDescent="0.3">
      <c r="A5" s="198"/>
      <c r="B5" s="200"/>
      <c r="C5" s="203"/>
      <c r="D5" s="184" t="s">
        <v>12</v>
      </c>
      <c r="E5" s="185"/>
      <c r="F5" s="185"/>
      <c r="G5" s="185"/>
      <c r="H5" s="185"/>
      <c r="I5" s="185"/>
      <c r="J5" s="186"/>
      <c r="K5" s="187" t="s">
        <v>90</v>
      </c>
      <c r="L5" s="188"/>
      <c r="M5" s="188"/>
      <c r="N5" s="188"/>
      <c r="O5" s="188"/>
      <c r="P5" s="188"/>
      <c r="Q5" s="189"/>
      <c r="R5" s="211"/>
      <c r="S5" s="212"/>
      <c r="T5" s="212"/>
      <c r="U5" s="212"/>
      <c r="V5" s="213"/>
      <c r="W5" s="23" t="s">
        <v>14</v>
      </c>
      <c r="X5" s="215"/>
      <c r="Y5" s="218"/>
      <c r="Z5" s="182"/>
    </row>
    <row r="6" spans="1:44" ht="21" thickBot="1" x14ac:dyDescent="0.35">
      <c r="A6" s="198"/>
      <c r="B6" s="201"/>
      <c r="C6" s="204"/>
      <c r="D6" s="117" t="s">
        <v>10</v>
      </c>
      <c r="E6" s="118" t="s">
        <v>87</v>
      </c>
      <c r="F6" s="118" t="s">
        <v>9</v>
      </c>
      <c r="G6" s="118" t="s">
        <v>88</v>
      </c>
      <c r="H6" s="118" t="s">
        <v>89</v>
      </c>
      <c r="I6" s="156" t="s">
        <v>11</v>
      </c>
      <c r="J6" s="120" t="s">
        <v>98</v>
      </c>
      <c r="K6" s="121" t="s">
        <v>91</v>
      </c>
      <c r="L6" s="122" t="s">
        <v>92</v>
      </c>
      <c r="M6" s="122" t="s">
        <v>93</v>
      </c>
      <c r="N6" s="122" t="s">
        <v>94</v>
      </c>
      <c r="O6" s="122" t="s">
        <v>95</v>
      </c>
      <c r="P6" s="122" t="s">
        <v>96</v>
      </c>
      <c r="Q6" s="123" t="s">
        <v>99</v>
      </c>
      <c r="R6" s="96" t="s">
        <v>13</v>
      </c>
      <c r="S6" s="97" t="s">
        <v>3</v>
      </c>
      <c r="T6" s="97" t="s">
        <v>4</v>
      </c>
      <c r="U6" s="97" t="s">
        <v>5</v>
      </c>
      <c r="V6" s="95" t="s">
        <v>6</v>
      </c>
      <c r="W6" s="124" t="s">
        <v>97</v>
      </c>
      <c r="X6" s="216"/>
      <c r="Y6" s="219"/>
      <c r="Z6" s="183"/>
    </row>
    <row r="7" spans="1:44" s="130" customFormat="1" x14ac:dyDescent="0.3">
      <c r="A7" s="125">
        <v>1</v>
      </c>
      <c r="B7" s="134">
        <v>660814</v>
      </c>
      <c r="C7" s="135" t="s">
        <v>106</v>
      </c>
      <c r="D7" s="126">
        <v>3.5</v>
      </c>
      <c r="E7" s="126">
        <v>5</v>
      </c>
      <c r="F7" s="126">
        <v>5.5</v>
      </c>
      <c r="G7" s="126">
        <v>6.5</v>
      </c>
      <c r="H7" s="126">
        <v>3</v>
      </c>
      <c r="I7" s="157">
        <f>SUM(D7:H7)</f>
        <v>23.5</v>
      </c>
      <c r="J7" s="126">
        <f>I7*0.15</f>
        <v>3.5249999999999999</v>
      </c>
      <c r="K7" s="127">
        <v>1</v>
      </c>
      <c r="L7" s="127">
        <v>2</v>
      </c>
      <c r="M7" s="127">
        <v>1</v>
      </c>
      <c r="N7" s="127">
        <v>1.5</v>
      </c>
      <c r="O7" s="127">
        <v>1</v>
      </c>
      <c r="P7" s="127">
        <f>SUM(K7:O7)</f>
        <v>6.5</v>
      </c>
      <c r="Q7" s="127">
        <f>P7*0.05</f>
        <v>0.32500000000000001</v>
      </c>
      <c r="R7" s="128">
        <f>D7*0.15+K7*0.05</f>
        <v>0.57500000000000007</v>
      </c>
      <c r="S7" s="128">
        <f t="shared" ref="S7:V7" si="0">E7*0.15+L7*0.05</f>
        <v>0.85</v>
      </c>
      <c r="T7" s="128">
        <f t="shared" si="0"/>
        <v>0.875</v>
      </c>
      <c r="U7" s="128">
        <f t="shared" si="0"/>
        <v>1.05</v>
      </c>
      <c r="V7" s="128">
        <f t="shared" si="0"/>
        <v>0.49999999999999994</v>
      </c>
      <c r="W7" s="33">
        <f>I7+P7</f>
        <v>30</v>
      </c>
      <c r="X7" s="129">
        <f>W7*0.2</f>
        <v>6</v>
      </c>
      <c r="Y7" s="151">
        <v>25</v>
      </c>
      <c r="Z7" s="131">
        <f>Y7*0.8</f>
        <v>20</v>
      </c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2"/>
    </row>
    <row r="8" spans="1:44" s="130" customFormat="1" x14ac:dyDescent="0.3">
      <c r="A8" s="125">
        <v>2</v>
      </c>
      <c r="B8" s="134">
        <v>660815</v>
      </c>
      <c r="C8" s="135" t="s">
        <v>107</v>
      </c>
      <c r="D8" s="126">
        <v>3.5</v>
      </c>
      <c r="E8" s="126">
        <v>2.5</v>
      </c>
      <c r="F8" s="126">
        <v>3</v>
      </c>
      <c r="G8" s="126">
        <v>4</v>
      </c>
      <c r="H8" s="126">
        <v>3.5</v>
      </c>
      <c r="I8" s="157">
        <f t="shared" ref="I8:I71" si="1">SUM(D8:H8)</f>
        <v>16.5</v>
      </c>
      <c r="J8" s="126">
        <f t="shared" ref="J8:J71" si="2">I8*0.15</f>
        <v>2.4750000000000001</v>
      </c>
      <c r="K8" s="127">
        <v>0</v>
      </c>
      <c r="L8" s="127">
        <v>1</v>
      </c>
      <c r="M8" s="127">
        <v>0</v>
      </c>
      <c r="N8" s="127">
        <v>1</v>
      </c>
      <c r="O8" s="127">
        <v>2</v>
      </c>
      <c r="P8" s="127">
        <f t="shared" ref="P8:P71" si="3">SUM(K8:O8)</f>
        <v>4</v>
      </c>
      <c r="Q8" s="127">
        <f t="shared" ref="Q8:Q71" si="4">P8*0.05</f>
        <v>0.2</v>
      </c>
      <c r="R8" s="128">
        <f t="shared" ref="R8:R71" si="5">D8*0.15+K8*0.05</f>
        <v>0.52500000000000002</v>
      </c>
      <c r="S8" s="128">
        <f t="shared" ref="S8:S71" si="6">E8*0.15+L8*0.05</f>
        <v>0.42499999999999999</v>
      </c>
      <c r="T8" s="128">
        <f t="shared" ref="T8:T71" si="7">F8*0.15+M8*0.05</f>
        <v>0.44999999999999996</v>
      </c>
      <c r="U8" s="128">
        <f t="shared" ref="U8:U71" si="8">G8*0.15+N8*0.05</f>
        <v>0.65</v>
      </c>
      <c r="V8" s="128">
        <f t="shared" ref="V8:V71" si="9">H8*0.15+O8*0.05</f>
        <v>0.625</v>
      </c>
      <c r="W8" s="33">
        <f t="shared" ref="W8:W71" si="10">I8+P8</f>
        <v>20.5</v>
      </c>
      <c r="X8" s="129">
        <f t="shared" ref="X8:X71" si="11">W8*0.2</f>
        <v>4.1000000000000005</v>
      </c>
      <c r="Y8" s="151">
        <v>18</v>
      </c>
      <c r="Z8" s="131">
        <f t="shared" ref="Z8:Z71" si="12">Y8*0.8</f>
        <v>14.4</v>
      </c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2"/>
    </row>
    <row r="9" spans="1:44" s="130" customFormat="1" x14ac:dyDescent="0.3">
      <c r="A9" s="125">
        <v>3</v>
      </c>
      <c r="B9" s="134">
        <v>660816</v>
      </c>
      <c r="C9" s="135" t="s">
        <v>108</v>
      </c>
      <c r="D9" s="126">
        <v>3.5</v>
      </c>
      <c r="E9" s="126">
        <v>2.5</v>
      </c>
      <c r="F9" s="126">
        <v>3</v>
      </c>
      <c r="G9" s="126">
        <v>2.5</v>
      </c>
      <c r="H9" s="126">
        <v>3.5</v>
      </c>
      <c r="I9" s="157">
        <f t="shared" si="1"/>
        <v>15</v>
      </c>
      <c r="J9" s="126">
        <f t="shared" si="2"/>
        <v>2.25</v>
      </c>
      <c r="K9" s="127">
        <v>2</v>
      </c>
      <c r="L9" s="127">
        <v>1</v>
      </c>
      <c r="M9" s="127">
        <v>2</v>
      </c>
      <c r="N9" s="127">
        <v>1</v>
      </c>
      <c r="O9" s="127">
        <v>1</v>
      </c>
      <c r="P9" s="127">
        <f t="shared" si="3"/>
        <v>7</v>
      </c>
      <c r="Q9" s="127">
        <f t="shared" si="4"/>
        <v>0.35000000000000003</v>
      </c>
      <c r="R9" s="128">
        <f t="shared" si="5"/>
        <v>0.625</v>
      </c>
      <c r="S9" s="128">
        <f t="shared" si="6"/>
        <v>0.42499999999999999</v>
      </c>
      <c r="T9" s="128">
        <f t="shared" si="7"/>
        <v>0.54999999999999993</v>
      </c>
      <c r="U9" s="128">
        <f t="shared" si="8"/>
        <v>0.42499999999999999</v>
      </c>
      <c r="V9" s="128">
        <f t="shared" si="9"/>
        <v>0.57500000000000007</v>
      </c>
      <c r="W9" s="33">
        <f t="shared" si="10"/>
        <v>22</v>
      </c>
      <c r="X9" s="129">
        <f t="shared" si="11"/>
        <v>4.4000000000000004</v>
      </c>
      <c r="Y9" s="151">
        <v>17</v>
      </c>
      <c r="Z9" s="131">
        <f t="shared" si="12"/>
        <v>13.600000000000001</v>
      </c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2"/>
    </row>
    <row r="10" spans="1:44" s="130" customFormat="1" x14ac:dyDescent="0.3">
      <c r="A10" s="125">
        <v>4</v>
      </c>
      <c r="B10" s="134">
        <v>660817</v>
      </c>
      <c r="C10" s="135" t="s">
        <v>109</v>
      </c>
      <c r="D10" s="126">
        <v>3.5</v>
      </c>
      <c r="E10" s="126">
        <v>5</v>
      </c>
      <c r="F10" s="126">
        <v>5.5</v>
      </c>
      <c r="G10" s="126">
        <v>4.5</v>
      </c>
      <c r="H10" s="126">
        <v>3</v>
      </c>
      <c r="I10" s="157">
        <f t="shared" si="1"/>
        <v>21.5</v>
      </c>
      <c r="J10" s="126">
        <f t="shared" si="2"/>
        <v>3.2250000000000001</v>
      </c>
      <c r="K10" s="127">
        <v>2</v>
      </c>
      <c r="L10" s="127">
        <v>3</v>
      </c>
      <c r="M10" s="127">
        <v>1</v>
      </c>
      <c r="N10" s="127">
        <v>2</v>
      </c>
      <c r="O10" s="127">
        <v>1</v>
      </c>
      <c r="P10" s="127">
        <f t="shared" si="3"/>
        <v>9</v>
      </c>
      <c r="Q10" s="127">
        <f t="shared" si="4"/>
        <v>0.45</v>
      </c>
      <c r="R10" s="128">
        <f t="shared" si="5"/>
        <v>0.625</v>
      </c>
      <c r="S10" s="128">
        <f t="shared" si="6"/>
        <v>0.9</v>
      </c>
      <c r="T10" s="128">
        <f t="shared" si="7"/>
        <v>0.875</v>
      </c>
      <c r="U10" s="128">
        <f t="shared" si="8"/>
        <v>0.77499999999999991</v>
      </c>
      <c r="V10" s="128">
        <f t="shared" si="9"/>
        <v>0.49999999999999994</v>
      </c>
      <c r="W10" s="33">
        <f t="shared" si="10"/>
        <v>30.5</v>
      </c>
      <c r="X10" s="129">
        <f t="shared" si="11"/>
        <v>6.1000000000000005</v>
      </c>
      <c r="Y10" s="151">
        <v>24</v>
      </c>
      <c r="Z10" s="131">
        <f t="shared" si="12"/>
        <v>19.200000000000003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2"/>
    </row>
    <row r="11" spans="1:44" s="130" customFormat="1" x14ac:dyDescent="0.3">
      <c r="A11" s="125">
        <v>5</v>
      </c>
      <c r="B11" s="134">
        <v>660818</v>
      </c>
      <c r="C11" s="135" t="s">
        <v>110</v>
      </c>
      <c r="D11" s="126">
        <v>3.5</v>
      </c>
      <c r="E11" s="126">
        <v>3</v>
      </c>
      <c r="F11" s="126">
        <v>5.5</v>
      </c>
      <c r="G11" s="126">
        <v>4.5</v>
      </c>
      <c r="H11" s="126">
        <v>3</v>
      </c>
      <c r="I11" s="157">
        <f t="shared" si="1"/>
        <v>19.5</v>
      </c>
      <c r="J11" s="126">
        <f t="shared" si="2"/>
        <v>2.9249999999999998</v>
      </c>
      <c r="K11" s="127">
        <v>1</v>
      </c>
      <c r="L11" s="127">
        <v>2</v>
      </c>
      <c r="M11" s="127">
        <v>1</v>
      </c>
      <c r="N11" s="127">
        <v>1.5</v>
      </c>
      <c r="O11" s="127">
        <v>1</v>
      </c>
      <c r="P11" s="127">
        <f t="shared" si="3"/>
        <v>6.5</v>
      </c>
      <c r="Q11" s="127">
        <f t="shared" si="4"/>
        <v>0.32500000000000001</v>
      </c>
      <c r="R11" s="128">
        <f t="shared" si="5"/>
        <v>0.57500000000000007</v>
      </c>
      <c r="S11" s="128">
        <f t="shared" si="6"/>
        <v>0.54999999999999993</v>
      </c>
      <c r="T11" s="128">
        <f t="shared" si="7"/>
        <v>0.875</v>
      </c>
      <c r="U11" s="128">
        <f t="shared" si="8"/>
        <v>0.75</v>
      </c>
      <c r="V11" s="128">
        <f t="shared" si="9"/>
        <v>0.49999999999999994</v>
      </c>
      <c r="W11" s="33">
        <f t="shared" si="10"/>
        <v>26</v>
      </c>
      <c r="X11" s="129">
        <f t="shared" si="11"/>
        <v>5.2</v>
      </c>
      <c r="Y11" s="151">
        <v>20</v>
      </c>
      <c r="Z11" s="131">
        <f t="shared" si="12"/>
        <v>16</v>
      </c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2"/>
    </row>
    <row r="12" spans="1:44" s="130" customFormat="1" x14ac:dyDescent="0.3">
      <c r="A12" s="125">
        <v>6</v>
      </c>
      <c r="B12" s="134">
        <v>660988</v>
      </c>
      <c r="C12" s="135" t="s">
        <v>111</v>
      </c>
      <c r="D12" s="126">
        <v>1.5</v>
      </c>
      <c r="E12" s="126">
        <v>4.5</v>
      </c>
      <c r="F12" s="126">
        <v>2.5</v>
      </c>
      <c r="G12" s="126">
        <v>3.5</v>
      </c>
      <c r="H12" s="126">
        <v>3.5</v>
      </c>
      <c r="I12" s="157">
        <f t="shared" si="1"/>
        <v>15.5</v>
      </c>
      <c r="J12" s="126">
        <f t="shared" si="2"/>
        <v>2.3249999999999997</v>
      </c>
      <c r="K12" s="127">
        <v>2</v>
      </c>
      <c r="L12" s="127">
        <v>1.5</v>
      </c>
      <c r="M12" s="127">
        <v>0.5</v>
      </c>
      <c r="N12" s="127">
        <v>2</v>
      </c>
      <c r="O12" s="127">
        <v>1.5</v>
      </c>
      <c r="P12" s="127">
        <f t="shared" si="3"/>
        <v>7.5</v>
      </c>
      <c r="Q12" s="127">
        <f t="shared" si="4"/>
        <v>0.375</v>
      </c>
      <c r="R12" s="128">
        <f t="shared" si="5"/>
        <v>0.32499999999999996</v>
      </c>
      <c r="S12" s="128">
        <f t="shared" si="6"/>
        <v>0.75</v>
      </c>
      <c r="T12" s="128">
        <f t="shared" si="7"/>
        <v>0.4</v>
      </c>
      <c r="U12" s="128">
        <f t="shared" si="8"/>
        <v>0.625</v>
      </c>
      <c r="V12" s="128">
        <f t="shared" si="9"/>
        <v>0.60000000000000009</v>
      </c>
      <c r="W12" s="33">
        <f t="shared" si="10"/>
        <v>23</v>
      </c>
      <c r="X12" s="129">
        <f t="shared" si="11"/>
        <v>4.6000000000000005</v>
      </c>
      <c r="Y12" s="151">
        <v>15</v>
      </c>
      <c r="Z12" s="131">
        <f t="shared" si="12"/>
        <v>12</v>
      </c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2"/>
    </row>
    <row r="13" spans="1:44" s="130" customFormat="1" x14ac:dyDescent="0.3">
      <c r="A13" s="125">
        <v>7</v>
      </c>
      <c r="B13" s="134">
        <v>660819</v>
      </c>
      <c r="C13" s="135" t="s">
        <v>112</v>
      </c>
      <c r="D13" s="150">
        <v>5.5</v>
      </c>
      <c r="E13" s="150">
        <v>4.5</v>
      </c>
      <c r="F13" s="150">
        <v>6</v>
      </c>
      <c r="G13" s="150">
        <v>5.5</v>
      </c>
      <c r="H13" s="150">
        <v>5</v>
      </c>
      <c r="I13" s="157">
        <f t="shared" si="1"/>
        <v>26.5</v>
      </c>
      <c r="J13" s="126">
        <f t="shared" si="2"/>
        <v>3.9749999999999996</v>
      </c>
      <c r="K13" s="127">
        <v>3</v>
      </c>
      <c r="L13" s="127">
        <v>2</v>
      </c>
      <c r="M13" s="127">
        <v>4</v>
      </c>
      <c r="N13" s="127">
        <v>1</v>
      </c>
      <c r="O13" s="127">
        <v>2</v>
      </c>
      <c r="P13" s="127">
        <f t="shared" si="3"/>
        <v>12</v>
      </c>
      <c r="Q13" s="127">
        <f t="shared" si="4"/>
        <v>0.60000000000000009</v>
      </c>
      <c r="R13" s="128">
        <f t="shared" si="5"/>
        <v>0.97499999999999998</v>
      </c>
      <c r="S13" s="128">
        <f t="shared" si="6"/>
        <v>0.77499999999999991</v>
      </c>
      <c r="T13" s="128">
        <f t="shared" si="7"/>
        <v>1.0999999999999999</v>
      </c>
      <c r="U13" s="128">
        <f t="shared" si="8"/>
        <v>0.875</v>
      </c>
      <c r="V13" s="128">
        <f t="shared" si="9"/>
        <v>0.85</v>
      </c>
      <c r="W13" s="33">
        <f t="shared" si="10"/>
        <v>38.5</v>
      </c>
      <c r="X13" s="129">
        <f t="shared" si="11"/>
        <v>7.7</v>
      </c>
      <c r="Y13" s="151">
        <v>28</v>
      </c>
      <c r="Z13" s="131">
        <f t="shared" si="12"/>
        <v>22.400000000000002</v>
      </c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2"/>
    </row>
    <row r="14" spans="1:44" s="130" customFormat="1" x14ac:dyDescent="0.3">
      <c r="A14" s="125">
        <v>8</v>
      </c>
      <c r="B14" s="134">
        <v>660820</v>
      </c>
      <c r="C14" s="135" t="s">
        <v>113</v>
      </c>
      <c r="D14" s="126">
        <v>1</v>
      </c>
      <c r="E14" s="126">
        <v>1.5</v>
      </c>
      <c r="F14" s="126">
        <v>1.5</v>
      </c>
      <c r="G14" s="126">
        <v>0</v>
      </c>
      <c r="H14" s="126">
        <v>0</v>
      </c>
      <c r="I14" s="157">
        <f t="shared" si="1"/>
        <v>4</v>
      </c>
      <c r="J14" s="126">
        <f t="shared" si="2"/>
        <v>0.6</v>
      </c>
      <c r="K14" s="127">
        <v>0</v>
      </c>
      <c r="L14" s="127">
        <v>1</v>
      </c>
      <c r="M14" s="127">
        <v>0</v>
      </c>
      <c r="N14" s="127">
        <v>1</v>
      </c>
      <c r="O14" s="127">
        <v>0.5</v>
      </c>
      <c r="P14" s="127">
        <f t="shared" si="3"/>
        <v>2.5</v>
      </c>
      <c r="Q14" s="127">
        <f t="shared" si="4"/>
        <v>0.125</v>
      </c>
      <c r="R14" s="128">
        <f t="shared" si="5"/>
        <v>0.15</v>
      </c>
      <c r="S14" s="128">
        <f t="shared" si="6"/>
        <v>0.27499999999999997</v>
      </c>
      <c r="T14" s="128">
        <f t="shared" si="7"/>
        <v>0.22499999999999998</v>
      </c>
      <c r="U14" s="128">
        <f t="shared" si="8"/>
        <v>0.05</v>
      </c>
      <c r="V14" s="128">
        <f t="shared" si="9"/>
        <v>2.5000000000000001E-2</v>
      </c>
      <c r="W14" s="33">
        <f t="shared" si="10"/>
        <v>6.5</v>
      </c>
      <c r="X14" s="129">
        <f t="shared" si="11"/>
        <v>1.3</v>
      </c>
      <c r="Y14" s="151">
        <v>8</v>
      </c>
      <c r="Z14" s="131">
        <f t="shared" si="12"/>
        <v>6.4</v>
      </c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2"/>
    </row>
    <row r="15" spans="1:44" s="130" customFormat="1" x14ac:dyDescent="0.3">
      <c r="A15" s="125">
        <v>9</v>
      </c>
      <c r="B15" s="134">
        <v>660821</v>
      </c>
      <c r="C15" s="135" t="s">
        <v>114</v>
      </c>
      <c r="D15" s="126">
        <v>3.5</v>
      </c>
      <c r="E15" s="126">
        <v>2.5</v>
      </c>
      <c r="F15" s="126">
        <v>3</v>
      </c>
      <c r="G15" s="126">
        <v>4.5</v>
      </c>
      <c r="H15" s="126">
        <v>3.5</v>
      </c>
      <c r="I15" s="157">
        <f t="shared" si="1"/>
        <v>17</v>
      </c>
      <c r="J15" s="126">
        <f t="shared" si="2"/>
        <v>2.5499999999999998</v>
      </c>
      <c r="K15" s="127">
        <v>2</v>
      </c>
      <c r="L15" s="127">
        <v>1</v>
      </c>
      <c r="M15" s="127">
        <v>0.5</v>
      </c>
      <c r="N15" s="127">
        <v>0</v>
      </c>
      <c r="O15" s="127">
        <v>2</v>
      </c>
      <c r="P15" s="127">
        <f t="shared" si="3"/>
        <v>5.5</v>
      </c>
      <c r="Q15" s="127">
        <f t="shared" si="4"/>
        <v>0.27500000000000002</v>
      </c>
      <c r="R15" s="128">
        <f t="shared" si="5"/>
        <v>0.625</v>
      </c>
      <c r="S15" s="128">
        <f t="shared" si="6"/>
        <v>0.42499999999999999</v>
      </c>
      <c r="T15" s="128">
        <f t="shared" si="7"/>
        <v>0.47499999999999998</v>
      </c>
      <c r="U15" s="128">
        <f t="shared" si="8"/>
        <v>0.67499999999999993</v>
      </c>
      <c r="V15" s="128">
        <f t="shared" si="9"/>
        <v>0.625</v>
      </c>
      <c r="W15" s="33">
        <f t="shared" si="10"/>
        <v>22.5</v>
      </c>
      <c r="X15" s="129">
        <f t="shared" si="11"/>
        <v>4.5</v>
      </c>
      <c r="Y15" s="151">
        <v>18</v>
      </c>
      <c r="Z15" s="131">
        <f t="shared" si="12"/>
        <v>14.4</v>
      </c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2"/>
    </row>
    <row r="16" spans="1:44" s="130" customFormat="1" x14ac:dyDescent="0.3">
      <c r="A16" s="125">
        <v>10</v>
      </c>
      <c r="B16" s="134">
        <v>660822</v>
      </c>
      <c r="C16" s="135" t="s">
        <v>115</v>
      </c>
      <c r="D16" s="126">
        <v>3.5</v>
      </c>
      <c r="E16" s="126">
        <v>2.5</v>
      </c>
      <c r="F16" s="126">
        <v>1.5</v>
      </c>
      <c r="G16" s="126">
        <v>4.5</v>
      </c>
      <c r="H16" s="126">
        <v>3.5</v>
      </c>
      <c r="I16" s="157">
        <f t="shared" si="1"/>
        <v>15.5</v>
      </c>
      <c r="J16" s="126">
        <f t="shared" si="2"/>
        <v>2.3249999999999997</v>
      </c>
      <c r="K16" s="127">
        <v>1</v>
      </c>
      <c r="L16" s="127">
        <v>2</v>
      </c>
      <c r="M16" s="127">
        <v>3</v>
      </c>
      <c r="N16" s="127">
        <v>1</v>
      </c>
      <c r="O16" s="127">
        <v>0</v>
      </c>
      <c r="P16" s="127">
        <f t="shared" si="3"/>
        <v>7</v>
      </c>
      <c r="Q16" s="127">
        <f t="shared" si="4"/>
        <v>0.35000000000000003</v>
      </c>
      <c r="R16" s="128">
        <f t="shared" si="5"/>
        <v>0.57500000000000007</v>
      </c>
      <c r="S16" s="128">
        <f t="shared" si="6"/>
        <v>0.47499999999999998</v>
      </c>
      <c r="T16" s="128">
        <f t="shared" si="7"/>
        <v>0.375</v>
      </c>
      <c r="U16" s="128">
        <f t="shared" si="8"/>
        <v>0.72499999999999998</v>
      </c>
      <c r="V16" s="128">
        <f t="shared" si="9"/>
        <v>0.52500000000000002</v>
      </c>
      <c r="W16" s="33">
        <f t="shared" si="10"/>
        <v>22.5</v>
      </c>
      <c r="X16" s="129">
        <f t="shared" si="11"/>
        <v>4.5</v>
      </c>
      <c r="Y16" s="151">
        <v>17</v>
      </c>
      <c r="Z16" s="131">
        <f t="shared" si="12"/>
        <v>13.600000000000001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2"/>
    </row>
    <row r="17" spans="1:44" s="130" customFormat="1" x14ac:dyDescent="0.3">
      <c r="A17" s="125">
        <v>11</v>
      </c>
      <c r="B17" s="134">
        <v>660823</v>
      </c>
      <c r="C17" s="135" t="s">
        <v>116</v>
      </c>
      <c r="D17" s="126">
        <v>3.5</v>
      </c>
      <c r="E17" s="126">
        <v>3</v>
      </c>
      <c r="F17" s="126">
        <v>5.5</v>
      </c>
      <c r="G17" s="126">
        <v>4.5</v>
      </c>
      <c r="H17" s="126">
        <v>3</v>
      </c>
      <c r="I17" s="157">
        <f t="shared" si="1"/>
        <v>19.5</v>
      </c>
      <c r="J17" s="126">
        <f t="shared" si="2"/>
        <v>2.9249999999999998</v>
      </c>
      <c r="K17" s="127">
        <v>2</v>
      </c>
      <c r="L17" s="127">
        <v>3</v>
      </c>
      <c r="M17" s="127">
        <v>2</v>
      </c>
      <c r="N17" s="127">
        <v>0.5</v>
      </c>
      <c r="O17" s="127">
        <v>1</v>
      </c>
      <c r="P17" s="127">
        <f t="shared" si="3"/>
        <v>8.5</v>
      </c>
      <c r="Q17" s="127">
        <f t="shared" si="4"/>
        <v>0.42500000000000004</v>
      </c>
      <c r="R17" s="128">
        <f t="shared" si="5"/>
        <v>0.625</v>
      </c>
      <c r="S17" s="128">
        <f t="shared" si="6"/>
        <v>0.6</v>
      </c>
      <c r="T17" s="128">
        <f t="shared" si="7"/>
        <v>0.92499999999999993</v>
      </c>
      <c r="U17" s="128">
        <f t="shared" si="8"/>
        <v>0.7</v>
      </c>
      <c r="V17" s="128">
        <f t="shared" si="9"/>
        <v>0.49999999999999994</v>
      </c>
      <c r="W17" s="33">
        <f t="shared" si="10"/>
        <v>28</v>
      </c>
      <c r="X17" s="129">
        <f t="shared" si="11"/>
        <v>5.6000000000000005</v>
      </c>
      <c r="Y17" s="151">
        <v>21</v>
      </c>
      <c r="Z17" s="131">
        <f t="shared" si="12"/>
        <v>16.8</v>
      </c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2"/>
    </row>
    <row r="18" spans="1:44" s="130" customFormat="1" x14ac:dyDescent="0.3">
      <c r="A18" s="125">
        <v>12</v>
      </c>
      <c r="B18" s="134">
        <v>660824</v>
      </c>
      <c r="C18" s="135" t="s">
        <v>117</v>
      </c>
      <c r="D18" s="126">
        <v>3.5</v>
      </c>
      <c r="E18" s="126">
        <v>2.5</v>
      </c>
      <c r="F18" s="126">
        <v>3</v>
      </c>
      <c r="G18" s="126">
        <v>3</v>
      </c>
      <c r="H18" s="126">
        <v>3.5</v>
      </c>
      <c r="I18" s="157">
        <f t="shared" si="1"/>
        <v>15.5</v>
      </c>
      <c r="J18" s="126">
        <f t="shared" si="2"/>
        <v>2.3249999999999997</v>
      </c>
      <c r="K18" s="127">
        <v>1</v>
      </c>
      <c r="L18" s="127">
        <v>2</v>
      </c>
      <c r="M18" s="127">
        <v>1</v>
      </c>
      <c r="N18" s="127">
        <v>1.5</v>
      </c>
      <c r="O18" s="127">
        <v>1</v>
      </c>
      <c r="P18" s="127">
        <f t="shared" si="3"/>
        <v>6.5</v>
      </c>
      <c r="Q18" s="127">
        <f t="shared" si="4"/>
        <v>0.32500000000000001</v>
      </c>
      <c r="R18" s="128">
        <f t="shared" si="5"/>
        <v>0.57500000000000007</v>
      </c>
      <c r="S18" s="128">
        <f t="shared" si="6"/>
        <v>0.47499999999999998</v>
      </c>
      <c r="T18" s="128">
        <f t="shared" si="7"/>
        <v>0.49999999999999994</v>
      </c>
      <c r="U18" s="128">
        <f t="shared" si="8"/>
        <v>0.52499999999999991</v>
      </c>
      <c r="V18" s="128">
        <f t="shared" si="9"/>
        <v>0.57500000000000007</v>
      </c>
      <c r="W18" s="33">
        <f t="shared" si="10"/>
        <v>22</v>
      </c>
      <c r="X18" s="129">
        <f t="shared" si="11"/>
        <v>4.4000000000000004</v>
      </c>
      <c r="Y18" s="151">
        <v>16</v>
      </c>
      <c r="Z18" s="131">
        <f t="shared" si="12"/>
        <v>12.8</v>
      </c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2"/>
    </row>
    <row r="19" spans="1:44" s="130" customFormat="1" x14ac:dyDescent="0.3">
      <c r="A19" s="125">
        <v>13</v>
      </c>
      <c r="B19" s="134">
        <v>660825</v>
      </c>
      <c r="C19" s="135" t="s">
        <v>118</v>
      </c>
      <c r="D19" s="126">
        <v>3.5</v>
      </c>
      <c r="E19" s="126">
        <v>5</v>
      </c>
      <c r="F19" s="126">
        <v>5.5</v>
      </c>
      <c r="G19" s="126">
        <v>4.5</v>
      </c>
      <c r="H19" s="126">
        <v>5.5</v>
      </c>
      <c r="I19" s="157">
        <f t="shared" si="1"/>
        <v>24</v>
      </c>
      <c r="J19" s="126">
        <f t="shared" si="2"/>
        <v>3.5999999999999996</v>
      </c>
      <c r="K19" s="127">
        <v>3</v>
      </c>
      <c r="L19" s="127">
        <v>1</v>
      </c>
      <c r="M19" s="127">
        <v>2</v>
      </c>
      <c r="N19" s="127">
        <v>1</v>
      </c>
      <c r="O19" s="127">
        <v>0.5</v>
      </c>
      <c r="P19" s="127">
        <f t="shared" si="3"/>
        <v>7.5</v>
      </c>
      <c r="Q19" s="127">
        <f t="shared" si="4"/>
        <v>0.375</v>
      </c>
      <c r="R19" s="128">
        <f t="shared" si="5"/>
        <v>0.67500000000000004</v>
      </c>
      <c r="S19" s="128">
        <f t="shared" si="6"/>
        <v>0.8</v>
      </c>
      <c r="T19" s="128">
        <f t="shared" si="7"/>
        <v>0.92499999999999993</v>
      </c>
      <c r="U19" s="128">
        <f t="shared" si="8"/>
        <v>0.72499999999999998</v>
      </c>
      <c r="V19" s="128">
        <f t="shared" si="9"/>
        <v>0.85</v>
      </c>
      <c r="W19" s="33">
        <f t="shared" si="10"/>
        <v>31.5</v>
      </c>
      <c r="X19" s="129">
        <f t="shared" si="11"/>
        <v>6.3000000000000007</v>
      </c>
      <c r="Y19" s="151">
        <v>26</v>
      </c>
      <c r="Z19" s="131">
        <f t="shared" si="12"/>
        <v>20.8</v>
      </c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2"/>
    </row>
    <row r="20" spans="1:44" s="130" customFormat="1" x14ac:dyDescent="0.3">
      <c r="A20" s="125">
        <v>14</v>
      </c>
      <c r="B20" s="134">
        <v>660826</v>
      </c>
      <c r="C20" s="135" t="s">
        <v>119</v>
      </c>
      <c r="D20" s="126">
        <v>3.5</v>
      </c>
      <c r="E20" s="126">
        <v>3</v>
      </c>
      <c r="F20" s="126">
        <v>5.5</v>
      </c>
      <c r="G20" s="126">
        <v>4.5</v>
      </c>
      <c r="H20" s="126">
        <v>3</v>
      </c>
      <c r="I20" s="157">
        <f t="shared" si="1"/>
        <v>19.5</v>
      </c>
      <c r="J20" s="126">
        <f t="shared" si="2"/>
        <v>2.9249999999999998</v>
      </c>
      <c r="K20" s="127">
        <v>0.5</v>
      </c>
      <c r="L20" s="127">
        <v>2</v>
      </c>
      <c r="M20" s="127">
        <v>1</v>
      </c>
      <c r="N20" s="127">
        <v>2</v>
      </c>
      <c r="O20" s="127">
        <v>4</v>
      </c>
      <c r="P20" s="127">
        <f t="shared" si="3"/>
        <v>9.5</v>
      </c>
      <c r="Q20" s="127">
        <f t="shared" si="4"/>
        <v>0.47500000000000003</v>
      </c>
      <c r="R20" s="128">
        <f t="shared" si="5"/>
        <v>0.55000000000000004</v>
      </c>
      <c r="S20" s="128">
        <f t="shared" si="6"/>
        <v>0.54999999999999993</v>
      </c>
      <c r="T20" s="128">
        <f t="shared" si="7"/>
        <v>0.875</v>
      </c>
      <c r="U20" s="128">
        <f t="shared" si="8"/>
        <v>0.77499999999999991</v>
      </c>
      <c r="V20" s="128">
        <f t="shared" si="9"/>
        <v>0.64999999999999991</v>
      </c>
      <c r="W20" s="33">
        <f t="shared" si="10"/>
        <v>29</v>
      </c>
      <c r="X20" s="129">
        <f t="shared" si="11"/>
        <v>5.8000000000000007</v>
      </c>
      <c r="Y20" s="151">
        <v>24</v>
      </c>
      <c r="Z20" s="131">
        <f t="shared" si="12"/>
        <v>19.200000000000003</v>
      </c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2"/>
    </row>
    <row r="21" spans="1:44" s="130" customFormat="1" x14ac:dyDescent="0.3">
      <c r="A21" s="125">
        <v>15</v>
      </c>
      <c r="B21" s="134">
        <v>660827</v>
      </c>
      <c r="C21" s="135" t="s">
        <v>120</v>
      </c>
      <c r="D21" s="126">
        <v>3.5</v>
      </c>
      <c r="E21" s="126">
        <v>2.5</v>
      </c>
      <c r="F21" s="126">
        <v>1.5</v>
      </c>
      <c r="G21" s="126">
        <v>2.5</v>
      </c>
      <c r="H21" s="126">
        <v>3.5</v>
      </c>
      <c r="I21" s="157">
        <f t="shared" si="1"/>
        <v>13.5</v>
      </c>
      <c r="J21" s="126">
        <f t="shared" si="2"/>
        <v>2.0249999999999999</v>
      </c>
      <c r="K21" s="127">
        <v>2</v>
      </c>
      <c r="L21" s="127">
        <v>1</v>
      </c>
      <c r="M21" s="127">
        <v>3</v>
      </c>
      <c r="N21" s="127">
        <v>2</v>
      </c>
      <c r="O21" s="127">
        <v>0.5</v>
      </c>
      <c r="P21" s="127">
        <f t="shared" si="3"/>
        <v>8.5</v>
      </c>
      <c r="Q21" s="127">
        <f t="shared" si="4"/>
        <v>0.42500000000000004</v>
      </c>
      <c r="R21" s="128">
        <f t="shared" si="5"/>
        <v>0.625</v>
      </c>
      <c r="S21" s="128">
        <f t="shared" si="6"/>
        <v>0.42499999999999999</v>
      </c>
      <c r="T21" s="128">
        <f t="shared" si="7"/>
        <v>0.375</v>
      </c>
      <c r="U21" s="128">
        <f t="shared" si="8"/>
        <v>0.47499999999999998</v>
      </c>
      <c r="V21" s="128">
        <f t="shared" si="9"/>
        <v>0.55000000000000004</v>
      </c>
      <c r="W21" s="33">
        <f t="shared" si="10"/>
        <v>22</v>
      </c>
      <c r="X21" s="129">
        <f t="shared" si="11"/>
        <v>4.4000000000000004</v>
      </c>
      <c r="Y21" s="151">
        <v>14</v>
      </c>
      <c r="Z21" s="131">
        <f t="shared" si="12"/>
        <v>11.200000000000001</v>
      </c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2"/>
    </row>
    <row r="22" spans="1:44" s="130" customFormat="1" x14ac:dyDescent="0.3">
      <c r="A22" s="125">
        <v>16</v>
      </c>
      <c r="B22" s="134">
        <v>660828</v>
      </c>
      <c r="C22" s="135" t="s">
        <v>121</v>
      </c>
      <c r="D22" s="126">
        <v>3.5</v>
      </c>
      <c r="E22" s="126">
        <v>3</v>
      </c>
      <c r="F22" s="126">
        <v>5.5</v>
      </c>
      <c r="G22" s="126">
        <v>4.5</v>
      </c>
      <c r="H22" s="126">
        <v>3</v>
      </c>
      <c r="I22" s="157">
        <f t="shared" si="1"/>
        <v>19.5</v>
      </c>
      <c r="J22" s="126">
        <f t="shared" si="2"/>
        <v>2.9249999999999998</v>
      </c>
      <c r="K22" s="127">
        <v>1</v>
      </c>
      <c r="L22" s="127">
        <v>2</v>
      </c>
      <c r="M22" s="127">
        <v>1</v>
      </c>
      <c r="N22" s="127">
        <v>2.5</v>
      </c>
      <c r="O22" s="127">
        <v>2</v>
      </c>
      <c r="P22" s="127">
        <f t="shared" si="3"/>
        <v>8.5</v>
      </c>
      <c r="Q22" s="127">
        <f t="shared" si="4"/>
        <v>0.42500000000000004</v>
      </c>
      <c r="R22" s="128">
        <f t="shared" si="5"/>
        <v>0.57500000000000007</v>
      </c>
      <c r="S22" s="128">
        <f t="shared" si="6"/>
        <v>0.54999999999999993</v>
      </c>
      <c r="T22" s="128">
        <f t="shared" si="7"/>
        <v>0.875</v>
      </c>
      <c r="U22" s="128">
        <f t="shared" si="8"/>
        <v>0.79999999999999993</v>
      </c>
      <c r="V22" s="128">
        <f t="shared" si="9"/>
        <v>0.54999999999999993</v>
      </c>
      <c r="W22" s="33">
        <f t="shared" si="10"/>
        <v>28</v>
      </c>
      <c r="X22" s="129">
        <f t="shared" si="11"/>
        <v>5.6000000000000005</v>
      </c>
      <c r="Y22" s="151">
        <v>22</v>
      </c>
      <c r="Z22" s="131">
        <f t="shared" si="12"/>
        <v>17.600000000000001</v>
      </c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2"/>
    </row>
    <row r="23" spans="1:44" s="130" customFormat="1" x14ac:dyDescent="0.3">
      <c r="A23" s="125">
        <v>17</v>
      </c>
      <c r="B23" s="134">
        <v>660829</v>
      </c>
      <c r="C23" s="135" t="s">
        <v>122</v>
      </c>
      <c r="D23" s="126">
        <v>1.5</v>
      </c>
      <c r="E23" s="126">
        <v>3.5</v>
      </c>
      <c r="F23" s="126">
        <v>2.5</v>
      </c>
      <c r="G23" s="126">
        <v>3.5</v>
      </c>
      <c r="H23" s="126">
        <v>2</v>
      </c>
      <c r="I23" s="157">
        <f t="shared" si="1"/>
        <v>13</v>
      </c>
      <c r="J23" s="126">
        <f t="shared" si="2"/>
        <v>1.95</v>
      </c>
      <c r="K23" s="127">
        <v>2</v>
      </c>
      <c r="L23" s="127">
        <v>1</v>
      </c>
      <c r="M23" s="127">
        <v>2</v>
      </c>
      <c r="N23" s="127">
        <v>1.5</v>
      </c>
      <c r="O23" s="127">
        <v>0.5</v>
      </c>
      <c r="P23" s="127">
        <f t="shared" si="3"/>
        <v>7</v>
      </c>
      <c r="Q23" s="127">
        <f t="shared" si="4"/>
        <v>0.35000000000000003</v>
      </c>
      <c r="R23" s="128">
        <f t="shared" si="5"/>
        <v>0.32499999999999996</v>
      </c>
      <c r="S23" s="128">
        <f t="shared" si="6"/>
        <v>0.57500000000000007</v>
      </c>
      <c r="T23" s="128">
        <f t="shared" si="7"/>
        <v>0.47499999999999998</v>
      </c>
      <c r="U23" s="128">
        <f t="shared" si="8"/>
        <v>0.60000000000000009</v>
      </c>
      <c r="V23" s="128">
        <f t="shared" si="9"/>
        <v>0.32500000000000001</v>
      </c>
      <c r="W23" s="33">
        <f t="shared" si="10"/>
        <v>20</v>
      </c>
      <c r="X23" s="129">
        <f t="shared" si="11"/>
        <v>4</v>
      </c>
      <c r="Y23" s="151">
        <v>14</v>
      </c>
      <c r="Z23" s="131">
        <f t="shared" si="12"/>
        <v>11.200000000000001</v>
      </c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2"/>
    </row>
    <row r="24" spans="1:44" s="130" customFormat="1" x14ac:dyDescent="0.3">
      <c r="A24" s="125">
        <v>18</v>
      </c>
      <c r="B24" s="134">
        <v>660830</v>
      </c>
      <c r="C24" s="135" t="s">
        <v>123</v>
      </c>
      <c r="D24" s="126">
        <v>3.5</v>
      </c>
      <c r="E24" s="126">
        <v>5</v>
      </c>
      <c r="F24" s="126">
        <v>5.5</v>
      </c>
      <c r="G24" s="126">
        <v>4.5</v>
      </c>
      <c r="H24" s="126">
        <v>4</v>
      </c>
      <c r="I24" s="157">
        <f t="shared" si="1"/>
        <v>22.5</v>
      </c>
      <c r="J24" s="126">
        <f t="shared" si="2"/>
        <v>3.375</v>
      </c>
      <c r="K24" s="127">
        <v>3</v>
      </c>
      <c r="L24" s="127">
        <v>2</v>
      </c>
      <c r="M24" s="127">
        <v>1</v>
      </c>
      <c r="N24" s="127">
        <v>2</v>
      </c>
      <c r="O24" s="127">
        <v>1</v>
      </c>
      <c r="P24" s="127">
        <f t="shared" si="3"/>
        <v>9</v>
      </c>
      <c r="Q24" s="127">
        <f t="shared" si="4"/>
        <v>0.45</v>
      </c>
      <c r="R24" s="128">
        <f t="shared" si="5"/>
        <v>0.67500000000000004</v>
      </c>
      <c r="S24" s="128">
        <f t="shared" si="6"/>
        <v>0.85</v>
      </c>
      <c r="T24" s="128">
        <f t="shared" si="7"/>
        <v>0.875</v>
      </c>
      <c r="U24" s="128">
        <f t="shared" si="8"/>
        <v>0.77499999999999991</v>
      </c>
      <c r="V24" s="128">
        <f t="shared" si="9"/>
        <v>0.65</v>
      </c>
      <c r="W24" s="33">
        <f t="shared" si="10"/>
        <v>31.5</v>
      </c>
      <c r="X24" s="129">
        <f t="shared" si="11"/>
        <v>6.3000000000000007</v>
      </c>
      <c r="Y24" s="151">
        <v>25</v>
      </c>
      <c r="Z24" s="131">
        <f t="shared" si="12"/>
        <v>20</v>
      </c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2"/>
    </row>
    <row r="25" spans="1:44" s="130" customFormat="1" x14ac:dyDescent="0.3">
      <c r="A25" s="125">
        <v>19</v>
      </c>
      <c r="B25" s="134">
        <v>660831</v>
      </c>
      <c r="C25" s="135" t="s">
        <v>124</v>
      </c>
      <c r="D25" s="126">
        <v>1.5</v>
      </c>
      <c r="E25" s="126">
        <v>3.5</v>
      </c>
      <c r="F25" s="126">
        <v>2.5</v>
      </c>
      <c r="G25" s="126">
        <v>3.5</v>
      </c>
      <c r="H25" s="126">
        <v>2</v>
      </c>
      <c r="I25" s="157">
        <f t="shared" si="1"/>
        <v>13</v>
      </c>
      <c r="J25" s="126">
        <f t="shared" si="2"/>
        <v>1.95</v>
      </c>
      <c r="K25" s="127">
        <v>1</v>
      </c>
      <c r="L25" s="127">
        <v>0.5</v>
      </c>
      <c r="M25" s="127">
        <v>2</v>
      </c>
      <c r="N25" s="127">
        <v>1</v>
      </c>
      <c r="O25" s="127">
        <v>2</v>
      </c>
      <c r="P25" s="127">
        <f t="shared" si="3"/>
        <v>6.5</v>
      </c>
      <c r="Q25" s="127">
        <f t="shared" si="4"/>
        <v>0.32500000000000001</v>
      </c>
      <c r="R25" s="128">
        <f t="shared" si="5"/>
        <v>0.27499999999999997</v>
      </c>
      <c r="S25" s="128">
        <f t="shared" si="6"/>
        <v>0.55000000000000004</v>
      </c>
      <c r="T25" s="128">
        <f t="shared" si="7"/>
        <v>0.47499999999999998</v>
      </c>
      <c r="U25" s="128">
        <f t="shared" si="8"/>
        <v>0.57500000000000007</v>
      </c>
      <c r="V25" s="128">
        <f t="shared" si="9"/>
        <v>0.4</v>
      </c>
      <c r="W25" s="33">
        <f t="shared" si="10"/>
        <v>19.5</v>
      </c>
      <c r="X25" s="129">
        <f t="shared" si="11"/>
        <v>3.9000000000000004</v>
      </c>
      <c r="Y25" s="151">
        <v>15</v>
      </c>
      <c r="Z25" s="131">
        <f t="shared" si="12"/>
        <v>12</v>
      </c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2"/>
    </row>
    <row r="26" spans="1:44" s="130" customFormat="1" x14ac:dyDescent="0.3">
      <c r="A26" s="125">
        <v>20</v>
      </c>
      <c r="B26" s="134">
        <v>660832</v>
      </c>
      <c r="C26" s="135" t="s">
        <v>125</v>
      </c>
      <c r="D26" s="126">
        <v>3.5</v>
      </c>
      <c r="E26" s="126">
        <v>2.5</v>
      </c>
      <c r="F26" s="126">
        <v>3</v>
      </c>
      <c r="G26" s="126">
        <v>3</v>
      </c>
      <c r="H26" s="126">
        <v>3.5</v>
      </c>
      <c r="I26" s="157">
        <f t="shared" si="1"/>
        <v>15.5</v>
      </c>
      <c r="J26" s="126">
        <f t="shared" si="2"/>
        <v>2.3249999999999997</v>
      </c>
      <c r="K26" s="127">
        <v>3</v>
      </c>
      <c r="L26" s="127">
        <v>2</v>
      </c>
      <c r="M26" s="127">
        <v>1</v>
      </c>
      <c r="N26" s="127">
        <v>2</v>
      </c>
      <c r="O26" s="127">
        <v>1</v>
      </c>
      <c r="P26" s="127">
        <f t="shared" si="3"/>
        <v>9</v>
      </c>
      <c r="Q26" s="127">
        <f t="shared" si="4"/>
        <v>0.45</v>
      </c>
      <c r="R26" s="128">
        <f t="shared" si="5"/>
        <v>0.67500000000000004</v>
      </c>
      <c r="S26" s="128">
        <f t="shared" si="6"/>
        <v>0.47499999999999998</v>
      </c>
      <c r="T26" s="128">
        <f t="shared" si="7"/>
        <v>0.49999999999999994</v>
      </c>
      <c r="U26" s="128">
        <f t="shared" si="8"/>
        <v>0.54999999999999993</v>
      </c>
      <c r="V26" s="128">
        <f t="shared" si="9"/>
        <v>0.57500000000000007</v>
      </c>
      <c r="W26" s="33">
        <f t="shared" si="10"/>
        <v>24.5</v>
      </c>
      <c r="X26" s="129">
        <f t="shared" si="11"/>
        <v>4.9000000000000004</v>
      </c>
      <c r="Y26" s="151">
        <v>17</v>
      </c>
      <c r="Z26" s="131">
        <f t="shared" si="12"/>
        <v>13.600000000000001</v>
      </c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2"/>
    </row>
    <row r="27" spans="1:44" s="130" customFormat="1" x14ac:dyDescent="0.3">
      <c r="A27" s="125">
        <v>21</v>
      </c>
      <c r="B27" s="134">
        <v>660833</v>
      </c>
      <c r="C27" s="135" t="s">
        <v>126</v>
      </c>
      <c r="D27" s="126">
        <v>3.5</v>
      </c>
      <c r="E27" s="126">
        <v>5</v>
      </c>
      <c r="F27" s="126">
        <v>5.5</v>
      </c>
      <c r="G27" s="126">
        <v>4.5</v>
      </c>
      <c r="H27" s="126">
        <v>3</v>
      </c>
      <c r="I27" s="157">
        <f t="shared" si="1"/>
        <v>21.5</v>
      </c>
      <c r="J27" s="126">
        <f t="shared" si="2"/>
        <v>3.2250000000000001</v>
      </c>
      <c r="K27" s="127">
        <v>3</v>
      </c>
      <c r="L27" s="127">
        <v>2</v>
      </c>
      <c r="M27" s="127">
        <v>1.5</v>
      </c>
      <c r="N27" s="127">
        <v>2</v>
      </c>
      <c r="O27" s="127">
        <v>4</v>
      </c>
      <c r="P27" s="127">
        <f t="shared" si="3"/>
        <v>12.5</v>
      </c>
      <c r="Q27" s="127">
        <f t="shared" si="4"/>
        <v>0.625</v>
      </c>
      <c r="R27" s="128">
        <f t="shared" si="5"/>
        <v>0.67500000000000004</v>
      </c>
      <c r="S27" s="128">
        <f t="shared" si="6"/>
        <v>0.85</v>
      </c>
      <c r="T27" s="128">
        <f t="shared" si="7"/>
        <v>0.89999999999999991</v>
      </c>
      <c r="U27" s="128">
        <f t="shared" si="8"/>
        <v>0.77499999999999991</v>
      </c>
      <c r="V27" s="128">
        <f t="shared" si="9"/>
        <v>0.64999999999999991</v>
      </c>
      <c r="W27" s="33">
        <f t="shared" si="10"/>
        <v>34</v>
      </c>
      <c r="X27" s="129">
        <f t="shared" si="11"/>
        <v>6.8000000000000007</v>
      </c>
      <c r="Y27" s="151">
        <v>23</v>
      </c>
      <c r="Z27" s="131">
        <f t="shared" si="12"/>
        <v>18.400000000000002</v>
      </c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2"/>
    </row>
    <row r="28" spans="1:44" s="130" customFormat="1" x14ac:dyDescent="0.3">
      <c r="A28" s="125">
        <v>22</v>
      </c>
      <c r="B28" s="134">
        <v>660834</v>
      </c>
      <c r="C28" s="135" t="s">
        <v>127</v>
      </c>
      <c r="D28" s="126">
        <v>5</v>
      </c>
      <c r="E28" s="126">
        <v>6.5</v>
      </c>
      <c r="F28" s="126">
        <v>5.5</v>
      </c>
      <c r="G28" s="126">
        <v>6</v>
      </c>
      <c r="H28" s="126">
        <v>6</v>
      </c>
      <c r="I28" s="157">
        <f t="shared" si="1"/>
        <v>29</v>
      </c>
      <c r="J28" s="126">
        <f t="shared" si="2"/>
        <v>4.3499999999999996</v>
      </c>
      <c r="K28" s="127">
        <v>1</v>
      </c>
      <c r="L28" s="127">
        <v>1.5</v>
      </c>
      <c r="M28" s="127">
        <v>1</v>
      </c>
      <c r="N28" s="127">
        <v>2.5</v>
      </c>
      <c r="O28" s="127">
        <v>1</v>
      </c>
      <c r="P28" s="127">
        <f t="shared" si="3"/>
        <v>7</v>
      </c>
      <c r="Q28" s="127">
        <f t="shared" si="4"/>
        <v>0.35000000000000003</v>
      </c>
      <c r="R28" s="128">
        <f t="shared" si="5"/>
        <v>0.8</v>
      </c>
      <c r="S28" s="128">
        <f t="shared" si="6"/>
        <v>1.05</v>
      </c>
      <c r="T28" s="128">
        <f t="shared" si="7"/>
        <v>0.875</v>
      </c>
      <c r="U28" s="128">
        <f t="shared" si="8"/>
        <v>1.0249999999999999</v>
      </c>
      <c r="V28" s="128">
        <f t="shared" si="9"/>
        <v>0.95</v>
      </c>
      <c r="W28" s="33">
        <f t="shared" si="10"/>
        <v>36</v>
      </c>
      <c r="X28" s="129">
        <f t="shared" si="11"/>
        <v>7.2</v>
      </c>
      <c r="Y28" s="151">
        <v>30</v>
      </c>
      <c r="Z28" s="131">
        <f t="shared" si="12"/>
        <v>24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2"/>
    </row>
    <row r="29" spans="1:44" s="130" customFormat="1" x14ac:dyDescent="0.3">
      <c r="A29" s="125">
        <v>23</v>
      </c>
      <c r="B29" s="134">
        <v>660835</v>
      </c>
      <c r="C29" s="135" t="s">
        <v>128</v>
      </c>
      <c r="D29" s="126">
        <v>3.5</v>
      </c>
      <c r="E29" s="126">
        <v>5</v>
      </c>
      <c r="F29" s="126">
        <v>5.5</v>
      </c>
      <c r="G29" s="126">
        <v>4.5</v>
      </c>
      <c r="H29" s="126">
        <v>3.5</v>
      </c>
      <c r="I29" s="157">
        <f t="shared" si="1"/>
        <v>22</v>
      </c>
      <c r="J29" s="126">
        <f t="shared" si="2"/>
        <v>3.3</v>
      </c>
      <c r="K29" s="127">
        <v>2</v>
      </c>
      <c r="L29" s="127">
        <v>1</v>
      </c>
      <c r="M29" s="127">
        <v>1.5</v>
      </c>
      <c r="N29" s="127">
        <v>0.5</v>
      </c>
      <c r="O29" s="127">
        <v>4</v>
      </c>
      <c r="P29" s="127">
        <f t="shared" si="3"/>
        <v>9</v>
      </c>
      <c r="Q29" s="127">
        <f t="shared" si="4"/>
        <v>0.45</v>
      </c>
      <c r="R29" s="128">
        <f t="shared" si="5"/>
        <v>0.625</v>
      </c>
      <c r="S29" s="128">
        <f t="shared" si="6"/>
        <v>0.8</v>
      </c>
      <c r="T29" s="128">
        <f t="shared" si="7"/>
        <v>0.89999999999999991</v>
      </c>
      <c r="U29" s="128">
        <f t="shared" si="8"/>
        <v>0.7</v>
      </c>
      <c r="V29" s="128">
        <f t="shared" si="9"/>
        <v>0.72500000000000009</v>
      </c>
      <c r="W29" s="33">
        <f t="shared" si="10"/>
        <v>31</v>
      </c>
      <c r="X29" s="129">
        <f t="shared" si="11"/>
        <v>6.2</v>
      </c>
      <c r="Y29" s="151">
        <v>23</v>
      </c>
      <c r="Z29" s="131">
        <f t="shared" si="12"/>
        <v>18.400000000000002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2"/>
    </row>
    <row r="30" spans="1:44" s="130" customFormat="1" x14ac:dyDescent="0.3">
      <c r="A30" s="125">
        <v>24</v>
      </c>
      <c r="B30" s="134">
        <v>660836</v>
      </c>
      <c r="C30" s="135" t="s">
        <v>129</v>
      </c>
      <c r="D30" s="126"/>
      <c r="E30" s="126"/>
      <c r="F30" s="126"/>
      <c r="G30" s="126"/>
      <c r="H30" s="126"/>
      <c r="I30" s="157"/>
      <c r="J30" s="126"/>
      <c r="K30" s="127"/>
      <c r="L30" s="127"/>
      <c r="M30" s="127"/>
      <c r="N30" s="127"/>
      <c r="O30" s="127"/>
      <c r="P30" s="127"/>
      <c r="Q30" s="127"/>
      <c r="R30" s="128"/>
      <c r="S30" s="128"/>
      <c r="T30" s="128"/>
      <c r="U30" s="128"/>
      <c r="V30" s="128"/>
      <c r="W30" s="33"/>
      <c r="X30" s="129"/>
      <c r="Y30" s="151"/>
      <c r="Z30" s="131">
        <f t="shared" si="12"/>
        <v>0</v>
      </c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2"/>
    </row>
    <row r="31" spans="1:44" s="130" customFormat="1" x14ac:dyDescent="0.3">
      <c r="A31" s="125">
        <v>25</v>
      </c>
      <c r="B31" s="134">
        <v>660837</v>
      </c>
      <c r="C31" s="135" t="s">
        <v>130</v>
      </c>
      <c r="D31" s="126">
        <v>3.5</v>
      </c>
      <c r="E31" s="126">
        <v>2.5</v>
      </c>
      <c r="F31" s="126">
        <v>3</v>
      </c>
      <c r="G31" s="126">
        <v>3</v>
      </c>
      <c r="H31" s="126">
        <v>3.5</v>
      </c>
      <c r="I31" s="157">
        <f t="shared" si="1"/>
        <v>15.5</v>
      </c>
      <c r="J31" s="126">
        <f t="shared" si="2"/>
        <v>2.3249999999999997</v>
      </c>
      <c r="K31" s="127">
        <v>1</v>
      </c>
      <c r="L31" s="127">
        <v>2</v>
      </c>
      <c r="M31" s="127">
        <v>1.5</v>
      </c>
      <c r="N31" s="127">
        <v>0.5</v>
      </c>
      <c r="O31" s="127">
        <v>1</v>
      </c>
      <c r="P31" s="127">
        <f t="shared" si="3"/>
        <v>6</v>
      </c>
      <c r="Q31" s="127">
        <f t="shared" si="4"/>
        <v>0.30000000000000004</v>
      </c>
      <c r="R31" s="128">
        <f t="shared" si="5"/>
        <v>0.57500000000000007</v>
      </c>
      <c r="S31" s="128">
        <f t="shared" si="6"/>
        <v>0.47499999999999998</v>
      </c>
      <c r="T31" s="128">
        <f t="shared" si="7"/>
        <v>0.52499999999999991</v>
      </c>
      <c r="U31" s="128">
        <f t="shared" si="8"/>
        <v>0.47499999999999998</v>
      </c>
      <c r="V31" s="128">
        <f t="shared" si="9"/>
        <v>0.57500000000000007</v>
      </c>
      <c r="W31" s="33">
        <f t="shared" si="10"/>
        <v>21.5</v>
      </c>
      <c r="X31" s="129">
        <f t="shared" si="11"/>
        <v>4.3</v>
      </c>
      <c r="Y31" s="151">
        <v>16</v>
      </c>
      <c r="Z31" s="131">
        <f t="shared" si="12"/>
        <v>12.8</v>
      </c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2"/>
    </row>
    <row r="32" spans="1:44" s="130" customFormat="1" x14ac:dyDescent="0.3">
      <c r="A32" s="125">
        <v>26</v>
      </c>
      <c r="B32" s="134">
        <v>660838</v>
      </c>
      <c r="C32" s="135" t="s">
        <v>131</v>
      </c>
      <c r="D32" s="126">
        <v>3.5</v>
      </c>
      <c r="E32" s="126">
        <v>5</v>
      </c>
      <c r="F32" s="126">
        <v>5.5</v>
      </c>
      <c r="G32" s="126">
        <v>4.5</v>
      </c>
      <c r="H32" s="126">
        <v>2</v>
      </c>
      <c r="I32" s="157">
        <f t="shared" si="1"/>
        <v>20.5</v>
      </c>
      <c r="J32" s="126">
        <f t="shared" si="2"/>
        <v>3.0749999999999997</v>
      </c>
      <c r="K32" s="127">
        <v>2</v>
      </c>
      <c r="L32" s="127">
        <v>4</v>
      </c>
      <c r="M32" s="127">
        <v>1</v>
      </c>
      <c r="N32" s="127">
        <v>2</v>
      </c>
      <c r="O32" s="127">
        <v>3</v>
      </c>
      <c r="P32" s="127">
        <f t="shared" si="3"/>
        <v>12</v>
      </c>
      <c r="Q32" s="127">
        <f t="shared" si="4"/>
        <v>0.60000000000000009</v>
      </c>
      <c r="R32" s="128">
        <f t="shared" si="5"/>
        <v>0.625</v>
      </c>
      <c r="S32" s="128">
        <f t="shared" si="6"/>
        <v>0.95</v>
      </c>
      <c r="T32" s="128">
        <f t="shared" si="7"/>
        <v>0.875</v>
      </c>
      <c r="U32" s="128">
        <f t="shared" si="8"/>
        <v>0.77499999999999991</v>
      </c>
      <c r="V32" s="128">
        <f t="shared" si="9"/>
        <v>0.45</v>
      </c>
      <c r="W32" s="33">
        <f t="shared" si="10"/>
        <v>32.5</v>
      </c>
      <c r="X32" s="129">
        <f t="shared" si="11"/>
        <v>6.5</v>
      </c>
      <c r="Y32" s="151">
        <v>21</v>
      </c>
      <c r="Z32" s="131">
        <f t="shared" si="12"/>
        <v>16.8</v>
      </c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2"/>
    </row>
    <row r="33" spans="1:44" s="130" customFormat="1" x14ac:dyDescent="0.3">
      <c r="A33" s="125">
        <v>27</v>
      </c>
      <c r="B33" s="134">
        <v>660839</v>
      </c>
      <c r="C33" s="135" t="s">
        <v>132</v>
      </c>
      <c r="D33" s="126">
        <v>3.5</v>
      </c>
      <c r="E33" s="126">
        <v>5</v>
      </c>
      <c r="F33" s="126">
        <v>5.5</v>
      </c>
      <c r="G33" s="126">
        <v>4.5</v>
      </c>
      <c r="H33" s="126">
        <v>1.5</v>
      </c>
      <c r="I33" s="157">
        <f t="shared" si="1"/>
        <v>20</v>
      </c>
      <c r="J33" s="126">
        <f t="shared" si="2"/>
        <v>3</v>
      </c>
      <c r="K33" s="127">
        <v>1</v>
      </c>
      <c r="L33" s="127">
        <v>2</v>
      </c>
      <c r="M33" s="127">
        <v>1</v>
      </c>
      <c r="N33" s="127">
        <v>2.5</v>
      </c>
      <c r="O33" s="127">
        <v>3.5</v>
      </c>
      <c r="P33" s="127">
        <f t="shared" si="3"/>
        <v>10</v>
      </c>
      <c r="Q33" s="127">
        <f t="shared" si="4"/>
        <v>0.5</v>
      </c>
      <c r="R33" s="128">
        <f t="shared" si="5"/>
        <v>0.57500000000000007</v>
      </c>
      <c r="S33" s="128">
        <f t="shared" si="6"/>
        <v>0.85</v>
      </c>
      <c r="T33" s="128">
        <f t="shared" si="7"/>
        <v>0.875</v>
      </c>
      <c r="U33" s="128">
        <f t="shared" si="8"/>
        <v>0.79999999999999993</v>
      </c>
      <c r="V33" s="128">
        <f t="shared" si="9"/>
        <v>0.4</v>
      </c>
      <c r="W33" s="33">
        <f t="shared" si="10"/>
        <v>30</v>
      </c>
      <c r="X33" s="129">
        <f t="shared" si="11"/>
        <v>6</v>
      </c>
      <c r="Y33" s="151">
        <v>21</v>
      </c>
      <c r="Z33" s="131">
        <f t="shared" si="12"/>
        <v>16.8</v>
      </c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2"/>
    </row>
    <row r="34" spans="1:44" s="130" customFormat="1" x14ac:dyDescent="0.3">
      <c r="A34" s="125">
        <v>28</v>
      </c>
      <c r="B34" s="134">
        <v>660840</v>
      </c>
      <c r="C34" s="135" t="s">
        <v>133</v>
      </c>
      <c r="D34" s="126">
        <v>3.5</v>
      </c>
      <c r="E34" s="126">
        <v>2.5</v>
      </c>
      <c r="F34" s="126">
        <v>3</v>
      </c>
      <c r="G34" s="126">
        <v>2.5</v>
      </c>
      <c r="H34" s="126">
        <v>2</v>
      </c>
      <c r="I34" s="157">
        <f t="shared" si="1"/>
        <v>13.5</v>
      </c>
      <c r="J34" s="126">
        <f t="shared" si="2"/>
        <v>2.0249999999999999</v>
      </c>
      <c r="K34" s="127">
        <v>0</v>
      </c>
      <c r="L34" s="127">
        <v>1</v>
      </c>
      <c r="M34" s="127">
        <v>1.5</v>
      </c>
      <c r="N34" s="127">
        <v>4</v>
      </c>
      <c r="O34" s="127">
        <v>1</v>
      </c>
      <c r="P34" s="127">
        <f t="shared" si="3"/>
        <v>7.5</v>
      </c>
      <c r="Q34" s="127">
        <f t="shared" si="4"/>
        <v>0.375</v>
      </c>
      <c r="R34" s="128">
        <f t="shared" si="5"/>
        <v>0.52500000000000002</v>
      </c>
      <c r="S34" s="128">
        <f t="shared" si="6"/>
        <v>0.42499999999999999</v>
      </c>
      <c r="T34" s="128">
        <f t="shared" si="7"/>
        <v>0.52499999999999991</v>
      </c>
      <c r="U34" s="128">
        <f t="shared" si="8"/>
        <v>0.57499999999999996</v>
      </c>
      <c r="V34" s="128">
        <f t="shared" si="9"/>
        <v>0.35</v>
      </c>
      <c r="W34" s="33">
        <f t="shared" si="10"/>
        <v>21</v>
      </c>
      <c r="X34" s="129">
        <f t="shared" si="11"/>
        <v>4.2</v>
      </c>
      <c r="Y34" s="151">
        <v>15</v>
      </c>
      <c r="Z34" s="131">
        <f t="shared" si="12"/>
        <v>12</v>
      </c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2"/>
    </row>
    <row r="35" spans="1:44" s="130" customFormat="1" x14ac:dyDescent="0.3">
      <c r="A35" s="125">
        <v>29</v>
      </c>
      <c r="B35" s="134">
        <v>660841</v>
      </c>
      <c r="C35" s="135" t="s">
        <v>134</v>
      </c>
      <c r="D35" s="126">
        <v>3.5</v>
      </c>
      <c r="E35" s="126">
        <v>5</v>
      </c>
      <c r="F35" s="126">
        <v>3.5</v>
      </c>
      <c r="G35" s="126">
        <v>4.5</v>
      </c>
      <c r="H35" s="126">
        <v>3.5</v>
      </c>
      <c r="I35" s="157">
        <f t="shared" si="1"/>
        <v>20</v>
      </c>
      <c r="J35" s="126">
        <f t="shared" si="2"/>
        <v>3</v>
      </c>
      <c r="K35" s="127">
        <v>0</v>
      </c>
      <c r="L35" s="127">
        <v>1</v>
      </c>
      <c r="M35" s="127">
        <v>0</v>
      </c>
      <c r="N35" s="127">
        <v>0</v>
      </c>
      <c r="O35" s="127">
        <v>0.5</v>
      </c>
      <c r="P35" s="127">
        <f t="shared" si="3"/>
        <v>1.5</v>
      </c>
      <c r="Q35" s="127">
        <f t="shared" si="4"/>
        <v>7.5000000000000011E-2</v>
      </c>
      <c r="R35" s="128">
        <f t="shared" si="5"/>
        <v>0.52500000000000002</v>
      </c>
      <c r="S35" s="128">
        <f t="shared" si="6"/>
        <v>0.8</v>
      </c>
      <c r="T35" s="128">
        <f t="shared" si="7"/>
        <v>0.52500000000000002</v>
      </c>
      <c r="U35" s="128">
        <f t="shared" si="8"/>
        <v>0.67499999999999993</v>
      </c>
      <c r="V35" s="128">
        <f t="shared" si="9"/>
        <v>0.55000000000000004</v>
      </c>
      <c r="W35" s="33">
        <f t="shared" si="10"/>
        <v>21.5</v>
      </c>
      <c r="X35" s="129">
        <f t="shared" si="11"/>
        <v>4.3</v>
      </c>
      <c r="Y35" s="151">
        <v>22</v>
      </c>
      <c r="Z35" s="131">
        <f t="shared" si="12"/>
        <v>17.600000000000001</v>
      </c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2"/>
    </row>
    <row r="36" spans="1:44" s="130" customFormat="1" x14ac:dyDescent="0.3">
      <c r="A36" s="125">
        <v>30</v>
      </c>
      <c r="B36" s="134">
        <v>660842</v>
      </c>
      <c r="C36" s="135" t="s">
        <v>135</v>
      </c>
      <c r="D36" s="126">
        <v>3.5</v>
      </c>
      <c r="E36" s="126">
        <v>3.5</v>
      </c>
      <c r="F36" s="126">
        <v>5.5</v>
      </c>
      <c r="G36" s="126">
        <v>4.5</v>
      </c>
      <c r="H36" s="126">
        <v>3.5</v>
      </c>
      <c r="I36" s="157">
        <f t="shared" si="1"/>
        <v>20.5</v>
      </c>
      <c r="J36" s="126">
        <f t="shared" si="2"/>
        <v>3.0749999999999997</v>
      </c>
      <c r="K36" s="127">
        <v>2</v>
      </c>
      <c r="L36" s="127">
        <v>1</v>
      </c>
      <c r="M36" s="127">
        <v>2</v>
      </c>
      <c r="N36" s="127">
        <v>3</v>
      </c>
      <c r="O36" s="127">
        <v>1</v>
      </c>
      <c r="P36" s="127">
        <f t="shared" si="3"/>
        <v>9</v>
      </c>
      <c r="Q36" s="127">
        <f t="shared" si="4"/>
        <v>0.45</v>
      </c>
      <c r="R36" s="128">
        <f t="shared" si="5"/>
        <v>0.625</v>
      </c>
      <c r="S36" s="128">
        <f t="shared" si="6"/>
        <v>0.57500000000000007</v>
      </c>
      <c r="T36" s="128">
        <f t="shared" si="7"/>
        <v>0.92499999999999993</v>
      </c>
      <c r="U36" s="128">
        <f t="shared" si="8"/>
        <v>0.82499999999999996</v>
      </c>
      <c r="V36" s="128">
        <f t="shared" si="9"/>
        <v>0.57500000000000007</v>
      </c>
      <c r="W36" s="33">
        <f t="shared" si="10"/>
        <v>29.5</v>
      </c>
      <c r="X36" s="129">
        <f t="shared" si="11"/>
        <v>5.9</v>
      </c>
      <c r="Y36" s="151">
        <v>22</v>
      </c>
      <c r="Z36" s="131">
        <f t="shared" si="12"/>
        <v>17.600000000000001</v>
      </c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2"/>
    </row>
    <row r="37" spans="1:44" s="130" customFormat="1" x14ac:dyDescent="0.3">
      <c r="A37" s="125">
        <v>31</v>
      </c>
      <c r="B37" s="134">
        <v>660843</v>
      </c>
      <c r="C37" s="135" t="s">
        <v>136</v>
      </c>
      <c r="D37" s="126">
        <v>6</v>
      </c>
      <c r="E37" s="126">
        <v>5</v>
      </c>
      <c r="F37" s="126">
        <v>5.5</v>
      </c>
      <c r="G37" s="126">
        <v>4.5</v>
      </c>
      <c r="H37" s="126">
        <v>3.5</v>
      </c>
      <c r="I37" s="157">
        <f t="shared" si="1"/>
        <v>24.5</v>
      </c>
      <c r="J37" s="126">
        <f t="shared" si="2"/>
        <v>3.6749999999999998</v>
      </c>
      <c r="K37" s="127">
        <v>1</v>
      </c>
      <c r="L37" s="127">
        <v>2</v>
      </c>
      <c r="M37" s="127">
        <v>1</v>
      </c>
      <c r="N37" s="127">
        <v>4</v>
      </c>
      <c r="O37" s="127">
        <v>2</v>
      </c>
      <c r="P37" s="127">
        <f t="shared" si="3"/>
        <v>10</v>
      </c>
      <c r="Q37" s="127">
        <f t="shared" si="4"/>
        <v>0.5</v>
      </c>
      <c r="R37" s="128">
        <f t="shared" si="5"/>
        <v>0.95</v>
      </c>
      <c r="S37" s="128">
        <f t="shared" si="6"/>
        <v>0.85</v>
      </c>
      <c r="T37" s="128">
        <f t="shared" si="7"/>
        <v>0.875</v>
      </c>
      <c r="U37" s="128">
        <f t="shared" si="8"/>
        <v>0.875</v>
      </c>
      <c r="V37" s="128">
        <f t="shared" si="9"/>
        <v>0.625</v>
      </c>
      <c r="W37" s="33">
        <f t="shared" si="10"/>
        <v>34.5</v>
      </c>
      <c r="X37" s="129">
        <f t="shared" si="11"/>
        <v>6.9</v>
      </c>
      <c r="Y37" s="151">
        <v>28</v>
      </c>
      <c r="Z37" s="131">
        <f t="shared" si="12"/>
        <v>22.400000000000002</v>
      </c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2"/>
    </row>
    <row r="38" spans="1:44" s="130" customFormat="1" x14ac:dyDescent="0.3">
      <c r="A38" s="125">
        <v>32</v>
      </c>
      <c r="B38" s="134">
        <v>660844</v>
      </c>
      <c r="C38" s="135" t="s">
        <v>137</v>
      </c>
      <c r="D38" s="126">
        <v>3.5</v>
      </c>
      <c r="E38" s="126">
        <v>5</v>
      </c>
      <c r="F38" s="126">
        <v>5.5</v>
      </c>
      <c r="G38" s="126">
        <v>4.5</v>
      </c>
      <c r="H38" s="126">
        <v>3.5</v>
      </c>
      <c r="I38" s="157">
        <f t="shared" si="1"/>
        <v>22</v>
      </c>
      <c r="J38" s="126">
        <f t="shared" si="2"/>
        <v>3.3</v>
      </c>
      <c r="K38" s="127">
        <v>2</v>
      </c>
      <c r="L38" s="127">
        <v>1</v>
      </c>
      <c r="M38" s="127">
        <v>2</v>
      </c>
      <c r="N38" s="127">
        <v>1</v>
      </c>
      <c r="O38" s="127">
        <v>2</v>
      </c>
      <c r="P38" s="127">
        <f t="shared" si="3"/>
        <v>8</v>
      </c>
      <c r="Q38" s="127">
        <f t="shared" si="4"/>
        <v>0.4</v>
      </c>
      <c r="R38" s="128">
        <f t="shared" si="5"/>
        <v>0.625</v>
      </c>
      <c r="S38" s="128">
        <f t="shared" si="6"/>
        <v>0.8</v>
      </c>
      <c r="T38" s="128">
        <f t="shared" si="7"/>
        <v>0.92499999999999993</v>
      </c>
      <c r="U38" s="128">
        <f t="shared" si="8"/>
        <v>0.72499999999999998</v>
      </c>
      <c r="V38" s="128">
        <f t="shared" si="9"/>
        <v>0.625</v>
      </c>
      <c r="W38" s="33">
        <f t="shared" si="10"/>
        <v>30</v>
      </c>
      <c r="X38" s="129">
        <f t="shared" si="11"/>
        <v>6</v>
      </c>
      <c r="Y38" s="151">
        <v>25</v>
      </c>
      <c r="Z38" s="131">
        <f t="shared" si="12"/>
        <v>20</v>
      </c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2"/>
    </row>
    <row r="39" spans="1:44" s="130" customFormat="1" x14ac:dyDescent="0.3">
      <c r="A39" s="125">
        <v>33</v>
      </c>
      <c r="B39" s="134">
        <v>660845</v>
      </c>
      <c r="C39" s="135" t="s">
        <v>137</v>
      </c>
      <c r="D39" s="126">
        <v>6</v>
      </c>
      <c r="E39" s="126">
        <v>5</v>
      </c>
      <c r="F39" s="126">
        <v>5.5</v>
      </c>
      <c r="G39" s="126">
        <v>4.5</v>
      </c>
      <c r="H39" s="126">
        <v>3.5</v>
      </c>
      <c r="I39" s="157">
        <f t="shared" si="1"/>
        <v>24.5</v>
      </c>
      <c r="J39" s="126">
        <f t="shared" si="2"/>
        <v>3.6749999999999998</v>
      </c>
      <c r="K39" s="127">
        <v>3</v>
      </c>
      <c r="L39" s="127">
        <v>2</v>
      </c>
      <c r="M39" s="127">
        <v>1</v>
      </c>
      <c r="N39" s="127">
        <v>1.5</v>
      </c>
      <c r="O39" s="127">
        <v>2.5</v>
      </c>
      <c r="P39" s="127">
        <f t="shared" si="3"/>
        <v>10</v>
      </c>
      <c r="Q39" s="127">
        <f t="shared" si="4"/>
        <v>0.5</v>
      </c>
      <c r="R39" s="128">
        <f t="shared" si="5"/>
        <v>1.0499999999999998</v>
      </c>
      <c r="S39" s="128">
        <f t="shared" si="6"/>
        <v>0.85</v>
      </c>
      <c r="T39" s="128">
        <f t="shared" si="7"/>
        <v>0.875</v>
      </c>
      <c r="U39" s="128">
        <f t="shared" si="8"/>
        <v>0.75</v>
      </c>
      <c r="V39" s="128">
        <f t="shared" si="9"/>
        <v>0.65</v>
      </c>
      <c r="W39" s="33">
        <f t="shared" si="10"/>
        <v>34.5</v>
      </c>
      <c r="X39" s="129">
        <f t="shared" si="11"/>
        <v>6.9</v>
      </c>
      <c r="Y39" s="151">
        <v>26</v>
      </c>
      <c r="Z39" s="131">
        <f t="shared" si="12"/>
        <v>20.8</v>
      </c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2"/>
    </row>
    <row r="40" spans="1:44" s="130" customFormat="1" x14ac:dyDescent="0.3">
      <c r="A40" s="125">
        <v>34</v>
      </c>
      <c r="B40" s="134">
        <v>660846</v>
      </c>
      <c r="C40" s="135" t="s">
        <v>138</v>
      </c>
      <c r="D40" s="126">
        <v>6</v>
      </c>
      <c r="E40" s="126">
        <v>5</v>
      </c>
      <c r="F40" s="126">
        <v>5.5</v>
      </c>
      <c r="G40" s="126">
        <v>4.5</v>
      </c>
      <c r="H40" s="126">
        <v>3.5</v>
      </c>
      <c r="I40" s="157">
        <f t="shared" si="1"/>
        <v>24.5</v>
      </c>
      <c r="J40" s="126">
        <f t="shared" si="2"/>
        <v>3.6749999999999998</v>
      </c>
      <c r="K40" s="127">
        <v>1</v>
      </c>
      <c r="L40" s="127">
        <v>2.5</v>
      </c>
      <c r="M40" s="127">
        <v>4</v>
      </c>
      <c r="N40" s="127">
        <v>1</v>
      </c>
      <c r="O40" s="127">
        <v>1</v>
      </c>
      <c r="P40" s="127">
        <f t="shared" si="3"/>
        <v>9.5</v>
      </c>
      <c r="Q40" s="127">
        <f t="shared" si="4"/>
        <v>0.47500000000000003</v>
      </c>
      <c r="R40" s="128">
        <f t="shared" si="5"/>
        <v>0.95</v>
      </c>
      <c r="S40" s="128">
        <f t="shared" si="6"/>
        <v>0.875</v>
      </c>
      <c r="T40" s="128">
        <f t="shared" si="7"/>
        <v>1.0249999999999999</v>
      </c>
      <c r="U40" s="128">
        <f t="shared" si="8"/>
        <v>0.72499999999999998</v>
      </c>
      <c r="V40" s="128">
        <f t="shared" si="9"/>
        <v>0.57500000000000007</v>
      </c>
      <c r="W40" s="33">
        <f t="shared" si="10"/>
        <v>34</v>
      </c>
      <c r="X40" s="129">
        <f t="shared" si="11"/>
        <v>6.8000000000000007</v>
      </c>
      <c r="Y40" s="151">
        <v>25</v>
      </c>
      <c r="Z40" s="131">
        <f t="shared" si="12"/>
        <v>20</v>
      </c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2"/>
    </row>
    <row r="41" spans="1:44" s="130" customFormat="1" x14ac:dyDescent="0.3">
      <c r="A41" s="125">
        <v>35</v>
      </c>
      <c r="B41" s="134">
        <v>660847</v>
      </c>
      <c r="C41" s="135" t="s">
        <v>139</v>
      </c>
      <c r="D41" s="126">
        <v>3.5</v>
      </c>
      <c r="E41" s="126">
        <v>2.5</v>
      </c>
      <c r="F41" s="126">
        <v>3</v>
      </c>
      <c r="G41" s="126">
        <v>3</v>
      </c>
      <c r="H41" s="126">
        <v>2</v>
      </c>
      <c r="I41" s="157">
        <f t="shared" si="1"/>
        <v>14</v>
      </c>
      <c r="J41" s="126">
        <f t="shared" si="2"/>
        <v>2.1</v>
      </c>
      <c r="K41" s="127">
        <v>0</v>
      </c>
      <c r="L41" s="127">
        <v>1</v>
      </c>
      <c r="M41" s="127">
        <v>2.5</v>
      </c>
      <c r="N41" s="127">
        <v>2</v>
      </c>
      <c r="O41" s="127">
        <v>3</v>
      </c>
      <c r="P41" s="127">
        <f t="shared" si="3"/>
        <v>8.5</v>
      </c>
      <c r="Q41" s="127">
        <f t="shared" si="4"/>
        <v>0.42500000000000004</v>
      </c>
      <c r="R41" s="128">
        <f t="shared" si="5"/>
        <v>0.52500000000000002</v>
      </c>
      <c r="S41" s="128">
        <f t="shared" si="6"/>
        <v>0.42499999999999999</v>
      </c>
      <c r="T41" s="128">
        <f t="shared" si="7"/>
        <v>0.57499999999999996</v>
      </c>
      <c r="U41" s="128">
        <f t="shared" si="8"/>
        <v>0.54999999999999993</v>
      </c>
      <c r="V41" s="128">
        <f t="shared" si="9"/>
        <v>0.45</v>
      </c>
      <c r="W41" s="33">
        <f t="shared" si="10"/>
        <v>22.5</v>
      </c>
      <c r="X41" s="129">
        <f t="shared" si="11"/>
        <v>4.5</v>
      </c>
      <c r="Y41" s="151">
        <v>15</v>
      </c>
      <c r="Z41" s="131">
        <f t="shared" si="12"/>
        <v>12</v>
      </c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2"/>
    </row>
    <row r="42" spans="1:44" s="130" customFormat="1" x14ac:dyDescent="0.3">
      <c r="A42" s="125">
        <v>36</v>
      </c>
      <c r="B42" s="134">
        <v>660848</v>
      </c>
      <c r="C42" s="135" t="s">
        <v>140</v>
      </c>
      <c r="D42" s="126">
        <v>6</v>
      </c>
      <c r="E42" s="126">
        <v>5</v>
      </c>
      <c r="F42" s="126">
        <v>5.5</v>
      </c>
      <c r="G42" s="126">
        <v>4.5</v>
      </c>
      <c r="H42" s="126">
        <v>3.5</v>
      </c>
      <c r="I42" s="157">
        <f t="shared" si="1"/>
        <v>24.5</v>
      </c>
      <c r="J42" s="126">
        <f t="shared" si="2"/>
        <v>3.6749999999999998</v>
      </c>
      <c r="K42" s="127">
        <v>1</v>
      </c>
      <c r="L42" s="127">
        <v>2</v>
      </c>
      <c r="M42" s="127">
        <v>4</v>
      </c>
      <c r="N42" s="127">
        <v>1</v>
      </c>
      <c r="O42" s="127">
        <v>1.5</v>
      </c>
      <c r="P42" s="127">
        <f t="shared" si="3"/>
        <v>9.5</v>
      </c>
      <c r="Q42" s="127">
        <f t="shared" si="4"/>
        <v>0.47500000000000003</v>
      </c>
      <c r="R42" s="128">
        <f t="shared" si="5"/>
        <v>0.95</v>
      </c>
      <c r="S42" s="128">
        <f t="shared" si="6"/>
        <v>0.85</v>
      </c>
      <c r="T42" s="128">
        <f t="shared" si="7"/>
        <v>1.0249999999999999</v>
      </c>
      <c r="U42" s="128">
        <f t="shared" si="8"/>
        <v>0.72499999999999998</v>
      </c>
      <c r="V42" s="128">
        <f t="shared" si="9"/>
        <v>0.60000000000000009</v>
      </c>
      <c r="W42" s="33">
        <f t="shared" si="10"/>
        <v>34</v>
      </c>
      <c r="X42" s="129">
        <f t="shared" si="11"/>
        <v>6.8000000000000007</v>
      </c>
      <c r="Y42" s="151">
        <v>25</v>
      </c>
      <c r="Z42" s="131">
        <f t="shared" si="12"/>
        <v>20</v>
      </c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2"/>
    </row>
    <row r="43" spans="1:44" s="130" customFormat="1" x14ac:dyDescent="0.3">
      <c r="A43" s="125">
        <v>37</v>
      </c>
      <c r="B43" s="134">
        <v>660849</v>
      </c>
      <c r="C43" s="135" t="s">
        <v>141</v>
      </c>
      <c r="D43" s="126">
        <v>1.5</v>
      </c>
      <c r="E43" s="126">
        <v>2.5</v>
      </c>
      <c r="F43" s="126">
        <v>3</v>
      </c>
      <c r="G43" s="126">
        <v>3</v>
      </c>
      <c r="H43" s="126">
        <v>3.5</v>
      </c>
      <c r="I43" s="157">
        <f t="shared" si="1"/>
        <v>13.5</v>
      </c>
      <c r="J43" s="126">
        <f t="shared" si="2"/>
        <v>2.0249999999999999</v>
      </c>
      <c r="K43" s="127">
        <v>2</v>
      </c>
      <c r="L43" s="127">
        <v>1</v>
      </c>
      <c r="M43" s="127">
        <v>2</v>
      </c>
      <c r="N43" s="127">
        <v>3</v>
      </c>
      <c r="O43" s="127">
        <v>1</v>
      </c>
      <c r="P43" s="127">
        <f t="shared" si="3"/>
        <v>9</v>
      </c>
      <c r="Q43" s="127">
        <f t="shared" si="4"/>
        <v>0.45</v>
      </c>
      <c r="R43" s="128">
        <f t="shared" si="5"/>
        <v>0.32499999999999996</v>
      </c>
      <c r="S43" s="128">
        <f t="shared" si="6"/>
        <v>0.42499999999999999</v>
      </c>
      <c r="T43" s="128">
        <f t="shared" si="7"/>
        <v>0.54999999999999993</v>
      </c>
      <c r="U43" s="128">
        <f t="shared" si="8"/>
        <v>0.6</v>
      </c>
      <c r="V43" s="128">
        <f t="shared" si="9"/>
        <v>0.57500000000000007</v>
      </c>
      <c r="W43" s="33">
        <f t="shared" si="10"/>
        <v>22.5</v>
      </c>
      <c r="X43" s="129">
        <f t="shared" si="11"/>
        <v>4.5</v>
      </c>
      <c r="Y43" s="151">
        <v>14</v>
      </c>
      <c r="Z43" s="131">
        <f t="shared" si="12"/>
        <v>11.200000000000001</v>
      </c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2"/>
    </row>
    <row r="44" spans="1:44" s="130" customFormat="1" x14ac:dyDescent="0.3">
      <c r="A44" s="125">
        <v>38</v>
      </c>
      <c r="B44" s="134">
        <v>660850</v>
      </c>
      <c r="C44" s="135" t="s">
        <v>142</v>
      </c>
      <c r="D44" s="126">
        <v>3.5</v>
      </c>
      <c r="E44" s="126">
        <v>5</v>
      </c>
      <c r="F44" s="126">
        <v>5.5</v>
      </c>
      <c r="G44" s="126">
        <v>4.5</v>
      </c>
      <c r="H44" s="126">
        <v>3.5</v>
      </c>
      <c r="I44" s="157">
        <f t="shared" si="1"/>
        <v>22</v>
      </c>
      <c r="J44" s="126">
        <f t="shared" si="2"/>
        <v>3.3</v>
      </c>
      <c r="K44" s="127">
        <v>2</v>
      </c>
      <c r="L44" s="127">
        <v>2.5</v>
      </c>
      <c r="M44" s="127">
        <v>1</v>
      </c>
      <c r="N44" s="127">
        <v>2.5</v>
      </c>
      <c r="O44" s="127">
        <v>1</v>
      </c>
      <c r="P44" s="127">
        <f t="shared" si="3"/>
        <v>9</v>
      </c>
      <c r="Q44" s="127">
        <f t="shared" si="4"/>
        <v>0.45</v>
      </c>
      <c r="R44" s="128">
        <f t="shared" si="5"/>
        <v>0.625</v>
      </c>
      <c r="S44" s="128">
        <f t="shared" si="6"/>
        <v>0.875</v>
      </c>
      <c r="T44" s="128">
        <f t="shared" si="7"/>
        <v>0.875</v>
      </c>
      <c r="U44" s="128">
        <f t="shared" si="8"/>
        <v>0.79999999999999993</v>
      </c>
      <c r="V44" s="128">
        <f t="shared" si="9"/>
        <v>0.57500000000000007</v>
      </c>
      <c r="W44" s="33">
        <f t="shared" si="10"/>
        <v>31</v>
      </c>
      <c r="X44" s="129">
        <f t="shared" si="11"/>
        <v>6.2</v>
      </c>
      <c r="Y44" s="151">
        <v>23</v>
      </c>
      <c r="Z44" s="131">
        <f t="shared" si="12"/>
        <v>18.400000000000002</v>
      </c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2"/>
    </row>
    <row r="45" spans="1:44" s="130" customFormat="1" x14ac:dyDescent="0.3">
      <c r="A45" s="125">
        <v>39</v>
      </c>
      <c r="B45" s="134">
        <v>660851</v>
      </c>
      <c r="C45" s="135" t="s">
        <v>143</v>
      </c>
      <c r="D45" s="126"/>
      <c r="E45" s="126"/>
      <c r="F45" s="126"/>
      <c r="G45" s="126"/>
      <c r="H45" s="126"/>
      <c r="I45" s="157"/>
      <c r="J45" s="126"/>
      <c r="K45" s="127"/>
      <c r="L45" s="127"/>
      <c r="M45" s="127"/>
      <c r="N45" s="127"/>
      <c r="O45" s="127"/>
      <c r="P45" s="127"/>
      <c r="Q45" s="127"/>
      <c r="R45" s="128"/>
      <c r="S45" s="128"/>
      <c r="T45" s="128"/>
      <c r="U45" s="128"/>
      <c r="V45" s="128"/>
      <c r="W45" s="33"/>
      <c r="X45" s="129"/>
      <c r="Y45" s="151"/>
      <c r="Z45" s="131">
        <f t="shared" si="12"/>
        <v>0</v>
      </c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2"/>
    </row>
    <row r="46" spans="1:44" s="130" customFormat="1" x14ac:dyDescent="0.3">
      <c r="A46" s="125">
        <v>40</v>
      </c>
      <c r="B46" s="134">
        <v>660852</v>
      </c>
      <c r="C46" s="135" t="s">
        <v>144</v>
      </c>
      <c r="D46" s="126">
        <v>4.5</v>
      </c>
      <c r="E46" s="126">
        <v>6</v>
      </c>
      <c r="F46" s="126">
        <v>3.5</v>
      </c>
      <c r="G46" s="126">
        <v>5</v>
      </c>
      <c r="H46" s="126">
        <v>4.5</v>
      </c>
      <c r="I46" s="157">
        <f t="shared" si="1"/>
        <v>23.5</v>
      </c>
      <c r="J46" s="126">
        <f t="shared" si="2"/>
        <v>3.5249999999999999</v>
      </c>
      <c r="K46" s="127">
        <v>3</v>
      </c>
      <c r="L46" s="127">
        <v>2</v>
      </c>
      <c r="M46" s="127">
        <v>1.5</v>
      </c>
      <c r="N46" s="127">
        <v>2</v>
      </c>
      <c r="O46" s="127">
        <v>1.5</v>
      </c>
      <c r="P46" s="127">
        <f t="shared" si="3"/>
        <v>10</v>
      </c>
      <c r="Q46" s="127">
        <f t="shared" si="4"/>
        <v>0.5</v>
      </c>
      <c r="R46" s="128">
        <f t="shared" si="5"/>
        <v>0.82499999999999996</v>
      </c>
      <c r="S46" s="128">
        <f t="shared" si="6"/>
        <v>0.99999999999999989</v>
      </c>
      <c r="T46" s="128">
        <f t="shared" si="7"/>
        <v>0.60000000000000009</v>
      </c>
      <c r="U46" s="128">
        <f t="shared" si="8"/>
        <v>0.85</v>
      </c>
      <c r="V46" s="128">
        <f t="shared" si="9"/>
        <v>0.75</v>
      </c>
      <c r="W46" s="33">
        <f t="shared" si="10"/>
        <v>33.5</v>
      </c>
      <c r="X46" s="129">
        <f t="shared" si="11"/>
        <v>6.7</v>
      </c>
      <c r="Y46" s="151">
        <v>24</v>
      </c>
      <c r="Z46" s="131">
        <f t="shared" si="12"/>
        <v>19.200000000000003</v>
      </c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2"/>
    </row>
    <row r="47" spans="1:44" s="130" customFormat="1" x14ac:dyDescent="0.3">
      <c r="A47" s="125">
        <v>41</v>
      </c>
      <c r="B47" s="134">
        <v>660853</v>
      </c>
      <c r="C47" s="135" t="s">
        <v>145</v>
      </c>
      <c r="D47" s="126">
        <v>2.5</v>
      </c>
      <c r="E47" s="126">
        <v>2.5</v>
      </c>
      <c r="F47" s="126">
        <v>3.5</v>
      </c>
      <c r="G47" s="126">
        <v>3</v>
      </c>
      <c r="H47" s="126">
        <v>2</v>
      </c>
      <c r="I47" s="157">
        <f t="shared" si="1"/>
        <v>13.5</v>
      </c>
      <c r="J47" s="126">
        <f t="shared" si="2"/>
        <v>2.0249999999999999</v>
      </c>
      <c r="K47" s="127">
        <v>1</v>
      </c>
      <c r="L47" s="127">
        <v>3</v>
      </c>
      <c r="M47" s="127">
        <v>4</v>
      </c>
      <c r="N47" s="127">
        <v>1.5</v>
      </c>
      <c r="O47" s="127">
        <v>2</v>
      </c>
      <c r="P47" s="127">
        <f t="shared" si="3"/>
        <v>11.5</v>
      </c>
      <c r="Q47" s="127">
        <f t="shared" si="4"/>
        <v>0.57500000000000007</v>
      </c>
      <c r="R47" s="128">
        <f t="shared" si="5"/>
        <v>0.42499999999999999</v>
      </c>
      <c r="S47" s="128">
        <f t="shared" si="6"/>
        <v>0.52500000000000002</v>
      </c>
      <c r="T47" s="128">
        <f t="shared" si="7"/>
        <v>0.72500000000000009</v>
      </c>
      <c r="U47" s="128">
        <f t="shared" si="8"/>
        <v>0.52499999999999991</v>
      </c>
      <c r="V47" s="128">
        <f t="shared" si="9"/>
        <v>0.4</v>
      </c>
      <c r="W47" s="33">
        <f t="shared" si="10"/>
        <v>25</v>
      </c>
      <c r="X47" s="129">
        <f t="shared" si="11"/>
        <v>5</v>
      </c>
      <c r="Y47" s="151">
        <v>14</v>
      </c>
      <c r="Z47" s="131">
        <f t="shared" si="12"/>
        <v>11.200000000000001</v>
      </c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2"/>
    </row>
    <row r="48" spans="1:44" s="130" customFormat="1" x14ac:dyDescent="0.3">
      <c r="A48" s="125">
        <v>42</v>
      </c>
      <c r="B48" s="134">
        <v>660854</v>
      </c>
      <c r="C48" s="135" t="s">
        <v>146</v>
      </c>
      <c r="D48" s="126">
        <v>3.5</v>
      </c>
      <c r="E48" s="126">
        <v>5</v>
      </c>
      <c r="F48" s="126">
        <v>5.5</v>
      </c>
      <c r="G48" s="126">
        <v>4.5</v>
      </c>
      <c r="H48" s="126">
        <v>3</v>
      </c>
      <c r="I48" s="157">
        <f t="shared" si="1"/>
        <v>21.5</v>
      </c>
      <c r="J48" s="126">
        <f t="shared" si="2"/>
        <v>3.2250000000000001</v>
      </c>
      <c r="K48" s="127">
        <v>2.5</v>
      </c>
      <c r="L48" s="127">
        <v>2</v>
      </c>
      <c r="M48" s="127">
        <v>2</v>
      </c>
      <c r="N48" s="127">
        <v>1</v>
      </c>
      <c r="O48" s="127">
        <v>1.5</v>
      </c>
      <c r="P48" s="127">
        <f t="shared" si="3"/>
        <v>9</v>
      </c>
      <c r="Q48" s="127">
        <f t="shared" si="4"/>
        <v>0.45</v>
      </c>
      <c r="R48" s="128">
        <f t="shared" si="5"/>
        <v>0.65</v>
      </c>
      <c r="S48" s="128">
        <f t="shared" si="6"/>
        <v>0.85</v>
      </c>
      <c r="T48" s="128">
        <f t="shared" si="7"/>
        <v>0.92499999999999993</v>
      </c>
      <c r="U48" s="128">
        <f t="shared" si="8"/>
        <v>0.72499999999999998</v>
      </c>
      <c r="V48" s="128">
        <f t="shared" si="9"/>
        <v>0.52499999999999991</v>
      </c>
      <c r="W48" s="33">
        <f t="shared" si="10"/>
        <v>30.5</v>
      </c>
      <c r="X48" s="129">
        <f t="shared" si="11"/>
        <v>6.1000000000000005</v>
      </c>
      <c r="Y48" s="151">
        <v>23</v>
      </c>
      <c r="Z48" s="131">
        <f t="shared" si="12"/>
        <v>18.400000000000002</v>
      </c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2"/>
    </row>
    <row r="49" spans="1:44" s="130" customFormat="1" x14ac:dyDescent="0.3">
      <c r="A49" s="125">
        <v>43</v>
      </c>
      <c r="B49" s="134">
        <v>660855</v>
      </c>
      <c r="C49" s="135" t="s">
        <v>147</v>
      </c>
      <c r="D49" s="126">
        <v>2.5</v>
      </c>
      <c r="E49" s="126">
        <v>2.5</v>
      </c>
      <c r="F49" s="126">
        <v>3.5</v>
      </c>
      <c r="G49" s="126">
        <v>3</v>
      </c>
      <c r="H49" s="126">
        <v>2</v>
      </c>
      <c r="I49" s="157">
        <f t="shared" si="1"/>
        <v>13.5</v>
      </c>
      <c r="J49" s="126">
        <f t="shared" si="2"/>
        <v>2.0249999999999999</v>
      </c>
      <c r="K49" s="127">
        <v>1</v>
      </c>
      <c r="L49" s="127">
        <v>3</v>
      </c>
      <c r="M49" s="127">
        <v>2.5</v>
      </c>
      <c r="N49" s="127">
        <v>0</v>
      </c>
      <c r="O49" s="127">
        <v>1</v>
      </c>
      <c r="P49" s="127">
        <f t="shared" si="3"/>
        <v>7.5</v>
      </c>
      <c r="Q49" s="127">
        <f t="shared" si="4"/>
        <v>0.375</v>
      </c>
      <c r="R49" s="128">
        <f t="shared" si="5"/>
        <v>0.42499999999999999</v>
      </c>
      <c r="S49" s="128">
        <f t="shared" si="6"/>
        <v>0.52500000000000002</v>
      </c>
      <c r="T49" s="128">
        <f t="shared" si="7"/>
        <v>0.65</v>
      </c>
      <c r="U49" s="128">
        <f t="shared" si="8"/>
        <v>0.44999999999999996</v>
      </c>
      <c r="V49" s="128">
        <f t="shared" si="9"/>
        <v>0.35</v>
      </c>
      <c r="W49" s="33">
        <f t="shared" si="10"/>
        <v>21</v>
      </c>
      <c r="X49" s="129">
        <f t="shared" si="11"/>
        <v>4.2</v>
      </c>
      <c r="Y49" s="151">
        <v>14</v>
      </c>
      <c r="Z49" s="131">
        <f t="shared" si="12"/>
        <v>11.200000000000001</v>
      </c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2"/>
    </row>
    <row r="50" spans="1:44" s="130" customFormat="1" x14ac:dyDescent="0.3">
      <c r="A50" s="125">
        <v>44</v>
      </c>
      <c r="B50" s="134">
        <v>660989</v>
      </c>
      <c r="C50" s="135" t="s">
        <v>148</v>
      </c>
      <c r="D50" s="126">
        <v>0</v>
      </c>
      <c r="E50" s="126">
        <v>0</v>
      </c>
      <c r="F50" s="126">
        <v>1</v>
      </c>
      <c r="G50" s="126">
        <v>0</v>
      </c>
      <c r="H50" s="126">
        <v>0</v>
      </c>
      <c r="I50" s="157">
        <f t="shared" si="1"/>
        <v>1</v>
      </c>
      <c r="J50" s="126">
        <f t="shared" si="2"/>
        <v>0.15</v>
      </c>
      <c r="K50" s="127">
        <v>0</v>
      </c>
      <c r="L50" s="127">
        <v>1</v>
      </c>
      <c r="M50" s="127">
        <v>1</v>
      </c>
      <c r="N50" s="127">
        <v>0</v>
      </c>
      <c r="O50" s="127">
        <v>1</v>
      </c>
      <c r="P50" s="127">
        <f t="shared" si="3"/>
        <v>3</v>
      </c>
      <c r="Q50" s="127">
        <f t="shared" si="4"/>
        <v>0.15000000000000002</v>
      </c>
      <c r="R50" s="128">
        <f t="shared" si="5"/>
        <v>0</v>
      </c>
      <c r="S50" s="128">
        <f t="shared" si="6"/>
        <v>0.05</v>
      </c>
      <c r="T50" s="128">
        <f t="shared" si="7"/>
        <v>0.2</v>
      </c>
      <c r="U50" s="128">
        <f t="shared" si="8"/>
        <v>0</v>
      </c>
      <c r="V50" s="128">
        <f t="shared" si="9"/>
        <v>0.05</v>
      </c>
      <c r="W50" s="33">
        <f t="shared" si="10"/>
        <v>4</v>
      </c>
      <c r="X50" s="129">
        <f t="shared" si="11"/>
        <v>0.8</v>
      </c>
      <c r="Y50" s="151">
        <v>3</v>
      </c>
      <c r="Z50" s="131">
        <f t="shared" si="12"/>
        <v>2.4000000000000004</v>
      </c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2"/>
    </row>
    <row r="51" spans="1:44" s="130" customFormat="1" x14ac:dyDescent="0.3">
      <c r="A51" s="125">
        <v>45</v>
      </c>
      <c r="B51" s="134">
        <v>660856</v>
      </c>
      <c r="C51" s="135" t="s">
        <v>149</v>
      </c>
      <c r="D51" s="126">
        <v>2.5</v>
      </c>
      <c r="E51" s="126">
        <v>2.5</v>
      </c>
      <c r="F51" s="126">
        <v>3.5</v>
      </c>
      <c r="G51" s="126">
        <v>3</v>
      </c>
      <c r="H51" s="126">
        <v>3</v>
      </c>
      <c r="I51" s="157">
        <f t="shared" si="1"/>
        <v>14.5</v>
      </c>
      <c r="J51" s="126">
        <f t="shared" si="2"/>
        <v>2.1749999999999998</v>
      </c>
      <c r="K51" s="127">
        <v>1</v>
      </c>
      <c r="L51" s="127">
        <v>2.5</v>
      </c>
      <c r="M51" s="127">
        <v>2</v>
      </c>
      <c r="N51" s="127">
        <v>1.5</v>
      </c>
      <c r="O51" s="127">
        <v>2</v>
      </c>
      <c r="P51" s="127">
        <f t="shared" si="3"/>
        <v>9</v>
      </c>
      <c r="Q51" s="127">
        <f t="shared" si="4"/>
        <v>0.45</v>
      </c>
      <c r="R51" s="128">
        <f t="shared" si="5"/>
        <v>0.42499999999999999</v>
      </c>
      <c r="S51" s="128">
        <f t="shared" si="6"/>
        <v>0.5</v>
      </c>
      <c r="T51" s="128">
        <f t="shared" si="7"/>
        <v>0.625</v>
      </c>
      <c r="U51" s="128">
        <f t="shared" si="8"/>
        <v>0.52499999999999991</v>
      </c>
      <c r="V51" s="128">
        <f t="shared" si="9"/>
        <v>0.54999999999999993</v>
      </c>
      <c r="W51" s="33">
        <f t="shared" si="10"/>
        <v>23.5</v>
      </c>
      <c r="X51" s="129">
        <f t="shared" si="11"/>
        <v>4.7</v>
      </c>
      <c r="Y51" s="151">
        <v>16</v>
      </c>
      <c r="Z51" s="131">
        <f t="shared" si="12"/>
        <v>12.8</v>
      </c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2"/>
    </row>
    <row r="52" spans="1:44" s="130" customFormat="1" x14ac:dyDescent="0.3">
      <c r="A52" s="125">
        <v>46</v>
      </c>
      <c r="B52" s="134">
        <v>660857</v>
      </c>
      <c r="C52" s="135" t="s">
        <v>150</v>
      </c>
      <c r="D52" s="126">
        <v>3.5</v>
      </c>
      <c r="E52" s="126">
        <v>5</v>
      </c>
      <c r="F52" s="126">
        <v>5.5</v>
      </c>
      <c r="G52" s="126">
        <v>4.5</v>
      </c>
      <c r="H52" s="126">
        <v>3</v>
      </c>
      <c r="I52" s="157">
        <f t="shared" si="1"/>
        <v>21.5</v>
      </c>
      <c r="J52" s="126">
        <f t="shared" si="2"/>
        <v>3.2250000000000001</v>
      </c>
      <c r="K52" s="127">
        <v>0</v>
      </c>
      <c r="L52" s="127">
        <v>1</v>
      </c>
      <c r="M52" s="127">
        <v>0.5</v>
      </c>
      <c r="N52" s="127">
        <v>2</v>
      </c>
      <c r="O52" s="127">
        <v>1</v>
      </c>
      <c r="P52" s="127">
        <f t="shared" si="3"/>
        <v>4.5</v>
      </c>
      <c r="Q52" s="127">
        <f t="shared" si="4"/>
        <v>0.22500000000000001</v>
      </c>
      <c r="R52" s="128">
        <f t="shared" si="5"/>
        <v>0.52500000000000002</v>
      </c>
      <c r="S52" s="128">
        <f t="shared" si="6"/>
        <v>0.8</v>
      </c>
      <c r="T52" s="128">
        <f t="shared" si="7"/>
        <v>0.85</v>
      </c>
      <c r="U52" s="128">
        <f t="shared" si="8"/>
        <v>0.77499999999999991</v>
      </c>
      <c r="V52" s="128">
        <f t="shared" si="9"/>
        <v>0.49999999999999994</v>
      </c>
      <c r="W52" s="33">
        <f t="shared" si="10"/>
        <v>26</v>
      </c>
      <c r="X52" s="129">
        <f t="shared" si="11"/>
        <v>5.2</v>
      </c>
      <c r="Y52" s="151">
        <v>22</v>
      </c>
      <c r="Z52" s="131">
        <f t="shared" si="12"/>
        <v>17.600000000000001</v>
      </c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2"/>
    </row>
    <row r="53" spans="1:44" s="130" customFormat="1" x14ac:dyDescent="0.3">
      <c r="A53" s="125">
        <v>47</v>
      </c>
      <c r="B53" s="134">
        <v>660858</v>
      </c>
      <c r="C53" s="135" t="s">
        <v>151</v>
      </c>
      <c r="D53" s="126">
        <v>5.5</v>
      </c>
      <c r="E53" s="126">
        <v>3.5</v>
      </c>
      <c r="F53" s="126">
        <v>2.5</v>
      </c>
      <c r="G53" s="126">
        <v>2.5</v>
      </c>
      <c r="H53" s="126">
        <v>4</v>
      </c>
      <c r="I53" s="157">
        <f t="shared" si="1"/>
        <v>18</v>
      </c>
      <c r="J53" s="126">
        <f t="shared" si="2"/>
        <v>2.6999999999999997</v>
      </c>
      <c r="K53" s="127">
        <v>1</v>
      </c>
      <c r="L53" s="127">
        <v>2</v>
      </c>
      <c r="M53" s="127">
        <v>1</v>
      </c>
      <c r="N53" s="127">
        <v>2</v>
      </c>
      <c r="O53" s="127">
        <v>2.5</v>
      </c>
      <c r="P53" s="127">
        <f t="shared" si="3"/>
        <v>8.5</v>
      </c>
      <c r="Q53" s="127">
        <f t="shared" si="4"/>
        <v>0.42500000000000004</v>
      </c>
      <c r="R53" s="128">
        <f t="shared" si="5"/>
        <v>0.875</v>
      </c>
      <c r="S53" s="128">
        <f t="shared" si="6"/>
        <v>0.625</v>
      </c>
      <c r="T53" s="128">
        <f t="shared" si="7"/>
        <v>0.42499999999999999</v>
      </c>
      <c r="U53" s="128">
        <f t="shared" si="8"/>
        <v>0.47499999999999998</v>
      </c>
      <c r="V53" s="128">
        <f t="shared" si="9"/>
        <v>0.72499999999999998</v>
      </c>
      <c r="W53" s="33">
        <f t="shared" si="10"/>
        <v>26.5</v>
      </c>
      <c r="X53" s="129">
        <f t="shared" si="11"/>
        <v>5.3000000000000007</v>
      </c>
      <c r="Y53" s="151">
        <v>19</v>
      </c>
      <c r="Z53" s="131">
        <f t="shared" si="12"/>
        <v>15.200000000000001</v>
      </c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2"/>
    </row>
    <row r="54" spans="1:44" s="130" customFormat="1" x14ac:dyDescent="0.3">
      <c r="A54" s="125">
        <v>48</v>
      </c>
      <c r="B54" s="134">
        <v>660859</v>
      </c>
      <c r="C54" s="135" t="s">
        <v>152</v>
      </c>
      <c r="D54" s="126">
        <v>2.5</v>
      </c>
      <c r="E54" s="126">
        <v>2.5</v>
      </c>
      <c r="F54" s="126">
        <v>3.5</v>
      </c>
      <c r="G54" s="126">
        <v>3</v>
      </c>
      <c r="H54" s="126">
        <v>2</v>
      </c>
      <c r="I54" s="157">
        <f t="shared" si="1"/>
        <v>13.5</v>
      </c>
      <c r="J54" s="126">
        <f t="shared" si="2"/>
        <v>2.0249999999999999</v>
      </c>
      <c r="K54" s="127">
        <v>1.5</v>
      </c>
      <c r="L54" s="127">
        <v>1</v>
      </c>
      <c r="M54" s="127">
        <v>2</v>
      </c>
      <c r="N54" s="127">
        <v>0</v>
      </c>
      <c r="O54" s="127">
        <v>1</v>
      </c>
      <c r="P54" s="127">
        <f t="shared" si="3"/>
        <v>5.5</v>
      </c>
      <c r="Q54" s="127">
        <f t="shared" si="4"/>
        <v>0.27500000000000002</v>
      </c>
      <c r="R54" s="128">
        <f t="shared" si="5"/>
        <v>0.45</v>
      </c>
      <c r="S54" s="128">
        <f t="shared" si="6"/>
        <v>0.42499999999999999</v>
      </c>
      <c r="T54" s="128">
        <f t="shared" si="7"/>
        <v>0.625</v>
      </c>
      <c r="U54" s="128">
        <f t="shared" si="8"/>
        <v>0.44999999999999996</v>
      </c>
      <c r="V54" s="128">
        <f t="shared" si="9"/>
        <v>0.35</v>
      </c>
      <c r="W54" s="33">
        <f t="shared" si="10"/>
        <v>19</v>
      </c>
      <c r="X54" s="129">
        <f t="shared" si="11"/>
        <v>3.8000000000000003</v>
      </c>
      <c r="Y54" s="151">
        <v>15</v>
      </c>
      <c r="Z54" s="131">
        <f t="shared" si="12"/>
        <v>12</v>
      </c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2"/>
    </row>
    <row r="55" spans="1:44" s="130" customFormat="1" x14ac:dyDescent="0.3">
      <c r="A55" s="125">
        <v>49</v>
      </c>
      <c r="B55" s="134">
        <v>660860</v>
      </c>
      <c r="C55" s="135" t="s">
        <v>153</v>
      </c>
      <c r="D55" s="126">
        <v>2</v>
      </c>
      <c r="E55" s="126">
        <v>3</v>
      </c>
      <c r="F55" s="126">
        <v>1</v>
      </c>
      <c r="G55" s="126">
        <v>1</v>
      </c>
      <c r="H55" s="126">
        <v>1</v>
      </c>
      <c r="I55" s="157">
        <f t="shared" si="1"/>
        <v>8</v>
      </c>
      <c r="J55" s="126">
        <f t="shared" si="2"/>
        <v>1.2</v>
      </c>
      <c r="K55" s="127">
        <v>0</v>
      </c>
      <c r="L55" s="127">
        <v>1</v>
      </c>
      <c r="M55" s="127">
        <v>0.5</v>
      </c>
      <c r="N55" s="127">
        <v>0</v>
      </c>
      <c r="O55" s="127">
        <v>1.5</v>
      </c>
      <c r="P55" s="127">
        <f t="shared" si="3"/>
        <v>3</v>
      </c>
      <c r="Q55" s="127">
        <f t="shared" si="4"/>
        <v>0.15000000000000002</v>
      </c>
      <c r="R55" s="128">
        <f t="shared" si="5"/>
        <v>0.3</v>
      </c>
      <c r="S55" s="128">
        <f t="shared" si="6"/>
        <v>0.49999999999999994</v>
      </c>
      <c r="T55" s="128">
        <f t="shared" si="7"/>
        <v>0.17499999999999999</v>
      </c>
      <c r="U55" s="128">
        <f t="shared" si="8"/>
        <v>0.15</v>
      </c>
      <c r="V55" s="128">
        <f t="shared" si="9"/>
        <v>0.22500000000000001</v>
      </c>
      <c r="W55" s="33">
        <f t="shared" si="10"/>
        <v>11</v>
      </c>
      <c r="X55" s="129">
        <f t="shared" si="11"/>
        <v>2.2000000000000002</v>
      </c>
      <c r="Y55" s="151">
        <v>11</v>
      </c>
      <c r="Z55" s="131">
        <f t="shared" si="12"/>
        <v>8.8000000000000007</v>
      </c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2"/>
    </row>
    <row r="56" spans="1:44" s="130" customFormat="1" x14ac:dyDescent="0.3">
      <c r="A56" s="125">
        <v>50</v>
      </c>
      <c r="B56" s="134">
        <v>660861</v>
      </c>
      <c r="C56" s="135" t="s">
        <v>154</v>
      </c>
      <c r="D56" s="126">
        <v>2.5</v>
      </c>
      <c r="E56" s="126">
        <v>2.5</v>
      </c>
      <c r="F56" s="126">
        <v>3.5</v>
      </c>
      <c r="G56" s="126">
        <v>3</v>
      </c>
      <c r="H56" s="126">
        <v>2</v>
      </c>
      <c r="I56" s="157">
        <f t="shared" si="1"/>
        <v>13.5</v>
      </c>
      <c r="J56" s="126">
        <f t="shared" si="2"/>
        <v>2.0249999999999999</v>
      </c>
      <c r="K56" s="127">
        <v>1</v>
      </c>
      <c r="L56" s="127">
        <v>2</v>
      </c>
      <c r="M56" s="127">
        <v>0</v>
      </c>
      <c r="N56" s="127">
        <v>2</v>
      </c>
      <c r="O56" s="127">
        <v>1</v>
      </c>
      <c r="P56" s="127">
        <f t="shared" si="3"/>
        <v>6</v>
      </c>
      <c r="Q56" s="127">
        <f t="shared" si="4"/>
        <v>0.30000000000000004</v>
      </c>
      <c r="R56" s="128">
        <f t="shared" si="5"/>
        <v>0.42499999999999999</v>
      </c>
      <c r="S56" s="128">
        <f t="shared" si="6"/>
        <v>0.47499999999999998</v>
      </c>
      <c r="T56" s="128">
        <f t="shared" si="7"/>
        <v>0.52500000000000002</v>
      </c>
      <c r="U56" s="128">
        <f t="shared" si="8"/>
        <v>0.54999999999999993</v>
      </c>
      <c r="V56" s="128">
        <f t="shared" si="9"/>
        <v>0.35</v>
      </c>
      <c r="W56" s="33">
        <f t="shared" si="10"/>
        <v>19.5</v>
      </c>
      <c r="X56" s="129">
        <f t="shared" si="11"/>
        <v>3.9000000000000004</v>
      </c>
      <c r="Y56" s="151">
        <v>14</v>
      </c>
      <c r="Z56" s="131">
        <f t="shared" si="12"/>
        <v>11.200000000000001</v>
      </c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2"/>
    </row>
    <row r="57" spans="1:44" s="130" customFormat="1" x14ac:dyDescent="0.3">
      <c r="A57" s="125">
        <v>51</v>
      </c>
      <c r="B57" s="134">
        <v>660862</v>
      </c>
      <c r="C57" s="135" t="s">
        <v>155</v>
      </c>
      <c r="D57" s="126">
        <v>4.5</v>
      </c>
      <c r="E57" s="126">
        <v>6</v>
      </c>
      <c r="F57" s="126">
        <v>3.5</v>
      </c>
      <c r="G57" s="126">
        <v>7.5</v>
      </c>
      <c r="H57" s="126">
        <v>4.5</v>
      </c>
      <c r="I57" s="157">
        <f t="shared" si="1"/>
        <v>26</v>
      </c>
      <c r="J57" s="126">
        <f t="shared" si="2"/>
        <v>3.9</v>
      </c>
      <c r="K57" s="127">
        <v>2</v>
      </c>
      <c r="L57" s="127">
        <v>1</v>
      </c>
      <c r="M57" s="127">
        <v>1.5</v>
      </c>
      <c r="N57" s="127">
        <v>0.5</v>
      </c>
      <c r="O57" s="127">
        <v>2</v>
      </c>
      <c r="P57" s="127">
        <f t="shared" si="3"/>
        <v>7</v>
      </c>
      <c r="Q57" s="127">
        <f t="shared" si="4"/>
        <v>0.35000000000000003</v>
      </c>
      <c r="R57" s="128">
        <f t="shared" si="5"/>
        <v>0.77499999999999991</v>
      </c>
      <c r="S57" s="128">
        <f t="shared" si="6"/>
        <v>0.95</v>
      </c>
      <c r="T57" s="128">
        <f t="shared" si="7"/>
        <v>0.60000000000000009</v>
      </c>
      <c r="U57" s="128">
        <f t="shared" si="8"/>
        <v>1.1499999999999999</v>
      </c>
      <c r="V57" s="128">
        <f t="shared" si="9"/>
        <v>0.77499999999999991</v>
      </c>
      <c r="W57" s="33">
        <f t="shared" si="10"/>
        <v>33</v>
      </c>
      <c r="X57" s="129">
        <f t="shared" si="11"/>
        <v>6.6000000000000005</v>
      </c>
      <c r="Y57" s="151">
        <v>30</v>
      </c>
      <c r="Z57" s="131">
        <f t="shared" si="12"/>
        <v>24</v>
      </c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2"/>
    </row>
    <row r="58" spans="1:44" s="130" customFormat="1" x14ac:dyDescent="0.3">
      <c r="A58" s="125">
        <v>52</v>
      </c>
      <c r="B58" s="134">
        <v>660990</v>
      </c>
      <c r="C58" s="135" t="s">
        <v>156</v>
      </c>
      <c r="D58" s="126">
        <v>3.5</v>
      </c>
      <c r="E58" s="126">
        <v>2.5</v>
      </c>
      <c r="F58" s="126">
        <v>3</v>
      </c>
      <c r="G58" s="126">
        <v>4.5</v>
      </c>
      <c r="H58" s="126">
        <v>3</v>
      </c>
      <c r="I58" s="157">
        <f t="shared" si="1"/>
        <v>16.5</v>
      </c>
      <c r="J58" s="126">
        <f t="shared" si="2"/>
        <v>2.4750000000000001</v>
      </c>
      <c r="K58" s="127">
        <v>1</v>
      </c>
      <c r="L58" s="127">
        <v>2.5</v>
      </c>
      <c r="M58" s="127">
        <v>1</v>
      </c>
      <c r="N58" s="127">
        <v>1.5</v>
      </c>
      <c r="O58" s="127">
        <v>1</v>
      </c>
      <c r="P58" s="127">
        <f t="shared" si="3"/>
        <v>7</v>
      </c>
      <c r="Q58" s="127">
        <f t="shared" si="4"/>
        <v>0.35000000000000003</v>
      </c>
      <c r="R58" s="128">
        <f t="shared" si="5"/>
        <v>0.57500000000000007</v>
      </c>
      <c r="S58" s="128">
        <f t="shared" si="6"/>
        <v>0.5</v>
      </c>
      <c r="T58" s="128">
        <f t="shared" si="7"/>
        <v>0.49999999999999994</v>
      </c>
      <c r="U58" s="128">
        <f t="shared" si="8"/>
        <v>0.75</v>
      </c>
      <c r="V58" s="128">
        <f t="shared" si="9"/>
        <v>0.49999999999999994</v>
      </c>
      <c r="W58" s="33">
        <f t="shared" si="10"/>
        <v>23.5</v>
      </c>
      <c r="X58" s="129">
        <f t="shared" si="11"/>
        <v>4.7</v>
      </c>
      <c r="Y58" s="151">
        <v>17</v>
      </c>
      <c r="Z58" s="131">
        <f t="shared" si="12"/>
        <v>13.600000000000001</v>
      </c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2"/>
    </row>
    <row r="59" spans="1:44" s="130" customFormat="1" x14ac:dyDescent="0.3">
      <c r="A59" s="125">
        <v>53</v>
      </c>
      <c r="B59" s="134">
        <v>660863</v>
      </c>
      <c r="C59" s="135" t="s">
        <v>157</v>
      </c>
      <c r="D59" s="126">
        <v>3.5</v>
      </c>
      <c r="E59" s="126">
        <v>5.5</v>
      </c>
      <c r="F59" s="126">
        <v>3.5</v>
      </c>
      <c r="G59" s="126">
        <v>2.5</v>
      </c>
      <c r="H59" s="126">
        <v>4.5</v>
      </c>
      <c r="I59" s="157">
        <f t="shared" si="1"/>
        <v>19.5</v>
      </c>
      <c r="J59" s="126">
        <f t="shared" si="2"/>
        <v>2.9249999999999998</v>
      </c>
      <c r="K59" s="127">
        <v>2.5</v>
      </c>
      <c r="L59" s="127">
        <v>2</v>
      </c>
      <c r="M59" s="127">
        <v>3</v>
      </c>
      <c r="N59" s="127">
        <v>1</v>
      </c>
      <c r="O59" s="127">
        <v>1</v>
      </c>
      <c r="P59" s="127">
        <f t="shared" si="3"/>
        <v>9.5</v>
      </c>
      <c r="Q59" s="127">
        <f t="shared" si="4"/>
        <v>0.47500000000000003</v>
      </c>
      <c r="R59" s="128">
        <f t="shared" si="5"/>
        <v>0.65</v>
      </c>
      <c r="S59" s="128">
        <f t="shared" si="6"/>
        <v>0.92499999999999993</v>
      </c>
      <c r="T59" s="128">
        <f t="shared" si="7"/>
        <v>0.67500000000000004</v>
      </c>
      <c r="U59" s="128">
        <f t="shared" si="8"/>
        <v>0.42499999999999999</v>
      </c>
      <c r="V59" s="128">
        <f t="shared" si="9"/>
        <v>0.72499999999999998</v>
      </c>
      <c r="W59" s="33">
        <f t="shared" si="10"/>
        <v>29</v>
      </c>
      <c r="X59" s="129">
        <f t="shared" si="11"/>
        <v>5.8000000000000007</v>
      </c>
      <c r="Y59" s="151">
        <v>20</v>
      </c>
      <c r="Z59" s="131">
        <f t="shared" si="12"/>
        <v>16</v>
      </c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2"/>
    </row>
    <row r="60" spans="1:44" s="130" customFormat="1" x14ac:dyDescent="0.3">
      <c r="A60" s="125">
        <v>54</v>
      </c>
      <c r="B60" s="134">
        <v>660864</v>
      </c>
      <c r="C60" s="135" t="s">
        <v>158</v>
      </c>
      <c r="D60" s="126">
        <v>3.5</v>
      </c>
      <c r="E60" s="126">
        <v>2</v>
      </c>
      <c r="F60" s="126">
        <v>3.5</v>
      </c>
      <c r="G60" s="126">
        <v>2.5</v>
      </c>
      <c r="H60" s="126">
        <v>4.5</v>
      </c>
      <c r="I60" s="157">
        <f t="shared" si="1"/>
        <v>16</v>
      </c>
      <c r="J60" s="126">
        <f t="shared" si="2"/>
        <v>2.4</v>
      </c>
      <c r="K60" s="127">
        <v>1</v>
      </c>
      <c r="L60" s="127">
        <v>1.5</v>
      </c>
      <c r="M60" s="127">
        <v>2</v>
      </c>
      <c r="N60" s="127">
        <v>1.5</v>
      </c>
      <c r="O60" s="127">
        <v>2</v>
      </c>
      <c r="P60" s="127">
        <f t="shared" si="3"/>
        <v>8</v>
      </c>
      <c r="Q60" s="127">
        <f t="shared" si="4"/>
        <v>0.4</v>
      </c>
      <c r="R60" s="128">
        <f t="shared" si="5"/>
        <v>0.57500000000000007</v>
      </c>
      <c r="S60" s="128">
        <f t="shared" si="6"/>
        <v>0.375</v>
      </c>
      <c r="T60" s="128">
        <f t="shared" si="7"/>
        <v>0.625</v>
      </c>
      <c r="U60" s="128">
        <f t="shared" si="8"/>
        <v>0.45</v>
      </c>
      <c r="V60" s="128">
        <f t="shared" si="9"/>
        <v>0.77499999999999991</v>
      </c>
      <c r="W60" s="33">
        <f t="shared" si="10"/>
        <v>24</v>
      </c>
      <c r="X60" s="129">
        <f t="shared" si="11"/>
        <v>4.8000000000000007</v>
      </c>
      <c r="Y60" s="151">
        <v>20</v>
      </c>
      <c r="Z60" s="131">
        <f t="shared" si="12"/>
        <v>16</v>
      </c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2"/>
    </row>
    <row r="61" spans="1:44" s="130" customFormat="1" x14ac:dyDescent="0.3">
      <c r="A61" s="125">
        <v>55</v>
      </c>
      <c r="B61" s="134">
        <v>660865</v>
      </c>
      <c r="C61" s="135" t="s">
        <v>159</v>
      </c>
      <c r="D61" s="126">
        <v>3.5</v>
      </c>
      <c r="E61" s="126">
        <v>5.5</v>
      </c>
      <c r="F61" s="126">
        <v>3.5</v>
      </c>
      <c r="G61" s="126">
        <v>3.5</v>
      </c>
      <c r="H61" s="126">
        <v>4.5</v>
      </c>
      <c r="I61" s="157">
        <f t="shared" si="1"/>
        <v>20.5</v>
      </c>
      <c r="J61" s="126">
        <f t="shared" si="2"/>
        <v>3.0749999999999997</v>
      </c>
      <c r="K61" s="127">
        <v>2</v>
      </c>
      <c r="L61" s="127">
        <v>1</v>
      </c>
      <c r="M61" s="127">
        <v>1.5</v>
      </c>
      <c r="N61" s="127">
        <v>1</v>
      </c>
      <c r="O61" s="127">
        <v>2.5</v>
      </c>
      <c r="P61" s="127">
        <f t="shared" si="3"/>
        <v>8</v>
      </c>
      <c r="Q61" s="127">
        <f t="shared" si="4"/>
        <v>0.4</v>
      </c>
      <c r="R61" s="128">
        <f t="shared" si="5"/>
        <v>0.625</v>
      </c>
      <c r="S61" s="128">
        <f t="shared" si="6"/>
        <v>0.875</v>
      </c>
      <c r="T61" s="128">
        <f t="shared" si="7"/>
        <v>0.60000000000000009</v>
      </c>
      <c r="U61" s="128">
        <f t="shared" si="8"/>
        <v>0.57500000000000007</v>
      </c>
      <c r="V61" s="128">
        <f t="shared" si="9"/>
        <v>0.79999999999999993</v>
      </c>
      <c r="W61" s="33">
        <f t="shared" si="10"/>
        <v>28.5</v>
      </c>
      <c r="X61" s="129">
        <f t="shared" si="11"/>
        <v>5.7</v>
      </c>
      <c r="Y61" s="151">
        <v>23</v>
      </c>
      <c r="Z61" s="131">
        <f t="shared" si="12"/>
        <v>18.400000000000002</v>
      </c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2"/>
    </row>
    <row r="62" spans="1:44" s="130" customFormat="1" x14ac:dyDescent="0.3">
      <c r="A62" s="125">
        <v>56</v>
      </c>
      <c r="B62" s="134">
        <v>660866</v>
      </c>
      <c r="C62" s="135" t="s">
        <v>160</v>
      </c>
      <c r="D62" s="126">
        <v>3.5</v>
      </c>
      <c r="E62" s="126">
        <v>5.5</v>
      </c>
      <c r="F62" s="126">
        <v>5</v>
      </c>
      <c r="G62" s="126">
        <v>2.5</v>
      </c>
      <c r="H62" s="126">
        <v>4.5</v>
      </c>
      <c r="I62" s="157">
        <f t="shared" si="1"/>
        <v>21</v>
      </c>
      <c r="J62" s="126">
        <f t="shared" si="2"/>
        <v>3.15</v>
      </c>
      <c r="K62" s="127">
        <v>1</v>
      </c>
      <c r="L62" s="127">
        <v>3</v>
      </c>
      <c r="M62" s="127">
        <v>2.5</v>
      </c>
      <c r="N62" s="127">
        <v>1</v>
      </c>
      <c r="O62" s="127">
        <v>2</v>
      </c>
      <c r="P62" s="127">
        <f t="shared" si="3"/>
        <v>9.5</v>
      </c>
      <c r="Q62" s="127">
        <f t="shared" si="4"/>
        <v>0.47500000000000003</v>
      </c>
      <c r="R62" s="128">
        <f t="shared" si="5"/>
        <v>0.57500000000000007</v>
      </c>
      <c r="S62" s="128">
        <f t="shared" si="6"/>
        <v>0.97499999999999998</v>
      </c>
      <c r="T62" s="128">
        <f t="shared" si="7"/>
        <v>0.875</v>
      </c>
      <c r="U62" s="128">
        <f t="shared" si="8"/>
        <v>0.42499999999999999</v>
      </c>
      <c r="V62" s="128">
        <f t="shared" si="9"/>
        <v>0.77499999999999991</v>
      </c>
      <c r="W62" s="33">
        <f t="shared" si="10"/>
        <v>30.5</v>
      </c>
      <c r="X62" s="129">
        <f t="shared" si="11"/>
        <v>6.1000000000000005</v>
      </c>
      <c r="Y62" s="151">
        <v>25</v>
      </c>
      <c r="Z62" s="131">
        <f t="shared" si="12"/>
        <v>20</v>
      </c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2"/>
    </row>
    <row r="63" spans="1:44" s="130" customFormat="1" x14ac:dyDescent="0.3">
      <c r="A63" s="125">
        <v>57</v>
      </c>
      <c r="B63" s="134">
        <v>660867</v>
      </c>
      <c r="C63" s="135" t="s">
        <v>161</v>
      </c>
      <c r="D63" s="126">
        <v>1.5</v>
      </c>
      <c r="E63" s="126">
        <v>2.5</v>
      </c>
      <c r="F63" s="126">
        <v>3.5</v>
      </c>
      <c r="G63" s="126">
        <v>5</v>
      </c>
      <c r="H63" s="126">
        <v>4</v>
      </c>
      <c r="I63" s="157">
        <f t="shared" si="1"/>
        <v>16.5</v>
      </c>
      <c r="J63" s="126">
        <f t="shared" si="2"/>
        <v>2.4750000000000001</v>
      </c>
      <c r="K63" s="127">
        <v>1.5</v>
      </c>
      <c r="L63" s="127">
        <v>2</v>
      </c>
      <c r="M63" s="127">
        <v>1.5</v>
      </c>
      <c r="N63" s="127">
        <v>2</v>
      </c>
      <c r="O63" s="127">
        <v>1</v>
      </c>
      <c r="P63" s="127">
        <f t="shared" si="3"/>
        <v>8</v>
      </c>
      <c r="Q63" s="127">
        <f t="shared" si="4"/>
        <v>0.4</v>
      </c>
      <c r="R63" s="128">
        <f t="shared" si="5"/>
        <v>0.3</v>
      </c>
      <c r="S63" s="128">
        <f t="shared" si="6"/>
        <v>0.47499999999999998</v>
      </c>
      <c r="T63" s="128">
        <f t="shared" si="7"/>
        <v>0.60000000000000009</v>
      </c>
      <c r="U63" s="128">
        <f t="shared" si="8"/>
        <v>0.85</v>
      </c>
      <c r="V63" s="128">
        <f t="shared" si="9"/>
        <v>0.65</v>
      </c>
      <c r="W63" s="33">
        <f t="shared" si="10"/>
        <v>24.5</v>
      </c>
      <c r="X63" s="129">
        <f t="shared" si="11"/>
        <v>4.9000000000000004</v>
      </c>
      <c r="Y63" s="151">
        <v>18</v>
      </c>
      <c r="Z63" s="131">
        <f t="shared" si="12"/>
        <v>14.4</v>
      </c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2"/>
    </row>
    <row r="64" spans="1:44" s="130" customFormat="1" x14ac:dyDescent="0.3">
      <c r="A64" s="125">
        <v>58</v>
      </c>
      <c r="B64" s="134">
        <v>660868</v>
      </c>
      <c r="C64" s="135" t="s">
        <v>162</v>
      </c>
      <c r="D64" s="126">
        <v>1.5</v>
      </c>
      <c r="E64" s="126">
        <v>2.5</v>
      </c>
      <c r="F64" s="126">
        <v>3.5</v>
      </c>
      <c r="G64" s="126">
        <v>3</v>
      </c>
      <c r="H64" s="126">
        <v>1.5</v>
      </c>
      <c r="I64" s="157">
        <f t="shared" si="1"/>
        <v>12</v>
      </c>
      <c r="J64" s="126">
        <f t="shared" si="2"/>
        <v>1.7999999999999998</v>
      </c>
      <c r="K64" s="127">
        <v>1</v>
      </c>
      <c r="L64" s="127">
        <v>1.5</v>
      </c>
      <c r="M64" s="127">
        <v>2</v>
      </c>
      <c r="N64" s="127">
        <v>1</v>
      </c>
      <c r="O64" s="127">
        <v>0.5</v>
      </c>
      <c r="P64" s="127">
        <f t="shared" si="3"/>
        <v>6</v>
      </c>
      <c r="Q64" s="127">
        <f t="shared" si="4"/>
        <v>0.30000000000000004</v>
      </c>
      <c r="R64" s="128">
        <f t="shared" si="5"/>
        <v>0.27499999999999997</v>
      </c>
      <c r="S64" s="128">
        <f t="shared" si="6"/>
        <v>0.45</v>
      </c>
      <c r="T64" s="128">
        <f t="shared" si="7"/>
        <v>0.625</v>
      </c>
      <c r="U64" s="128">
        <f t="shared" si="8"/>
        <v>0.49999999999999994</v>
      </c>
      <c r="V64" s="128">
        <f t="shared" si="9"/>
        <v>0.24999999999999997</v>
      </c>
      <c r="W64" s="33">
        <f t="shared" si="10"/>
        <v>18</v>
      </c>
      <c r="X64" s="129">
        <f t="shared" si="11"/>
        <v>3.6</v>
      </c>
      <c r="Y64" s="151">
        <v>15</v>
      </c>
      <c r="Z64" s="131">
        <f t="shared" si="12"/>
        <v>12</v>
      </c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2"/>
    </row>
    <row r="65" spans="1:44" s="130" customFormat="1" x14ac:dyDescent="0.3">
      <c r="A65" s="125">
        <v>59</v>
      </c>
      <c r="B65" s="134">
        <v>660869</v>
      </c>
      <c r="C65" s="135" t="s">
        <v>163</v>
      </c>
      <c r="D65" s="126">
        <v>3.5</v>
      </c>
      <c r="E65" s="126">
        <v>5.5</v>
      </c>
      <c r="F65" s="126">
        <v>5</v>
      </c>
      <c r="G65" s="126">
        <v>2.5</v>
      </c>
      <c r="H65" s="126">
        <v>3</v>
      </c>
      <c r="I65" s="157">
        <f t="shared" si="1"/>
        <v>19.5</v>
      </c>
      <c r="J65" s="126">
        <f t="shared" si="2"/>
        <v>2.9249999999999998</v>
      </c>
      <c r="K65" s="127">
        <v>2</v>
      </c>
      <c r="L65" s="127">
        <v>1</v>
      </c>
      <c r="M65" s="127">
        <v>1.5</v>
      </c>
      <c r="N65" s="127">
        <v>1.5</v>
      </c>
      <c r="O65" s="127">
        <v>1</v>
      </c>
      <c r="P65" s="127">
        <f t="shared" si="3"/>
        <v>7</v>
      </c>
      <c r="Q65" s="127">
        <f t="shared" si="4"/>
        <v>0.35000000000000003</v>
      </c>
      <c r="R65" s="128">
        <f t="shared" si="5"/>
        <v>0.625</v>
      </c>
      <c r="S65" s="128">
        <f t="shared" si="6"/>
        <v>0.875</v>
      </c>
      <c r="T65" s="128">
        <f t="shared" si="7"/>
        <v>0.82499999999999996</v>
      </c>
      <c r="U65" s="128">
        <f t="shared" si="8"/>
        <v>0.45</v>
      </c>
      <c r="V65" s="128">
        <f t="shared" si="9"/>
        <v>0.49999999999999994</v>
      </c>
      <c r="W65" s="33">
        <f t="shared" si="10"/>
        <v>26.5</v>
      </c>
      <c r="X65" s="129">
        <f t="shared" si="11"/>
        <v>5.3000000000000007</v>
      </c>
      <c r="Y65" s="151">
        <v>21</v>
      </c>
      <c r="Z65" s="131">
        <f t="shared" si="12"/>
        <v>16.8</v>
      </c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2"/>
    </row>
    <row r="66" spans="1:44" s="130" customFormat="1" x14ac:dyDescent="0.3">
      <c r="A66" s="125">
        <v>60</v>
      </c>
      <c r="B66" s="134">
        <v>660870</v>
      </c>
      <c r="C66" s="135" t="s">
        <v>164</v>
      </c>
      <c r="D66" s="126">
        <v>3.5</v>
      </c>
      <c r="E66" s="126">
        <v>1.5</v>
      </c>
      <c r="F66" s="126">
        <v>5</v>
      </c>
      <c r="G66" s="126">
        <v>2.5</v>
      </c>
      <c r="H66" s="126">
        <v>4.5</v>
      </c>
      <c r="I66" s="157">
        <f t="shared" si="1"/>
        <v>17</v>
      </c>
      <c r="J66" s="126">
        <f t="shared" si="2"/>
        <v>2.5499999999999998</v>
      </c>
      <c r="K66" s="127">
        <v>1</v>
      </c>
      <c r="L66" s="127">
        <v>2.5</v>
      </c>
      <c r="M66" s="127">
        <v>1</v>
      </c>
      <c r="N66" s="127">
        <v>1</v>
      </c>
      <c r="O66" s="127">
        <v>2.5</v>
      </c>
      <c r="P66" s="127">
        <f t="shared" si="3"/>
        <v>8</v>
      </c>
      <c r="Q66" s="127">
        <f t="shared" si="4"/>
        <v>0.4</v>
      </c>
      <c r="R66" s="128">
        <f t="shared" si="5"/>
        <v>0.57500000000000007</v>
      </c>
      <c r="S66" s="128">
        <f t="shared" si="6"/>
        <v>0.35</v>
      </c>
      <c r="T66" s="128">
        <f t="shared" si="7"/>
        <v>0.8</v>
      </c>
      <c r="U66" s="128">
        <f t="shared" si="8"/>
        <v>0.42499999999999999</v>
      </c>
      <c r="V66" s="128">
        <f t="shared" si="9"/>
        <v>0.79999999999999993</v>
      </c>
      <c r="W66" s="33">
        <f t="shared" si="10"/>
        <v>25</v>
      </c>
      <c r="X66" s="129">
        <f t="shared" si="11"/>
        <v>5</v>
      </c>
      <c r="Y66" s="151">
        <v>19</v>
      </c>
      <c r="Z66" s="131">
        <f t="shared" si="12"/>
        <v>15.200000000000001</v>
      </c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2"/>
    </row>
    <row r="67" spans="1:44" s="130" customFormat="1" x14ac:dyDescent="0.3">
      <c r="A67" s="125">
        <v>61</v>
      </c>
      <c r="B67" s="134">
        <v>660871</v>
      </c>
      <c r="C67" s="135" t="s">
        <v>165</v>
      </c>
      <c r="D67" s="126">
        <v>5</v>
      </c>
      <c r="E67" s="126">
        <v>5</v>
      </c>
      <c r="F67" s="126">
        <v>3.5</v>
      </c>
      <c r="G67" s="126">
        <v>6</v>
      </c>
      <c r="H67" s="126">
        <v>5.5</v>
      </c>
      <c r="I67" s="157">
        <f t="shared" si="1"/>
        <v>25</v>
      </c>
      <c r="J67" s="126">
        <f t="shared" si="2"/>
        <v>3.75</v>
      </c>
      <c r="K67" s="127">
        <v>2.5</v>
      </c>
      <c r="L67" s="127">
        <v>2</v>
      </c>
      <c r="M67" s="127">
        <v>4</v>
      </c>
      <c r="N67" s="127">
        <v>3</v>
      </c>
      <c r="O67" s="127">
        <v>2</v>
      </c>
      <c r="P67" s="127">
        <f t="shared" si="3"/>
        <v>13.5</v>
      </c>
      <c r="Q67" s="127">
        <f t="shared" si="4"/>
        <v>0.67500000000000004</v>
      </c>
      <c r="R67" s="128">
        <f t="shared" si="5"/>
        <v>0.875</v>
      </c>
      <c r="S67" s="128">
        <f t="shared" si="6"/>
        <v>0.85</v>
      </c>
      <c r="T67" s="128">
        <f t="shared" si="7"/>
        <v>0.72500000000000009</v>
      </c>
      <c r="U67" s="128">
        <f t="shared" si="8"/>
        <v>1.0499999999999998</v>
      </c>
      <c r="V67" s="128">
        <f t="shared" si="9"/>
        <v>0.92499999999999993</v>
      </c>
      <c r="W67" s="33">
        <f t="shared" si="10"/>
        <v>38.5</v>
      </c>
      <c r="X67" s="129">
        <f t="shared" si="11"/>
        <v>7.7</v>
      </c>
      <c r="Y67" s="151">
        <v>28</v>
      </c>
      <c r="Z67" s="131">
        <f t="shared" si="12"/>
        <v>22.400000000000002</v>
      </c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2"/>
    </row>
    <row r="68" spans="1:44" s="130" customFormat="1" x14ac:dyDescent="0.3">
      <c r="A68" s="125">
        <v>62</v>
      </c>
      <c r="B68" s="134">
        <v>660872</v>
      </c>
      <c r="C68" s="135" t="s">
        <v>166</v>
      </c>
      <c r="D68" s="126">
        <v>3.5</v>
      </c>
      <c r="E68" s="126">
        <v>2.5</v>
      </c>
      <c r="F68" s="126">
        <v>6</v>
      </c>
      <c r="G68" s="126">
        <v>2.5</v>
      </c>
      <c r="H68" s="126">
        <v>4.5</v>
      </c>
      <c r="I68" s="157">
        <f t="shared" si="1"/>
        <v>19</v>
      </c>
      <c r="J68" s="126">
        <f t="shared" si="2"/>
        <v>2.85</v>
      </c>
      <c r="K68" s="127">
        <v>1</v>
      </c>
      <c r="L68" s="127">
        <v>1.5</v>
      </c>
      <c r="M68" s="127">
        <v>2</v>
      </c>
      <c r="N68" s="127">
        <v>4</v>
      </c>
      <c r="O68" s="127">
        <v>1</v>
      </c>
      <c r="P68" s="127">
        <f t="shared" si="3"/>
        <v>9.5</v>
      </c>
      <c r="Q68" s="127">
        <f t="shared" si="4"/>
        <v>0.47500000000000003</v>
      </c>
      <c r="R68" s="128">
        <f t="shared" si="5"/>
        <v>0.57500000000000007</v>
      </c>
      <c r="S68" s="128">
        <f t="shared" si="6"/>
        <v>0.45</v>
      </c>
      <c r="T68" s="128">
        <f t="shared" si="7"/>
        <v>0.99999999999999989</v>
      </c>
      <c r="U68" s="128">
        <f t="shared" si="8"/>
        <v>0.57499999999999996</v>
      </c>
      <c r="V68" s="128">
        <f t="shared" si="9"/>
        <v>0.72499999999999998</v>
      </c>
      <c r="W68" s="33">
        <f t="shared" si="10"/>
        <v>28.5</v>
      </c>
      <c r="X68" s="129">
        <f t="shared" si="11"/>
        <v>5.7</v>
      </c>
      <c r="Y68" s="151">
        <v>21</v>
      </c>
      <c r="Z68" s="131">
        <f t="shared" si="12"/>
        <v>16.8</v>
      </c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2"/>
    </row>
    <row r="69" spans="1:44" s="130" customFormat="1" x14ac:dyDescent="0.3">
      <c r="A69" s="125">
        <v>63</v>
      </c>
      <c r="B69" s="134">
        <v>660873</v>
      </c>
      <c r="C69" s="135" t="s">
        <v>167</v>
      </c>
      <c r="D69" s="126">
        <v>5</v>
      </c>
      <c r="E69" s="126">
        <v>5</v>
      </c>
      <c r="F69" s="126">
        <v>3.5</v>
      </c>
      <c r="G69" s="126">
        <v>6</v>
      </c>
      <c r="H69" s="126">
        <v>5.5</v>
      </c>
      <c r="I69" s="157">
        <f t="shared" si="1"/>
        <v>25</v>
      </c>
      <c r="J69" s="126">
        <f t="shared" si="2"/>
        <v>3.75</v>
      </c>
      <c r="K69" s="127">
        <v>1.5</v>
      </c>
      <c r="L69" s="127">
        <v>2.5</v>
      </c>
      <c r="M69" s="127">
        <v>2</v>
      </c>
      <c r="N69" s="127">
        <v>2</v>
      </c>
      <c r="O69" s="127">
        <v>3</v>
      </c>
      <c r="P69" s="127">
        <f t="shared" si="3"/>
        <v>11</v>
      </c>
      <c r="Q69" s="127">
        <f t="shared" si="4"/>
        <v>0.55000000000000004</v>
      </c>
      <c r="R69" s="128">
        <f t="shared" si="5"/>
        <v>0.82499999999999996</v>
      </c>
      <c r="S69" s="128">
        <f t="shared" si="6"/>
        <v>0.875</v>
      </c>
      <c r="T69" s="128">
        <f t="shared" si="7"/>
        <v>0.625</v>
      </c>
      <c r="U69" s="128">
        <f t="shared" si="8"/>
        <v>0.99999999999999989</v>
      </c>
      <c r="V69" s="128">
        <f t="shared" si="9"/>
        <v>0.97499999999999998</v>
      </c>
      <c r="W69" s="33">
        <f t="shared" si="10"/>
        <v>36</v>
      </c>
      <c r="X69" s="129">
        <f t="shared" si="11"/>
        <v>7.2</v>
      </c>
      <c r="Y69" s="151">
        <v>26</v>
      </c>
      <c r="Z69" s="131">
        <f t="shared" si="12"/>
        <v>20.8</v>
      </c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2"/>
    </row>
    <row r="70" spans="1:44" s="130" customFormat="1" x14ac:dyDescent="0.3">
      <c r="A70" s="125">
        <v>64</v>
      </c>
      <c r="B70" s="134">
        <v>660874</v>
      </c>
      <c r="C70" s="135" t="s">
        <v>168</v>
      </c>
      <c r="D70" s="126">
        <v>2.5</v>
      </c>
      <c r="E70" s="126">
        <v>2.5</v>
      </c>
      <c r="F70" s="126">
        <v>3.5</v>
      </c>
      <c r="G70" s="126">
        <v>3</v>
      </c>
      <c r="H70" s="126">
        <v>2</v>
      </c>
      <c r="I70" s="157">
        <f t="shared" si="1"/>
        <v>13.5</v>
      </c>
      <c r="J70" s="126">
        <f t="shared" si="2"/>
        <v>2.0249999999999999</v>
      </c>
      <c r="K70" s="127">
        <v>2</v>
      </c>
      <c r="L70" s="127">
        <v>1</v>
      </c>
      <c r="M70" s="127">
        <v>1.5</v>
      </c>
      <c r="N70" s="127">
        <v>2.5</v>
      </c>
      <c r="O70" s="127">
        <v>1.5</v>
      </c>
      <c r="P70" s="127">
        <f t="shared" si="3"/>
        <v>8.5</v>
      </c>
      <c r="Q70" s="127">
        <f t="shared" si="4"/>
        <v>0.42500000000000004</v>
      </c>
      <c r="R70" s="128">
        <f t="shared" si="5"/>
        <v>0.47499999999999998</v>
      </c>
      <c r="S70" s="128">
        <f t="shared" si="6"/>
        <v>0.42499999999999999</v>
      </c>
      <c r="T70" s="128">
        <f t="shared" si="7"/>
        <v>0.60000000000000009</v>
      </c>
      <c r="U70" s="128">
        <f t="shared" si="8"/>
        <v>0.57499999999999996</v>
      </c>
      <c r="V70" s="128">
        <f t="shared" si="9"/>
        <v>0.375</v>
      </c>
      <c r="W70" s="33">
        <f t="shared" si="10"/>
        <v>22</v>
      </c>
      <c r="X70" s="129">
        <f t="shared" si="11"/>
        <v>4.4000000000000004</v>
      </c>
      <c r="Y70" s="151">
        <v>14</v>
      </c>
      <c r="Z70" s="131">
        <f t="shared" si="12"/>
        <v>11.200000000000001</v>
      </c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2"/>
    </row>
    <row r="71" spans="1:44" s="130" customFormat="1" x14ac:dyDescent="0.3">
      <c r="A71" s="125">
        <v>65</v>
      </c>
      <c r="B71" s="134">
        <v>660875</v>
      </c>
      <c r="C71" s="135" t="s">
        <v>169</v>
      </c>
      <c r="D71" s="126">
        <v>2.5</v>
      </c>
      <c r="E71" s="126">
        <v>2.5</v>
      </c>
      <c r="F71" s="126">
        <v>3.5</v>
      </c>
      <c r="G71" s="126">
        <v>3</v>
      </c>
      <c r="H71" s="126">
        <v>3</v>
      </c>
      <c r="I71" s="157">
        <f t="shared" si="1"/>
        <v>14.5</v>
      </c>
      <c r="J71" s="126">
        <f t="shared" si="2"/>
        <v>2.1749999999999998</v>
      </c>
      <c r="K71" s="127">
        <v>3</v>
      </c>
      <c r="L71" s="127">
        <v>2</v>
      </c>
      <c r="M71" s="127">
        <v>1</v>
      </c>
      <c r="N71" s="127">
        <v>1.5</v>
      </c>
      <c r="O71" s="127">
        <v>2</v>
      </c>
      <c r="P71" s="127">
        <f t="shared" si="3"/>
        <v>9.5</v>
      </c>
      <c r="Q71" s="127">
        <f t="shared" si="4"/>
        <v>0.47500000000000003</v>
      </c>
      <c r="R71" s="128">
        <f t="shared" si="5"/>
        <v>0.52500000000000002</v>
      </c>
      <c r="S71" s="128">
        <f t="shared" si="6"/>
        <v>0.47499999999999998</v>
      </c>
      <c r="T71" s="128">
        <f t="shared" si="7"/>
        <v>0.57500000000000007</v>
      </c>
      <c r="U71" s="128">
        <f t="shared" si="8"/>
        <v>0.52499999999999991</v>
      </c>
      <c r="V71" s="128">
        <f t="shared" si="9"/>
        <v>0.54999999999999993</v>
      </c>
      <c r="W71" s="33">
        <f t="shared" si="10"/>
        <v>24</v>
      </c>
      <c r="X71" s="129">
        <f t="shared" si="11"/>
        <v>4.8000000000000007</v>
      </c>
      <c r="Y71" s="151">
        <v>15</v>
      </c>
      <c r="Z71" s="131">
        <f t="shared" si="12"/>
        <v>12</v>
      </c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2"/>
    </row>
    <row r="72" spans="1:44" s="130" customFormat="1" x14ac:dyDescent="0.3">
      <c r="A72" s="125">
        <v>66</v>
      </c>
      <c r="B72" s="134">
        <v>660876</v>
      </c>
      <c r="C72" s="135" t="s">
        <v>170</v>
      </c>
      <c r="D72" s="126">
        <v>1.5</v>
      </c>
      <c r="E72" s="126">
        <v>2.5</v>
      </c>
      <c r="F72" s="126">
        <v>3.5</v>
      </c>
      <c r="G72" s="126">
        <v>3</v>
      </c>
      <c r="H72" s="126">
        <v>1.5</v>
      </c>
      <c r="I72" s="157">
        <f t="shared" ref="I72:I74" si="13">SUM(D72:H72)</f>
        <v>12</v>
      </c>
      <c r="J72" s="126">
        <f t="shared" ref="J72:J135" si="14">I72*0.15</f>
        <v>1.7999999999999998</v>
      </c>
      <c r="K72" s="127">
        <v>1</v>
      </c>
      <c r="L72" s="127">
        <v>4</v>
      </c>
      <c r="M72" s="127">
        <v>2</v>
      </c>
      <c r="N72" s="127">
        <v>2.5</v>
      </c>
      <c r="O72" s="127">
        <v>1</v>
      </c>
      <c r="P72" s="127">
        <f t="shared" ref="P72:P135" si="15">SUM(K72:O72)</f>
        <v>10.5</v>
      </c>
      <c r="Q72" s="127">
        <f t="shared" ref="Q72:Q135" si="16">P72*0.05</f>
        <v>0.52500000000000002</v>
      </c>
      <c r="R72" s="128">
        <f t="shared" ref="R72:R135" si="17">D72*0.15+K72*0.05</f>
        <v>0.27499999999999997</v>
      </c>
      <c r="S72" s="128">
        <f t="shared" ref="S72:S135" si="18">E72*0.15+L72*0.05</f>
        <v>0.57499999999999996</v>
      </c>
      <c r="T72" s="128">
        <f t="shared" ref="T72:T135" si="19">F72*0.15+M72*0.05</f>
        <v>0.625</v>
      </c>
      <c r="U72" s="128">
        <f t="shared" ref="U72:U135" si="20">G72*0.15+N72*0.05</f>
        <v>0.57499999999999996</v>
      </c>
      <c r="V72" s="128">
        <f t="shared" ref="V72:V135" si="21">H72*0.15+O72*0.05</f>
        <v>0.27499999999999997</v>
      </c>
      <c r="W72" s="33">
        <f t="shared" ref="W72:W135" si="22">I72+P72</f>
        <v>22.5</v>
      </c>
      <c r="X72" s="129">
        <f t="shared" ref="X72:X135" si="23">W72*0.2</f>
        <v>4.5</v>
      </c>
      <c r="Y72" s="151">
        <v>14</v>
      </c>
      <c r="Z72" s="131">
        <f t="shared" ref="Z72:Z135" si="24">Y72*0.8</f>
        <v>11.200000000000001</v>
      </c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2"/>
    </row>
    <row r="73" spans="1:44" s="130" customFormat="1" x14ac:dyDescent="0.3">
      <c r="A73" s="125">
        <v>67</v>
      </c>
      <c r="B73" s="134">
        <v>660877</v>
      </c>
      <c r="C73" s="135" t="s">
        <v>171</v>
      </c>
      <c r="D73" s="126">
        <v>4.5</v>
      </c>
      <c r="E73" s="126">
        <v>4</v>
      </c>
      <c r="F73" s="126">
        <v>3.5</v>
      </c>
      <c r="G73" s="126">
        <v>3.5</v>
      </c>
      <c r="H73" s="126">
        <v>4.5</v>
      </c>
      <c r="I73" s="157">
        <f t="shared" si="13"/>
        <v>20</v>
      </c>
      <c r="J73" s="126">
        <f t="shared" si="14"/>
        <v>3</v>
      </c>
      <c r="K73" s="127">
        <v>2</v>
      </c>
      <c r="L73" s="127">
        <v>1</v>
      </c>
      <c r="M73" s="127">
        <v>1</v>
      </c>
      <c r="N73" s="127">
        <v>1.5</v>
      </c>
      <c r="O73" s="127">
        <v>0.5</v>
      </c>
      <c r="P73" s="127">
        <f t="shared" si="15"/>
        <v>6</v>
      </c>
      <c r="Q73" s="127">
        <f t="shared" si="16"/>
        <v>0.30000000000000004</v>
      </c>
      <c r="R73" s="128">
        <f t="shared" si="17"/>
        <v>0.77499999999999991</v>
      </c>
      <c r="S73" s="128">
        <f t="shared" si="18"/>
        <v>0.65</v>
      </c>
      <c r="T73" s="128">
        <f t="shared" si="19"/>
        <v>0.57500000000000007</v>
      </c>
      <c r="U73" s="128">
        <f t="shared" si="20"/>
        <v>0.60000000000000009</v>
      </c>
      <c r="V73" s="128">
        <f t="shared" si="21"/>
        <v>0.7</v>
      </c>
      <c r="W73" s="33">
        <f t="shared" si="22"/>
        <v>26</v>
      </c>
      <c r="X73" s="129">
        <f t="shared" si="23"/>
        <v>5.2</v>
      </c>
      <c r="Y73" s="151">
        <v>22</v>
      </c>
      <c r="Z73" s="131">
        <f t="shared" si="24"/>
        <v>17.600000000000001</v>
      </c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2"/>
    </row>
    <row r="74" spans="1:44" s="130" customFormat="1" x14ac:dyDescent="0.3">
      <c r="A74" s="125">
        <v>68</v>
      </c>
      <c r="B74" s="134">
        <v>660991</v>
      </c>
      <c r="C74" s="135" t="s">
        <v>172</v>
      </c>
      <c r="D74" s="126">
        <v>2</v>
      </c>
      <c r="E74" s="126">
        <v>3</v>
      </c>
      <c r="F74" s="126">
        <v>1</v>
      </c>
      <c r="G74" s="126">
        <v>1</v>
      </c>
      <c r="H74" s="126">
        <v>1</v>
      </c>
      <c r="I74" s="157">
        <f t="shared" si="13"/>
        <v>8</v>
      </c>
      <c r="J74" s="126">
        <f t="shared" si="14"/>
        <v>1.2</v>
      </c>
      <c r="K74" s="127">
        <v>0</v>
      </c>
      <c r="L74" s="127">
        <v>0.5</v>
      </c>
      <c r="M74" s="127">
        <v>0.5</v>
      </c>
      <c r="N74" s="127">
        <v>1</v>
      </c>
      <c r="O74" s="127">
        <v>1</v>
      </c>
      <c r="P74" s="127">
        <f t="shared" si="15"/>
        <v>3</v>
      </c>
      <c r="Q74" s="127">
        <f t="shared" si="16"/>
        <v>0.15000000000000002</v>
      </c>
      <c r="R74" s="128">
        <f t="shared" si="17"/>
        <v>0.3</v>
      </c>
      <c r="S74" s="128">
        <f t="shared" si="18"/>
        <v>0.47499999999999998</v>
      </c>
      <c r="T74" s="128">
        <f t="shared" si="19"/>
        <v>0.17499999999999999</v>
      </c>
      <c r="U74" s="128">
        <f t="shared" si="20"/>
        <v>0.2</v>
      </c>
      <c r="V74" s="128">
        <f t="shared" si="21"/>
        <v>0.2</v>
      </c>
      <c r="W74" s="33">
        <f t="shared" si="22"/>
        <v>11</v>
      </c>
      <c r="X74" s="129">
        <f t="shared" si="23"/>
        <v>2.2000000000000002</v>
      </c>
      <c r="Y74" s="151">
        <v>4</v>
      </c>
      <c r="Z74" s="131">
        <f t="shared" si="24"/>
        <v>3.2</v>
      </c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2"/>
    </row>
    <row r="75" spans="1:44" s="130" customFormat="1" x14ac:dyDescent="0.3">
      <c r="A75" s="125">
        <v>69</v>
      </c>
      <c r="B75" s="134">
        <v>660878</v>
      </c>
      <c r="C75" s="135" t="s">
        <v>173</v>
      </c>
      <c r="D75" s="9">
        <v>7</v>
      </c>
      <c r="E75" s="9">
        <v>8</v>
      </c>
      <c r="F75" s="9">
        <v>6</v>
      </c>
      <c r="G75" s="9">
        <v>9</v>
      </c>
      <c r="H75" s="9">
        <v>8</v>
      </c>
      <c r="I75" s="157">
        <f t="shared" ref="I75:I135" si="25">SUM(D75:H75)</f>
        <v>38</v>
      </c>
      <c r="J75" s="126">
        <f t="shared" si="14"/>
        <v>5.7</v>
      </c>
      <c r="K75" s="127">
        <v>2</v>
      </c>
      <c r="L75" s="127">
        <v>1</v>
      </c>
      <c r="M75" s="127">
        <v>4</v>
      </c>
      <c r="N75" s="127">
        <v>3</v>
      </c>
      <c r="O75" s="127">
        <v>2</v>
      </c>
      <c r="P75" s="127">
        <f t="shared" si="15"/>
        <v>12</v>
      </c>
      <c r="Q75" s="127">
        <f t="shared" si="16"/>
        <v>0.60000000000000009</v>
      </c>
      <c r="R75" s="128">
        <f t="shared" si="17"/>
        <v>1.1500000000000001</v>
      </c>
      <c r="S75" s="128">
        <f t="shared" si="18"/>
        <v>1.25</v>
      </c>
      <c r="T75" s="128">
        <f t="shared" si="19"/>
        <v>1.0999999999999999</v>
      </c>
      <c r="U75" s="128">
        <f t="shared" si="20"/>
        <v>1.5</v>
      </c>
      <c r="V75" s="128">
        <f t="shared" si="21"/>
        <v>1.3</v>
      </c>
      <c r="W75" s="33">
        <f t="shared" si="22"/>
        <v>50</v>
      </c>
      <c r="X75" s="129">
        <f t="shared" si="23"/>
        <v>10</v>
      </c>
      <c r="Y75" s="151" t="s">
        <v>290</v>
      </c>
      <c r="Z75" s="131" t="e">
        <f t="shared" si="24"/>
        <v>#VALUE!</v>
      </c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2"/>
    </row>
    <row r="76" spans="1:44" s="130" customFormat="1" x14ac:dyDescent="0.3">
      <c r="A76" s="125">
        <v>70</v>
      </c>
      <c r="B76" s="134">
        <v>660879</v>
      </c>
      <c r="C76" s="135" t="s">
        <v>174</v>
      </c>
      <c r="D76" s="9">
        <v>6</v>
      </c>
      <c r="E76" s="9">
        <v>2</v>
      </c>
      <c r="F76" s="9">
        <v>2</v>
      </c>
      <c r="G76" s="9">
        <v>3</v>
      </c>
      <c r="H76" s="9">
        <v>6</v>
      </c>
      <c r="I76" s="157">
        <f t="shared" si="25"/>
        <v>19</v>
      </c>
      <c r="J76" s="126">
        <f t="shared" si="14"/>
        <v>2.85</v>
      </c>
      <c r="K76" s="127">
        <v>1</v>
      </c>
      <c r="L76" s="127">
        <v>2</v>
      </c>
      <c r="M76" s="127">
        <v>1</v>
      </c>
      <c r="N76" s="127">
        <v>0.5</v>
      </c>
      <c r="O76" s="127">
        <v>1</v>
      </c>
      <c r="P76" s="127">
        <f t="shared" si="15"/>
        <v>5.5</v>
      </c>
      <c r="Q76" s="127">
        <f t="shared" si="16"/>
        <v>0.27500000000000002</v>
      </c>
      <c r="R76" s="128">
        <f t="shared" si="17"/>
        <v>0.95</v>
      </c>
      <c r="S76" s="128">
        <f t="shared" si="18"/>
        <v>0.4</v>
      </c>
      <c r="T76" s="128">
        <f t="shared" si="19"/>
        <v>0.35</v>
      </c>
      <c r="U76" s="128">
        <f t="shared" si="20"/>
        <v>0.47499999999999998</v>
      </c>
      <c r="V76" s="128">
        <f t="shared" si="21"/>
        <v>0.95</v>
      </c>
      <c r="W76" s="33">
        <f t="shared" si="22"/>
        <v>24.5</v>
      </c>
      <c r="X76" s="129">
        <f t="shared" si="23"/>
        <v>4.9000000000000004</v>
      </c>
      <c r="Y76" s="151">
        <v>15</v>
      </c>
      <c r="Z76" s="131">
        <f t="shared" si="24"/>
        <v>12</v>
      </c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2"/>
    </row>
    <row r="77" spans="1:44" s="130" customFormat="1" x14ac:dyDescent="0.3">
      <c r="A77" s="125">
        <v>71</v>
      </c>
      <c r="B77" s="134">
        <v>660880</v>
      </c>
      <c r="C77" s="135" t="s">
        <v>175</v>
      </c>
      <c r="D77" s="9">
        <v>2</v>
      </c>
      <c r="E77" s="9">
        <v>5</v>
      </c>
      <c r="F77" s="9">
        <v>1</v>
      </c>
      <c r="G77" s="9">
        <v>6</v>
      </c>
      <c r="H77" s="9">
        <v>1</v>
      </c>
      <c r="I77" s="157">
        <f t="shared" si="25"/>
        <v>15</v>
      </c>
      <c r="J77" s="126">
        <f t="shared" si="14"/>
        <v>2.25</v>
      </c>
      <c r="K77" s="127">
        <v>2</v>
      </c>
      <c r="L77" s="127">
        <v>1</v>
      </c>
      <c r="M77" s="127">
        <v>2</v>
      </c>
      <c r="N77" s="127">
        <v>1</v>
      </c>
      <c r="O77" s="127">
        <v>0.5</v>
      </c>
      <c r="P77" s="127">
        <f t="shared" si="15"/>
        <v>6.5</v>
      </c>
      <c r="Q77" s="127">
        <f t="shared" si="16"/>
        <v>0.32500000000000001</v>
      </c>
      <c r="R77" s="128">
        <f t="shared" si="17"/>
        <v>0.4</v>
      </c>
      <c r="S77" s="128">
        <f t="shared" si="18"/>
        <v>0.8</v>
      </c>
      <c r="T77" s="128">
        <f t="shared" si="19"/>
        <v>0.25</v>
      </c>
      <c r="U77" s="128">
        <f t="shared" si="20"/>
        <v>0.95</v>
      </c>
      <c r="V77" s="128">
        <f t="shared" si="21"/>
        <v>0.17499999999999999</v>
      </c>
      <c r="W77" s="33">
        <f t="shared" si="22"/>
        <v>21.5</v>
      </c>
      <c r="X77" s="129">
        <f t="shared" si="23"/>
        <v>4.3</v>
      </c>
      <c r="Y77" s="151">
        <v>14</v>
      </c>
      <c r="Z77" s="131">
        <f t="shared" si="24"/>
        <v>11.200000000000001</v>
      </c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2"/>
    </row>
    <row r="78" spans="1:44" s="130" customFormat="1" x14ac:dyDescent="0.3">
      <c r="A78" s="125">
        <v>72</v>
      </c>
      <c r="B78" s="134">
        <v>660881</v>
      </c>
      <c r="C78" s="135" t="s">
        <v>176</v>
      </c>
      <c r="D78" s="9">
        <v>2</v>
      </c>
      <c r="E78" s="9">
        <v>5</v>
      </c>
      <c r="F78" s="9">
        <v>2</v>
      </c>
      <c r="G78" s="9">
        <v>2</v>
      </c>
      <c r="H78" s="9">
        <v>3</v>
      </c>
      <c r="I78" s="157">
        <f t="shared" si="25"/>
        <v>14</v>
      </c>
      <c r="J78" s="126">
        <f t="shared" si="14"/>
        <v>2.1</v>
      </c>
      <c r="K78" s="127">
        <v>1</v>
      </c>
      <c r="L78" s="127">
        <v>1.5</v>
      </c>
      <c r="M78" s="127">
        <v>1.5</v>
      </c>
      <c r="N78" s="127">
        <v>0</v>
      </c>
      <c r="O78" s="127">
        <v>1</v>
      </c>
      <c r="P78" s="127">
        <f t="shared" si="15"/>
        <v>5</v>
      </c>
      <c r="Q78" s="127">
        <f t="shared" si="16"/>
        <v>0.25</v>
      </c>
      <c r="R78" s="128">
        <f t="shared" si="17"/>
        <v>0.35</v>
      </c>
      <c r="S78" s="128">
        <f t="shared" si="18"/>
        <v>0.82499999999999996</v>
      </c>
      <c r="T78" s="128">
        <f t="shared" si="19"/>
        <v>0.375</v>
      </c>
      <c r="U78" s="128">
        <f t="shared" si="20"/>
        <v>0.3</v>
      </c>
      <c r="V78" s="128">
        <f t="shared" si="21"/>
        <v>0.49999999999999994</v>
      </c>
      <c r="W78" s="33">
        <f t="shared" si="22"/>
        <v>19</v>
      </c>
      <c r="X78" s="129">
        <f t="shared" si="23"/>
        <v>3.8000000000000003</v>
      </c>
      <c r="Y78" s="151">
        <v>14</v>
      </c>
      <c r="Z78" s="131">
        <f t="shared" si="24"/>
        <v>11.200000000000001</v>
      </c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2"/>
    </row>
    <row r="79" spans="1:44" s="130" customFormat="1" x14ac:dyDescent="0.3">
      <c r="A79" s="125">
        <v>73</v>
      </c>
      <c r="B79" s="134">
        <v>660882</v>
      </c>
      <c r="C79" s="135" t="s">
        <v>177</v>
      </c>
      <c r="D79" s="9">
        <v>2</v>
      </c>
      <c r="E79" s="9">
        <v>7</v>
      </c>
      <c r="F79" s="9">
        <v>3</v>
      </c>
      <c r="G79" s="9">
        <v>4</v>
      </c>
      <c r="H79" s="9">
        <v>5</v>
      </c>
      <c r="I79" s="157">
        <f t="shared" si="25"/>
        <v>21</v>
      </c>
      <c r="J79" s="126">
        <f t="shared" si="14"/>
        <v>3.15</v>
      </c>
      <c r="K79" s="127">
        <v>3</v>
      </c>
      <c r="L79" s="127">
        <v>2</v>
      </c>
      <c r="M79" s="127">
        <v>1.5</v>
      </c>
      <c r="N79" s="127">
        <v>2</v>
      </c>
      <c r="O79" s="127">
        <v>2.5</v>
      </c>
      <c r="P79" s="127">
        <f t="shared" si="15"/>
        <v>11</v>
      </c>
      <c r="Q79" s="127">
        <f t="shared" si="16"/>
        <v>0.55000000000000004</v>
      </c>
      <c r="R79" s="128">
        <f t="shared" si="17"/>
        <v>0.45</v>
      </c>
      <c r="S79" s="128">
        <f t="shared" si="18"/>
        <v>1.1500000000000001</v>
      </c>
      <c r="T79" s="128">
        <f t="shared" si="19"/>
        <v>0.52499999999999991</v>
      </c>
      <c r="U79" s="128">
        <f t="shared" si="20"/>
        <v>0.7</v>
      </c>
      <c r="V79" s="128">
        <f t="shared" si="21"/>
        <v>0.875</v>
      </c>
      <c r="W79" s="33">
        <f t="shared" si="22"/>
        <v>32</v>
      </c>
      <c r="X79" s="129">
        <f t="shared" si="23"/>
        <v>6.4</v>
      </c>
      <c r="Y79" s="151">
        <v>21</v>
      </c>
      <c r="Z79" s="131">
        <f t="shared" si="24"/>
        <v>16.8</v>
      </c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2"/>
    </row>
    <row r="80" spans="1:44" s="130" customFormat="1" x14ac:dyDescent="0.3">
      <c r="A80" s="125">
        <v>74</v>
      </c>
      <c r="B80" s="134">
        <v>660883</v>
      </c>
      <c r="C80" s="135" t="s">
        <v>178</v>
      </c>
      <c r="D80" s="9">
        <v>6</v>
      </c>
      <c r="E80" s="9">
        <v>2</v>
      </c>
      <c r="F80" s="9">
        <v>3</v>
      </c>
      <c r="G80" s="9">
        <v>4.5</v>
      </c>
      <c r="H80" s="9">
        <v>4</v>
      </c>
      <c r="I80" s="157">
        <f t="shared" si="25"/>
        <v>19.5</v>
      </c>
      <c r="J80" s="126">
        <f t="shared" si="14"/>
        <v>2.9249999999999998</v>
      </c>
      <c r="K80" s="127">
        <v>2.5</v>
      </c>
      <c r="L80" s="127">
        <v>1</v>
      </c>
      <c r="M80" s="127">
        <v>2</v>
      </c>
      <c r="N80" s="127">
        <v>0.5</v>
      </c>
      <c r="O80" s="127">
        <v>1.5</v>
      </c>
      <c r="P80" s="127">
        <f t="shared" si="15"/>
        <v>7.5</v>
      </c>
      <c r="Q80" s="127">
        <f t="shared" si="16"/>
        <v>0.375</v>
      </c>
      <c r="R80" s="128">
        <f t="shared" si="17"/>
        <v>1.0249999999999999</v>
      </c>
      <c r="S80" s="128">
        <f t="shared" si="18"/>
        <v>0.35</v>
      </c>
      <c r="T80" s="128">
        <f t="shared" si="19"/>
        <v>0.54999999999999993</v>
      </c>
      <c r="U80" s="128">
        <f t="shared" si="20"/>
        <v>0.7</v>
      </c>
      <c r="V80" s="128">
        <f t="shared" si="21"/>
        <v>0.67500000000000004</v>
      </c>
      <c r="W80" s="33">
        <f t="shared" si="22"/>
        <v>27</v>
      </c>
      <c r="X80" s="129">
        <f t="shared" si="23"/>
        <v>5.4</v>
      </c>
      <c r="Y80" s="151">
        <v>15</v>
      </c>
      <c r="Z80" s="131">
        <f t="shared" si="24"/>
        <v>12</v>
      </c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2"/>
    </row>
    <row r="81" spans="1:44" s="130" customFormat="1" x14ac:dyDescent="0.3">
      <c r="A81" s="125">
        <v>75</v>
      </c>
      <c r="B81" s="134">
        <v>660884</v>
      </c>
      <c r="C81" s="135" t="s">
        <v>179</v>
      </c>
      <c r="D81" s="9">
        <v>8</v>
      </c>
      <c r="E81" s="9">
        <v>3</v>
      </c>
      <c r="F81" s="9">
        <v>2</v>
      </c>
      <c r="G81" s="9">
        <v>1</v>
      </c>
      <c r="H81" s="9">
        <v>2</v>
      </c>
      <c r="I81" s="157">
        <f t="shared" si="25"/>
        <v>16</v>
      </c>
      <c r="J81" s="126">
        <f t="shared" si="14"/>
        <v>2.4</v>
      </c>
      <c r="K81" s="127">
        <v>1</v>
      </c>
      <c r="L81" s="127">
        <v>1.5</v>
      </c>
      <c r="M81" s="127">
        <v>2</v>
      </c>
      <c r="N81" s="127">
        <v>1</v>
      </c>
      <c r="O81" s="127">
        <v>1.5</v>
      </c>
      <c r="P81" s="127">
        <f t="shared" si="15"/>
        <v>7</v>
      </c>
      <c r="Q81" s="127">
        <f t="shared" si="16"/>
        <v>0.35000000000000003</v>
      </c>
      <c r="R81" s="128">
        <f t="shared" si="17"/>
        <v>1.25</v>
      </c>
      <c r="S81" s="128">
        <f t="shared" si="18"/>
        <v>0.52499999999999991</v>
      </c>
      <c r="T81" s="128">
        <f t="shared" si="19"/>
        <v>0.4</v>
      </c>
      <c r="U81" s="128">
        <f t="shared" si="20"/>
        <v>0.2</v>
      </c>
      <c r="V81" s="128">
        <f t="shared" si="21"/>
        <v>0.375</v>
      </c>
      <c r="W81" s="33">
        <f t="shared" si="22"/>
        <v>23</v>
      </c>
      <c r="X81" s="129">
        <f t="shared" si="23"/>
        <v>4.6000000000000005</v>
      </c>
      <c r="Y81" s="151">
        <v>15</v>
      </c>
      <c r="Z81" s="131">
        <f t="shared" si="24"/>
        <v>12</v>
      </c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2"/>
    </row>
    <row r="82" spans="1:44" s="130" customFormat="1" x14ac:dyDescent="0.3">
      <c r="A82" s="125">
        <v>76</v>
      </c>
      <c r="B82" s="134">
        <v>660885</v>
      </c>
      <c r="C82" s="135" t="s">
        <v>180</v>
      </c>
      <c r="D82" s="9">
        <v>1</v>
      </c>
      <c r="E82" s="9">
        <v>2</v>
      </c>
      <c r="F82" s="9">
        <v>5</v>
      </c>
      <c r="G82" s="9">
        <v>8</v>
      </c>
      <c r="H82" s="9">
        <v>3</v>
      </c>
      <c r="I82" s="157">
        <f t="shared" si="25"/>
        <v>19</v>
      </c>
      <c r="J82" s="126">
        <f t="shared" si="14"/>
        <v>2.85</v>
      </c>
      <c r="K82" s="127">
        <v>2</v>
      </c>
      <c r="L82" s="127">
        <v>2</v>
      </c>
      <c r="M82" s="127">
        <v>1</v>
      </c>
      <c r="N82" s="127">
        <v>3</v>
      </c>
      <c r="O82" s="127">
        <v>2</v>
      </c>
      <c r="P82" s="127">
        <f t="shared" si="15"/>
        <v>10</v>
      </c>
      <c r="Q82" s="127">
        <f t="shared" si="16"/>
        <v>0.5</v>
      </c>
      <c r="R82" s="128">
        <f t="shared" si="17"/>
        <v>0.25</v>
      </c>
      <c r="S82" s="128">
        <f t="shared" si="18"/>
        <v>0.4</v>
      </c>
      <c r="T82" s="128">
        <f t="shared" si="19"/>
        <v>0.8</v>
      </c>
      <c r="U82" s="128">
        <f t="shared" si="20"/>
        <v>1.35</v>
      </c>
      <c r="V82" s="128">
        <f t="shared" si="21"/>
        <v>0.54999999999999993</v>
      </c>
      <c r="W82" s="33">
        <f t="shared" si="22"/>
        <v>29</v>
      </c>
      <c r="X82" s="129">
        <f t="shared" si="23"/>
        <v>5.8000000000000007</v>
      </c>
      <c r="Y82" s="151">
        <v>19</v>
      </c>
      <c r="Z82" s="131">
        <f t="shared" si="24"/>
        <v>15.200000000000001</v>
      </c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2"/>
    </row>
    <row r="83" spans="1:44" s="130" customFormat="1" x14ac:dyDescent="0.3">
      <c r="A83" s="125">
        <v>77</v>
      </c>
      <c r="B83" s="134">
        <v>660886</v>
      </c>
      <c r="C83" s="135" t="s">
        <v>181</v>
      </c>
      <c r="D83" s="9">
        <v>2</v>
      </c>
      <c r="E83" s="9">
        <v>6</v>
      </c>
      <c r="F83" s="9">
        <v>5</v>
      </c>
      <c r="G83" s="9">
        <v>5</v>
      </c>
      <c r="H83" s="9">
        <v>9</v>
      </c>
      <c r="I83" s="157">
        <f t="shared" si="25"/>
        <v>27</v>
      </c>
      <c r="J83" s="126">
        <f t="shared" si="14"/>
        <v>4.05</v>
      </c>
      <c r="K83" s="127">
        <v>1</v>
      </c>
      <c r="L83" s="127">
        <v>1</v>
      </c>
      <c r="M83" s="127">
        <v>2.5</v>
      </c>
      <c r="N83" s="127">
        <v>4</v>
      </c>
      <c r="O83" s="127">
        <v>1</v>
      </c>
      <c r="P83" s="127">
        <f t="shared" si="15"/>
        <v>9.5</v>
      </c>
      <c r="Q83" s="127">
        <f t="shared" si="16"/>
        <v>0.47500000000000003</v>
      </c>
      <c r="R83" s="128">
        <f t="shared" si="17"/>
        <v>0.35</v>
      </c>
      <c r="S83" s="128">
        <f t="shared" si="18"/>
        <v>0.95</v>
      </c>
      <c r="T83" s="128">
        <f t="shared" si="19"/>
        <v>0.875</v>
      </c>
      <c r="U83" s="128">
        <f t="shared" si="20"/>
        <v>0.95</v>
      </c>
      <c r="V83" s="128">
        <f t="shared" si="21"/>
        <v>1.4</v>
      </c>
      <c r="W83" s="33">
        <f t="shared" si="22"/>
        <v>36.5</v>
      </c>
      <c r="X83" s="129">
        <f t="shared" si="23"/>
        <v>7.3000000000000007</v>
      </c>
      <c r="Y83" s="151">
        <v>26</v>
      </c>
      <c r="Z83" s="131">
        <f t="shared" si="24"/>
        <v>20.8</v>
      </c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2"/>
    </row>
    <row r="84" spans="1:44" s="130" customFormat="1" x14ac:dyDescent="0.3">
      <c r="A84" s="125">
        <v>78</v>
      </c>
      <c r="B84" s="134">
        <v>660887</v>
      </c>
      <c r="C84" s="135" t="s">
        <v>182</v>
      </c>
      <c r="D84" s="9"/>
      <c r="E84" s="9"/>
      <c r="F84" s="9"/>
      <c r="G84" s="9"/>
      <c r="H84" s="9"/>
      <c r="I84" s="157"/>
      <c r="J84" s="126"/>
      <c r="K84" s="127"/>
      <c r="L84" s="127"/>
      <c r="M84" s="127"/>
      <c r="N84" s="127"/>
      <c r="O84" s="127"/>
      <c r="P84" s="127"/>
      <c r="Q84" s="127"/>
      <c r="R84" s="128"/>
      <c r="S84" s="128"/>
      <c r="T84" s="128"/>
      <c r="U84" s="128"/>
      <c r="V84" s="128"/>
      <c r="W84" s="33"/>
      <c r="X84" s="129"/>
      <c r="Y84" s="151"/>
      <c r="Z84" s="131">
        <f t="shared" si="24"/>
        <v>0</v>
      </c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2"/>
    </row>
    <row r="85" spans="1:44" s="130" customFormat="1" x14ac:dyDescent="0.3">
      <c r="A85" s="125">
        <v>79</v>
      </c>
      <c r="B85" s="134">
        <v>660888</v>
      </c>
      <c r="C85" s="135" t="s">
        <v>183</v>
      </c>
      <c r="D85" s="9">
        <v>6</v>
      </c>
      <c r="E85" s="9">
        <v>2.5</v>
      </c>
      <c r="F85" s="9">
        <v>6</v>
      </c>
      <c r="G85" s="9">
        <v>4</v>
      </c>
      <c r="H85" s="9">
        <v>8</v>
      </c>
      <c r="I85" s="157">
        <f t="shared" si="25"/>
        <v>26.5</v>
      </c>
      <c r="J85" s="126">
        <f t="shared" si="14"/>
        <v>3.9749999999999996</v>
      </c>
      <c r="K85" s="127">
        <v>1</v>
      </c>
      <c r="L85" s="127">
        <v>2</v>
      </c>
      <c r="M85" s="127">
        <v>1</v>
      </c>
      <c r="N85" s="127">
        <v>2</v>
      </c>
      <c r="O85" s="127">
        <v>1</v>
      </c>
      <c r="P85" s="127">
        <f t="shared" si="15"/>
        <v>7</v>
      </c>
      <c r="Q85" s="127">
        <f t="shared" si="16"/>
        <v>0.35000000000000003</v>
      </c>
      <c r="R85" s="128">
        <f t="shared" si="17"/>
        <v>0.95</v>
      </c>
      <c r="S85" s="128">
        <f t="shared" si="18"/>
        <v>0.47499999999999998</v>
      </c>
      <c r="T85" s="128">
        <f t="shared" si="19"/>
        <v>0.95</v>
      </c>
      <c r="U85" s="128">
        <f t="shared" si="20"/>
        <v>0.7</v>
      </c>
      <c r="V85" s="128">
        <f t="shared" si="21"/>
        <v>1.25</v>
      </c>
      <c r="W85" s="33">
        <f t="shared" si="22"/>
        <v>33.5</v>
      </c>
      <c r="X85" s="129">
        <f t="shared" si="23"/>
        <v>6.7</v>
      </c>
      <c r="Y85" s="151">
        <v>24</v>
      </c>
      <c r="Z85" s="131">
        <f t="shared" si="24"/>
        <v>19.200000000000003</v>
      </c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2"/>
    </row>
    <row r="86" spans="1:44" s="130" customFormat="1" x14ac:dyDescent="0.3">
      <c r="A86" s="125">
        <v>80</v>
      </c>
      <c r="B86" s="134">
        <v>660889</v>
      </c>
      <c r="C86" s="135" t="s">
        <v>184</v>
      </c>
      <c r="D86" s="9">
        <v>2</v>
      </c>
      <c r="E86" s="9">
        <v>6</v>
      </c>
      <c r="F86" s="9">
        <v>4</v>
      </c>
      <c r="G86" s="9">
        <v>4</v>
      </c>
      <c r="H86" s="9">
        <v>1</v>
      </c>
      <c r="I86" s="157">
        <f t="shared" si="25"/>
        <v>17</v>
      </c>
      <c r="J86" s="126">
        <f t="shared" si="14"/>
        <v>2.5499999999999998</v>
      </c>
      <c r="K86" s="127">
        <v>1.5</v>
      </c>
      <c r="L86" s="127">
        <v>0</v>
      </c>
      <c r="M86" s="127">
        <v>2</v>
      </c>
      <c r="N86" s="127">
        <v>1</v>
      </c>
      <c r="O86" s="127">
        <v>1.5</v>
      </c>
      <c r="P86" s="127">
        <f t="shared" si="15"/>
        <v>6</v>
      </c>
      <c r="Q86" s="127">
        <f t="shared" si="16"/>
        <v>0.30000000000000004</v>
      </c>
      <c r="R86" s="128">
        <f t="shared" si="17"/>
        <v>0.375</v>
      </c>
      <c r="S86" s="128">
        <f t="shared" si="18"/>
        <v>0.89999999999999991</v>
      </c>
      <c r="T86" s="128">
        <f t="shared" si="19"/>
        <v>0.7</v>
      </c>
      <c r="U86" s="128">
        <f t="shared" si="20"/>
        <v>0.65</v>
      </c>
      <c r="V86" s="128">
        <f t="shared" si="21"/>
        <v>0.22500000000000001</v>
      </c>
      <c r="W86" s="33">
        <f t="shared" si="22"/>
        <v>23</v>
      </c>
      <c r="X86" s="129">
        <f t="shared" si="23"/>
        <v>4.6000000000000005</v>
      </c>
      <c r="Y86" s="151">
        <v>14</v>
      </c>
      <c r="Z86" s="131">
        <f t="shared" si="24"/>
        <v>11.200000000000001</v>
      </c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2"/>
    </row>
    <row r="87" spans="1:44" s="130" customFormat="1" x14ac:dyDescent="0.3">
      <c r="A87" s="125">
        <v>81</v>
      </c>
      <c r="B87" s="134">
        <v>660890</v>
      </c>
      <c r="C87" s="135" t="s">
        <v>185</v>
      </c>
      <c r="D87" s="9"/>
      <c r="E87" s="9"/>
      <c r="F87" s="9"/>
      <c r="G87" s="9"/>
      <c r="H87" s="9"/>
      <c r="I87" s="157"/>
      <c r="J87" s="126"/>
      <c r="K87" s="127"/>
      <c r="L87" s="127"/>
      <c r="M87" s="127"/>
      <c r="N87" s="127"/>
      <c r="O87" s="127"/>
      <c r="P87" s="127"/>
      <c r="Q87" s="127"/>
      <c r="R87" s="128"/>
      <c r="S87" s="128"/>
      <c r="T87" s="128"/>
      <c r="U87" s="128"/>
      <c r="V87" s="128"/>
      <c r="W87" s="33"/>
      <c r="X87" s="129"/>
      <c r="Y87" s="151"/>
      <c r="Z87" s="131">
        <f t="shared" si="24"/>
        <v>0</v>
      </c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2"/>
    </row>
    <row r="88" spans="1:44" s="130" customFormat="1" x14ac:dyDescent="0.3">
      <c r="A88" s="125">
        <v>82</v>
      </c>
      <c r="B88" s="134">
        <v>660891</v>
      </c>
      <c r="C88" s="135" t="s">
        <v>186</v>
      </c>
      <c r="D88" s="9">
        <v>5</v>
      </c>
      <c r="E88" s="9">
        <v>3</v>
      </c>
      <c r="F88" s="9">
        <v>5</v>
      </c>
      <c r="G88" s="9">
        <v>2</v>
      </c>
      <c r="H88" s="9">
        <v>5</v>
      </c>
      <c r="I88" s="157">
        <f t="shared" si="25"/>
        <v>20</v>
      </c>
      <c r="J88" s="126">
        <f t="shared" si="14"/>
        <v>3</v>
      </c>
      <c r="K88" s="127">
        <v>2</v>
      </c>
      <c r="L88" s="127">
        <v>1</v>
      </c>
      <c r="M88" s="127">
        <v>1.5</v>
      </c>
      <c r="N88" s="127">
        <v>1</v>
      </c>
      <c r="O88" s="127">
        <v>2</v>
      </c>
      <c r="P88" s="127">
        <f t="shared" si="15"/>
        <v>7.5</v>
      </c>
      <c r="Q88" s="127">
        <f t="shared" si="16"/>
        <v>0.375</v>
      </c>
      <c r="R88" s="128">
        <f t="shared" si="17"/>
        <v>0.85</v>
      </c>
      <c r="S88" s="128">
        <f t="shared" si="18"/>
        <v>0.49999999999999994</v>
      </c>
      <c r="T88" s="128">
        <f t="shared" si="19"/>
        <v>0.82499999999999996</v>
      </c>
      <c r="U88" s="128">
        <f t="shared" si="20"/>
        <v>0.35</v>
      </c>
      <c r="V88" s="128">
        <f t="shared" si="21"/>
        <v>0.85</v>
      </c>
      <c r="W88" s="33">
        <f t="shared" si="22"/>
        <v>27.5</v>
      </c>
      <c r="X88" s="129">
        <f t="shared" si="23"/>
        <v>5.5</v>
      </c>
      <c r="Y88" s="151">
        <v>18</v>
      </c>
      <c r="Z88" s="131">
        <f t="shared" si="24"/>
        <v>14.4</v>
      </c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2"/>
    </row>
    <row r="89" spans="1:44" s="130" customFormat="1" x14ac:dyDescent="0.3">
      <c r="A89" s="125">
        <v>83</v>
      </c>
      <c r="B89" s="134">
        <v>660892</v>
      </c>
      <c r="C89" s="135" t="s">
        <v>187</v>
      </c>
      <c r="D89" s="9"/>
      <c r="E89" s="9"/>
      <c r="F89" s="9"/>
      <c r="G89" s="9"/>
      <c r="H89" s="9"/>
      <c r="I89" s="157"/>
      <c r="J89" s="126"/>
      <c r="K89" s="127"/>
      <c r="L89" s="127"/>
      <c r="M89" s="127"/>
      <c r="N89" s="127"/>
      <c r="O89" s="127"/>
      <c r="P89" s="127"/>
      <c r="Q89" s="127"/>
      <c r="R89" s="128"/>
      <c r="S89" s="128"/>
      <c r="T89" s="128"/>
      <c r="U89" s="128"/>
      <c r="V89" s="128"/>
      <c r="W89" s="33"/>
      <c r="X89" s="129"/>
      <c r="Y89" s="151" t="s">
        <v>290</v>
      </c>
      <c r="Z89" s="131" t="e">
        <f t="shared" si="24"/>
        <v>#VALUE!</v>
      </c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2"/>
    </row>
    <row r="90" spans="1:44" s="130" customFormat="1" x14ac:dyDescent="0.3">
      <c r="A90" s="125">
        <v>84</v>
      </c>
      <c r="B90" s="134">
        <v>660893</v>
      </c>
      <c r="C90" s="135" t="s">
        <v>188</v>
      </c>
      <c r="D90" s="9">
        <v>6</v>
      </c>
      <c r="E90" s="9">
        <v>4</v>
      </c>
      <c r="F90" s="9">
        <v>5</v>
      </c>
      <c r="G90" s="9">
        <v>4</v>
      </c>
      <c r="H90" s="9">
        <v>3</v>
      </c>
      <c r="I90" s="157">
        <f t="shared" si="25"/>
        <v>22</v>
      </c>
      <c r="J90" s="126">
        <f t="shared" si="14"/>
        <v>3.3</v>
      </c>
      <c r="K90" s="127">
        <v>1</v>
      </c>
      <c r="L90" s="127">
        <v>2.5</v>
      </c>
      <c r="M90" s="127">
        <v>1</v>
      </c>
      <c r="N90" s="127">
        <v>1</v>
      </c>
      <c r="O90" s="127">
        <v>2</v>
      </c>
      <c r="P90" s="127">
        <f t="shared" si="15"/>
        <v>7.5</v>
      </c>
      <c r="Q90" s="127">
        <f t="shared" si="16"/>
        <v>0.375</v>
      </c>
      <c r="R90" s="128">
        <f t="shared" si="17"/>
        <v>0.95</v>
      </c>
      <c r="S90" s="128">
        <f t="shared" si="18"/>
        <v>0.72499999999999998</v>
      </c>
      <c r="T90" s="128">
        <f t="shared" si="19"/>
        <v>0.8</v>
      </c>
      <c r="U90" s="128">
        <f t="shared" si="20"/>
        <v>0.65</v>
      </c>
      <c r="V90" s="128">
        <f t="shared" si="21"/>
        <v>0.54999999999999993</v>
      </c>
      <c r="W90" s="33">
        <f t="shared" si="22"/>
        <v>29.5</v>
      </c>
      <c r="X90" s="129">
        <f t="shared" si="23"/>
        <v>5.9</v>
      </c>
      <c r="Y90" s="151">
        <v>14</v>
      </c>
      <c r="Z90" s="131">
        <f t="shared" si="24"/>
        <v>11.200000000000001</v>
      </c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2"/>
    </row>
    <row r="91" spans="1:44" s="130" customFormat="1" x14ac:dyDescent="0.3">
      <c r="A91" s="125">
        <v>85</v>
      </c>
      <c r="B91" s="134">
        <v>660894</v>
      </c>
      <c r="C91" s="135" t="s">
        <v>189</v>
      </c>
      <c r="D91" s="9">
        <v>2</v>
      </c>
      <c r="E91" s="9">
        <v>3</v>
      </c>
      <c r="F91" s="9">
        <v>4</v>
      </c>
      <c r="G91" s="9">
        <v>3</v>
      </c>
      <c r="H91" s="9">
        <v>4</v>
      </c>
      <c r="I91" s="157">
        <f t="shared" si="25"/>
        <v>16</v>
      </c>
      <c r="J91" s="126">
        <f t="shared" si="14"/>
        <v>2.4</v>
      </c>
      <c r="K91" s="127">
        <v>1.5</v>
      </c>
      <c r="L91" s="127">
        <v>2</v>
      </c>
      <c r="M91" s="127">
        <v>1</v>
      </c>
      <c r="N91" s="127">
        <v>2</v>
      </c>
      <c r="O91" s="127">
        <v>1</v>
      </c>
      <c r="P91" s="127">
        <f t="shared" si="15"/>
        <v>7.5</v>
      </c>
      <c r="Q91" s="127">
        <f t="shared" si="16"/>
        <v>0.375</v>
      </c>
      <c r="R91" s="128">
        <f t="shared" si="17"/>
        <v>0.375</v>
      </c>
      <c r="S91" s="128">
        <f t="shared" si="18"/>
        <v>0.54999999999999993</v>
      </c>
      <c r="T91" s="128">
        <f t="shared" si="19"/>
        <v>0.65</v>
      </c>
      <c r="U91" s="128">
        <f t="shared" si="20"/>
        <v>0.54999999999999993</v>
      </c>
      <c r="V91" s="128">
        <f t="shared" si="21"/>
        <v>0.65</v>
      </c>
      <c r="W91" s="33">
        <f t="shared" si="22"/>
        <v>23.5</v>
      </c>
      <c r="X91" s="129">
        <f t="shared" si="23"/>
        <v>4.7</v>
      </c>
      <c r="Y91" s="151">
        <v>14</v>
      </c>
      <c r="Z91" s="131">
        <f t="shared" si="24"/>
        <v>11.200000000000001</v>
      </c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2"/>
    </row>
    <row r="92" spans="1:44" s="130" customFormat="1" x14ac:dyDescent="0.3">
      <c r="A92" s="125">
        <v>86</v>
      </c>
      <c r="B92" s="134">
        <v>660895</v>
      </c>
      <c r="C92" s="135" t="s">
        <v>190</v>
      </c>
      <c r="D92" s="9">
        <v>1</v>
      </c>
      <c r="E92" s="9">
        <v>2</v>
      </c>
      <c r="F92" s="9">
        <v>3</v>
      </c>
      <c r="G92" s="9">
        <v>1</v>
      </c>
      <c r="H92" s="9">
        <v>2</v>
      </c>
      <c r="I92" s="157">
        <f t="shared" si="25"/>
        <v>9</v>
      </c>
      <c r="J92" s="126">
        <f t="shared" si="14"/>
        <v>1.3499999999999999</v>
      </c>
      <c r="K92" s="127">
        <v>1</v>
      </c>
      <c r="L92" s="127">
        <v>0</v>
      </c>
      <c r="M92" s="127">
        <v>1</v>
      </c>
      <c r="N92" s="127">
        <v>1</v>
      </c>
      <c r="O92" s="127">
        <v>2</v>
      </c>
      <c r="P92" s="127">
        <f t="shared" si="15"/>
        <v>5</v>
      </c>
      <c r="Q92" s="127">
        <f t="shared" si="16"/>
        <v>0.25</v>
      </c>
      <c r="R92" s="128">
        <f t="shared" si="17"/>
        <v>0.2</v>
      </c>
      <c r="S92" s="128">
        <f t="shared" si="18"/>
        <v>0.3</v>
      </c>
      <c r="T92" s="128">
        <f t="shared" si="19"/>
        <v>0.49999999999999994</v>
      </c>
      <c r="U92" s="128">
        <f t="shared" si="20"/>
        <v>0.2</v>
      </c>
      <c r="V92" s="128">
        <f t="shared" si="21"/>
        <v>0.4</v>
      </c>
      <c r="W92" s="33">
        <f t="shared" si="22"/>
        <v>14</v>
      </c>
      <c r="X92" s="129">
        <f t="shared" si="23"/>
        <v>2.8000000000000003</v>
      </c>
      <c r="Y92" s="151">
        <v>8</v>
      </c>
      <c r="Z92" s="131">
        <f t="shared" si="24"/>
        <v>6.4</v>
      </c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2"/>
    </row>
    <row r="93" spans="1:44" s="130" customFormat="1" x14ac:dyDescent="0.3">
      <c r="A93" s="125">
        <v>87</v>
      </c>
      <c r="B93" s="134">
        <v>660896</v>
      </c>
      <c r="C93" s="135" t="s">
        <v>191</v>
      </c>
      <c r="D93" s="9">
        <v>2</v>
      </c>
      <c r="E93" s="9">
        <v>3</v>
      </c>
      <c r="F93" s="9">
        <v>1</v>
      </c>
      <c r="G93" s="9">
        <v>2</v>
      </c>
      <c r="H93" s="9">
        <v>5</v>
      </c>
      <c r="I93" s="157">
        <f t="shared" si="25"/>
        <v>13</v>
      </c>
      <c r="J93" s="126">
        <f t="shared" si="14"/>
        <v>1.95</v>
      </c>
      <c r="K93" s="127">
        <v>2</v>
      </c>
      <c r="L93" s="127">
        <v>1</v>
      </c>
      <c r="M93" s="127">
        <v>1</v>
      </c>
      <c r="N93" s="127">
        <v>2</v>
      </c>
      <c r="O93" s="127">
        <v>1</v>
      </c>
      <c r="P93" s="127">
        <f t="shared" si="15"/>
        <v>7</v>
      </c>
      <c r="Q93" s="127">
        <f t="shared" si="16"/>
        <v>0.35000000000000003</v>
      </c>
      <c r="R93" s="128">
        <f t="shared" si="17"/>
        <v>0.4</v>
      </c>
      <c r="S93" s="128">
        <f t="shared" si="18"/>
        <v>0.49999999999999994</v>
      </c>
      <c r="T93" s="128">
        <f t="shared" si="19"/>
        <v>0.2</v>
      </c>
      <c r="U93" s="128">
        <f t="shared" si="20"/>
        <v>0.4</v>
      </c>
      <c r="V93" s="128">
        <f t="shared" si="21"/>
        <v>0.8</v>
      </c>
      <c r="W93" s="33">
        <f t="shared" si="22"/>
        <v>20</v>
      </c>
      <c r="X93" s="129">
        <f t="shared" si="23"/>
        <v>4</v>
      </c>
      <c r="Y93" s="151">
        <v>9</v>
      </c>
      <c r="Z93" s="131">
        <f t="shared" si="24"/>
        <v>7.2</v>
      </c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2"/>
    </row>
    <row r="94" spans="1:44" s="130" customFormat="1" x14ac:dyDescent="0.3">
      <c r="A94" s="125">
        <v>88</v>
      </c>
      <c r="B94" s="134">
        <v>660897</v>
      </c>
      <c r="C94" s="135" t="s">
        <v>192</v>
      </c>
      <c r="D94" s="9">
        <v>6</v>
      </c>
      <c r="E94" s="9">
        <v>2</v>
      </c>
      <c r="F94" s="9">
        <v>2</v>
      </c>
      <c r="G94" s="9">
        <v>5</v>
      </c>
      <c r="H94" s="9">
        <v>4</v>
      </c>
      <c r="I94" s="157">
        <f t="shared" si="25"/>
        <v>19</v>
      </c>
      <c r="J94" s="126">
        <f t="shared" si="14"/>
        <v>2.85</v>
      </c>
      <c r="K94" s="127">
        <v>2</v>
      </c>
      <c r="L94" s="127">
        <v>1</v>
      </c>
      <c r="M94" s="127">
        <v>2.5</v>
      </c>
      <c r="N94" s="127">
        <v>2</v>
      </c>
      <c r="O94" s="127">
        <v>3</v>
      </c>
      <c r="P94" s="127">
        <f t="shared" si="15"/>
        <v>10.5</v>
      </c>
      <c r="Q94" s="127">
        <f t="shared" si="16"/>
        <v>0.52500000000000002</v>
      </c>
      <c r="R94" s="128">
        <f t="shared" si="17"/>
        <v>0.99999999999999989</v>
      </c>
      <c r="S94" s="128">
        <f t="shared" si="18"/>
        <v>0.35</v>
      </c>
      <c r="T94" s="128">
        <f t="shared" si="19"/>
        <v>0.42499999999999999</v>
      </c>
      <c r="U94" s="128">
        <f t="shared" si="20"/>
        <v>0.85</v>
      </c>
      <c r="V94" s="128">
        <f t="shared" si="21"/>
        <v>0.75</v>
      </c>
      <c r="W94" s="33">
        <f t="shared" si="22"/>
        <v>29.5</v>
      </c>
      <c r="X94" s="129">
        <f t="shared" si="23"/>
        <v>5.9</v>
      </c>
      <c r="Y94" s="151">
        <v>14</v>
      </c>
      <c r="Z94" s="131">
        <f t="shared" si="24"/>
        <v>11.200000000000001</v>
      </c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2"/>
    </row>
    <row r="95" spans="1:44" s="130" customFormat="1" x14ac:dyDescent="0.3">
      <c r="A95" s="125">
        <v>89</v>
      </c>
      <c r="B95" s="134">
        <v>660898</v>
      </c>
      <c r="C95" s="135" t="s">
        <v>193</v>
      </c>
      <c r="D95" s="9">
        <v>4</v>
      </c>
      <c r="E95" s="9">
        <v>5</v>
      </c>
      <c r="F95" s="9">
        <v>3</v>
      </c>
      <c r="G95" s="9">
        <v>5</v>
      </c>
      <c r="H95" s="9">
        <v>8</v>
      </c>
      <c r="I95" s="157">
        <f t="shared" si="25"/>
        <v>25</v>
      </c>
      <c r="J95" s="126">
        <f t="shared" si="14"/>
        <v>3.75</v>
      </c>
      <c r="K95" s="127">
        <v>1</v>
      </c>
      <c r="L95" s="127">
        <v>3</v>
      </c>
      <c r="M95" s="127">
        <v>2</v>
      </c>
      <c r="N95" s="127">
        <v>4</v>
      </c>
      <c r="O95" s="127">
        <v>4</v>
      </c>
      <c r="P95" s="127">
        <f t="shared" si="15"/>
        <v>14</v>
      </c>
      <c r="Q95" s="127">
        <f t="shared" si="16"/>
        <v>0.70000000000000007</v>
      </c>
      <c r="R95" s="128">
        <f t="shared" si="17"/>
        <v>0.65</v>
      </c>
      <c r="S95" s="128">
        <f t="shared" si="18"/>
        <v>0.9</v>
      </c>
      <c r="T95" s="128">
        <f t="shared" si="19"/>
        <v>0.54999999999999993</v>
      </c>
      <c r="U95" s="128">
        <f t="shared" si="20"/>
        <v>0.95</v>
      </c>
      <c r="V95" s="128">
        <f t="shared" si="21"/>
        <v>1.4</v>
      </c>
      <c r="W95" s="33">
        <f t="shared" si="22"/>
        <v>39</v>
      </c>
      <c r="X95" s="129">
        <f t="shared" si="23"/>
        <v>7.8000000000000007</v>
      </c>
      <c r="Y95" s="151">
        <v>23</v>
      </c>
      <c r="Z95" s="131">
        <f t="shared" si="24"/>
        <v>18.400000000000002</v>
      </c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2"/>
    </row>
    <row r="96" spans="1:44" s="130" customFormat="1" x14ac:dyDescent="0.3">
      <c r="A96" s="125">
        <v>90</v>
      </c>
      <c r="B96" s="134">
        <v>660899</v>
      </c>
      <c r="C96" s="135" t="s">
        <v>194</v>
      </c>
      <c r="D96" s="9">
        <v>2</v>
      </c>
      <c r="E96" s="9">
        <v>3</v>
      </c>
      <c r="F96" s="9">
        <v>5</v>
      </c>
      <c r="G96" s="9">
        <v>4</v>
      </c>
      <c r="H96" s="9">
        <v>6</v>
      </c>
      <c r="I96" s="157">
        <f t="shared" si="25"/>
        <v>20</v>
      </c>
      <c r="J96" s="126">
        <f t="shared" si="14"/>
        <v>3</v>
      </c>
      <c r="K96" s="127">
        <v>3</v>
      </c>
      <c r="L96" s="127">
        <v>2</v>
      </c>
      <c r="M96" s="127">
        <v>2</v>
      </c>
      <c r="N96" s="127">
        <v>1</v>
      </c>
      <c r="O96" s="127">
        <v>2</v>
      </c>
      <c r="P96" s="127">
        <f t="shared" si="15"/>
        <v>10</v>
      </c>
      <c r="Q96" s="127">
        <f t="shared" si="16"/>
        <v>0.5</v>
      </c>
      <c r="R96" s="128">
        <f t="shared" si="17"/>
        <v>0.45</v>
      </c>
      <c r="S96" s="128">
        <f t="shared" si="18"/>
        <v>0.54999999999999993</v>
      </c>
      <c r="T96" s="128">
        <f t="shared" si="19"/>
        <v>0.85</v>
      </c>
      <c r="U96" s="128">
        <f t="shared" si="20"/>
        <v>0.65</v>
      </c>
      <c r="V96" s="128">
        <f t="shared" si="21"/>
        <v>0.99999999999999989</v>
      </c>
      <c r="W96" s="33">
        <f t="shared" si="22"/>
        <v>30</v>
      </c>
      <c r="X96" s="129">
        <f t="shared" si="23"/>
        <v>6</v>
      </c>
      <c r="Y96" s="151">
        <v>20</v>
      </c>
      <c r="Z96" s="131">
        <f t="shared" si="24"/>
        <v>16</v>
      </c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2"/>
    </row>
    <row r="97" spans="1:44" s="130" customFormat="1" x14ac:dyDescent="0.3">
      <c r="A97" s="125">
        <v>91</v>
      </c>
      <c r="B97" s="134">
        <v>660992</v>
      </c>
      <c r="C97" s="135" t="s">
        <v>195</v>
      </c>
      <c r="D97" s="9">
        <v>2</v>
      </c>
      <c r="E97" s="9">
        <v>1</v>
      </c>
      <c r="F97" s="9">
        <v>2</v>
      </c>
      <c r="G97" s="9">
        <v>1</v>
      </c>
      <c r="H97" s="9">
        <v>2</v>
      </c>
      <c r="I97" s="157">
        <f t="shared" si="25"/>
        <v>8</v>
      </c>
      <c r="J97" s="126">
        <f t="shared" si="14"/>
        <v>1.2</v>
      </c>
      <c r="K97" s="127">
        <v>1</v>
      </c>
      <c r="L97" s="127">
        <v>0</v>
      </c>
      <c r="M97" s="127">
        <v>2</v>
      </c>
      <c r="N97" s="127">
        <v>1</v>
      </c>
      <c r="O97" s="127">
        <v>1.5</v>
      </c>
      <c r="P97" s="127">
        <f t="shared" si="15"/>
        <v>5.5</v>
      </c>
      <c r="Q97" s="127">
        <f t="shared" si="16"/>
        <v>0.27500000000000002</v>
      </c>
      <c r="R97" s="128">
        <f t="shared" si="17"/>
        <v>0.35</v>
      </c>
      <c r="S97" s="128">
        <f t="shared" si="18"/>
        <v>0.15</v>
      </c>
      <c r="T97" s="128">
        <f t="shared" si="19"/>
        <v>0.4</v>
      </c>
      <c r="U97" s="128">
        <f t="shared" si="20"/>
        <v>0.2</v>
      </c>
      <c r="V97" s="128">
        <f t="shared" si="21"/>
        <v>0.375</v>
      </c>
      <c r="W97" s="33">
        <f t="shared" si="22"/>
        <v>13.5</v>
      </c>
      <c r="X97" s="129">
        <f t="shared" si="23"/>
        <v>2.7</v>
      </c>
      <c r="Y97" s="151">
        <v>7</v>
      </c>
      <c r="Z97" s="131">
        <f t="shared" si="24"/>
        <v>5.6000000000000005</v>
      </c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2"/>
    </row>
    <row r="98" spans="1:44" s="130" customFormat="1" x14ac:dyDescent="0.3">
      <c r="A98" s="125">
        <v>92</v>
      </c>
      <c r="B98" s="134">
        <v>660900</v>
      </c>
      <c r="C98" s="135" t="s">
        <v>196</v>
      </c>
      <c r="D98" s="9">
        <v>2</v>
      </c>
      <c r="E98" s="9">
        <v>3</v>
      </c>
      <c r="F98" s="9">
        <v>0</v>
      </c>
      <c r="G98" s="9">
        <v>4</v>
      </c>
      <c r="H98" s="9">
        <v>1</v>
      </c>
      <c r="I98" s="157">
        <f t="shared" si="25"/>
        <v>10</v>
      </c>
      <c r="J98" s="126">
        <f t="shared" si="14"/>
        <v>1.5</v>
      </c>
      <c r="K98" s="127">
        <v>0</v>
      </c>
      <c r="L98" s="127">
        <v>1</v>
      </c>
      <c r="M98" s="127">
        <v>1</v>
      </c>
      <c r="N98" s="127">
        <v>2</v>
      </c>
      <c r="O98" s="127">
        <v>0.5</v>
      </c>
      <c r="P98" s="127">
        <f t="shared" si="15"/>
        <v>4.5</v>
      </c>
      <c r="Q98" s="127">
        <f t="shared" si="16"/>
        <v>0.22500000000000001</v>
      </c>
      <c r="R98" s="128">
        <f t="shared" si="17"/>
        <v>0.3</v>
      </c>
      <c r="S98" s="128">
        <f t="shared" si="18"/>
        <v>0.49999999999999994</v>
      </c>
      <c r="T98" s="128">
        <f t="shared" si="19"/>
        <v>0.05</v>
      </c>
      <c r="U98" s="128">
        <f t="shared" si="20"/>
        <v>0.7</v>
      </c>
      <c r="V98" s="128">
        <f t="shared" si="21"/>
        <v>0.17499999999999999</v>
      </c>
      <c r="W98" s="33">
        <f t="shared" si="22"/>
        <v>14.5</v>
      </c>
      <c r="X98" s="129">
        <f t="shared" si="23"/>
        <v>2.9000000000000004</v>
      </c>
      <c r="Y98" s="151">
        <v>5</v>
      </c>
      <c r="Z98" s="131">
        <f t="shared" si="24"/>
        <v>4</v>
      </c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2"/>
    </row>
    <row r="99" spans="1:44" s="130" customFormat="1" x14ac:dyDescent="0.3">
      <c r="A99" s="125">
        <v>93</v>
      </c>
      <c r="B99" s="134">
        <v>660993</v>
      </c>
      <c r="C99" s="135" t="s">
        <v>197</v>
      </c>
      <c r="D99" s="9">
        <v>1</v>
      </c>
      <c r="E99" s="9">
        <v>0</v>
      </c>
      <c r="F99" s="9">
        <v>2</v>
      </c>
      <c r="G99" s="9">
        <v>0</v>
      </c>
      <c r="H99" s="9">
        <v>1</v>
      </c>
      <c r="I99" s="157">
        <f t="shared" si="25"/>
        <v>4</v>
      </c>
      <c r="J99" s="126">
        <f t="shared" si="14"/>
        <v>0.6</v>
      </c>
      <c r="K99" s="127">
        <v>1</v>
      </c>
      <c r="L99" s="127">
        <v>0</v>
      </c>
      <c r="M99" s="127">
        <v>1</v>
      </c>
      <c r="N99" s="127">
        <v>0</v>
      </c>
      <c r="O99" s="127">
        <v>1</v>
      </c>
      <c r="P99" s="127">
        <f t="shared" si="15"/>
        <v>3</v>
      </c>
      <c r="Q99" s="127">
        <f t="shared" si="16"/>
        <v>0.15000000000000002</v>
      </c>
      <c r="R99" s="128">
        <f t="shared" si="17"/>
        <v>0.2</v>
      </c>
      <c r="S99" s="128">
        <f t="shared" si="18"/>
        <v>0</v>
      </c>
      <c r="T99" s="128">
        <f t="shared" si="19"/>
        <v>0.35</v>
      </c>
      <c r="U99" s="128">
        <f t="shared" si="20"/>
        <v>0</v>
      </c>
      <c r="V99" s="128">
        <f t="shared" si="21"/>
        <v>0.2</v>
      </c>
      <c r="W99" s="33">
        <f t="shared" si="22"/>
        <v>7</v>
      </c>
      <c r="X99" s="129">
        <f t="shared" si="23"/>
        <v>1.4000000000000001</v>
      </c>
      <c r="Y99" s="151">
        <v>3</v>
      </c>
      <c r="Z99" s="131">
        <f t="shared" si="24"/>
        <v>2.4000000000000004</v>
      </c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2"/>
    </row>
    <row r="100" spans="1:44" s="130" customFormat="1" x14ac:dyDescent="0.3">
      <c r="A100" s="125">
        <v>94</v>
      </c>
      <c r="B100" s="134">
        <v>660901</v>
      </c>
      <c r="C100" s="135" t="s">
        <v>198</v>
      </c>
      <c r="D100" s="9">
        <v>2</v>
      </c>
      <c r="E100" s="9">
        <v>6</v>
      </c>
      <c r="F100" s="9">
        <v>1</v>
      </c>
      <c r="G100" s="9">
        <v>2</v>
      </c>
      <c r="H100" s="9">
        <v>2.5</v>
      </c>
      <c r="I100" s="157">
        <f t="shared" si="25"/>
        <v>13.5</v>
      </c>
      <c r="J100" s="126">
        <f t="shared" si="14"/>
        <v>2.0249999999999999</v>
      </c>
      <c r="K100" s="127">
        <v>0</v>
      </c>
      <c r="L100" s="127">
        <v>1</v>
      </c>
      <c r="M100" s="127">
        <v>0</v>
      </c>
      <c r="N100" s="127">
        <v>1</v>
      </c>
      <c r="O100" s="127">
        <v>2</v>
      </c>
      <c r="P100" s="127">
        <f t="shared" si="15"/>
        <v>4</v>
      </c>
      <c r="Q100" s="127">
        <f t="shared" si="16"/>
        <v>0.2</v>
      </c>
      <c r="R100" s="128">
        <f t="shared" si="17"/>
        <v>0.3</v>
      </c>
      <c r="S100" s="128">
        <f t="shared" si="18"/>
        <v>0.95</v>
      </c>
      <c r="T100" s="128">
        <f t="shared" si="19"/>
        <v>0.15</v>
      </c>
      <c r="U100" s="128">
        <f t="shared" si="20"/>
        <v>0.35</v>
      </c>
      <c r="V100" s="128">
        <f t="shared" si="21"/>
        <v>0.47499999999999998</v>
      </c>
      <c r="W100" s="33">
        <f t="shared" si="22"/>
        <v>17.5</v>
      </c>
      <c r="X100" s="129">
        <f t="shared" si="23"/>
        <v>3.5</v>
      </c>
      <c r="Y100" s="151">
        <v>9</v>
      </c>
      <c r="Z100" s="131">
        <f t="shared" si="24"/>
        <v>7.2</v>
      </c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2"/>
    </row>
    <row r="101" spans="1:44" s="130" customFormat="1" x14ac:dyDescent="0.3">
      <c r="A101" s="125">
        <v>95</v>
      </c>
      <c r="B101" s="134">
        <v>660994</v>
      </c>
      <c r="C101" s="135" t="s">
        <v>199</v>
      </c>
      <c r="D101" s="9">
        <v>2.5</v>
      </c>
      <c r="E101" s="9">
        <v>3</v>
      </c>
      <c r="F101" s="9">
        <v>3</v>
      </c>
      <c r="G101" s="9">
        <v>8</v>
      </c>
      <c r="H101" s="9">
        <v>4</v>
      </c>
      <c r="I101" s="157">
        <f t="shared" si="25"/>
        <v>20.5</v>
      </c>
      <c r="J101" s="126">
        <f t="shared" si="14"/>
        <v>3.0749999999999997</v>
      </c>
      <c r="K101" s="127">
        <v>1</v>
      </c>
      <c r="L101" s="127">
        <v>2</v>
      </c>
      <c r="M101" s="127">
        <v>4</v>
      </c>
      <c r="N101" s="127">
        <v>1</v>
      </c>
      <c r="O101" s="127">
        <v>1</v>
      </c>
      <c r="P101" s="127">
        <f t="shared" si="15"/>
        <v>9</v>
      </c>
      <c r="Q101" s="127">
        <f t="shared" si="16"/>
        <v>0.45</v>
      </c>
      <c r="R101" s="128">
        <f t="shared" si="17"/>
        <v>0.42499999999999999</v>
      </c>
      <c r="S101" s="128">
        <f t="shared" si="18"/>
        <v>0.54999999999999993</v>
      </c>
      <c r="T101" s="128">
        <f t="shared" si="19"/>
        <v>0.64999999999999991</v>
      </c>
      <c r="U101" s="128">
        <f t="shared" si="20"/>
        <v>1.25</v>
      </c>
      <c r="V101" s="128">
        <f t="shared" si="21"/>
        <v>0.65</v>
      </c>
      <c r="W101" s="33">
        <f t="shared" si="22"/>
        <v>29.5</v>
      </c>
      <c r="X101" s="129">
        <f t="shared" si="23"/>
        <v>5.9</v>
      </c>
      <c r="Y101" s="151">
        <v>15</v>
      </c>
      <c r="Z101" s="131">
        <f t="shared" si="24"/>
        <v>12</v>
      </c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2"/>
    </row>
    <row r="102" spans="1:44" s="130" customFormat="1" x14ac:dyDescent="0.3">
      <c r="A102" s="125">
        <v>96</v>
      </c>
      <c r="B102" s="134">
        <v>660902</v>
      </c>
      <c r="C102" s="135" t="s">
        <v>200</v>
      </c>
      <c r="D102" s="9">
        <v>2</v>
      </c>
      <c r="E102" s="9">
        <v>3</v>
      </c>
      <c r="F102" s="9">
        <v>2</v>
      </c>
      <c r="G102" s="9">
        <v>1</v>
      </c>
      <c r="H102" s="9">
        <v>2</v>
      </c>
      <c r="I102" s="157">
        <f t="shared" si="25"/>
        <v>10</v>
      </c>
      <c r="J102" s="126">
        <f t="shared" si="14"/>
        <v>1.5</v>
      </c>
      <c r="K102" s="127">
        <v>2</v>
      </c>
      <c r="L102" s="127">
        <v>1</v>
      </c>
      <c r="M102" s="127">
        <v>2</v>
      </c>
      <c r="N102" s="127">
        <v>1</v>
      </c>
      <c r="O102" s="127">
        <v>0</v>
      </c>
      <c r="P102" s="127">
        <f t="shared" si="15"/>
        <v>6</v>
      </c>
      <c r="Q102" s="127">
        <f t="shared" si="16"/>
        <v>0.30000000000000004</v>
      </c>
      <c r="R102" s="128">
        <f t="shared" si="17"/>
        <v>0.4</v>
      </c>
      <c r="S102" s="128">
        <f t="shared" si="18"/>
        <v>0.49999999999999994</v>
      </c>
      <c r="T102" s="128">
        <f t="shared" si="19"/>
        <v>0.4</v>
      </c>
      <c r="U102" s="128">
        <f t="shared" si="20"/>
        <v>0.2</v>
      </c>
      <c r="V102" s="128">
        <f t="shared" si="21"/>
        <v>0.3</v>
      </c>
      <c r="W102" s="33">
        <f t="shared" si="22"/>
        <v>16</v>
      </c>
      <c r="X102" s="129">
        <f t="shared" si="23"/>
        <v>3.2</v>
      </c>
      <c r="Y102" s="151">
        <v>9</v>
      </c>
      <c r="Z102" s="131">
        <f t="shared" si="24"/>
        <v>7.2</v>
      </c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2"/>
    </row>
    <row r="103" spans="1:44" s="130" customFormat="1" x14ac:dyDescent="0.3">
      <c r="A103" s="125">
        <v>97</v>
      </c>
      <c r="B103" s="134">
        <v>660903</v>
      </c>
      <c r="C103" s="135" t="s">
        <v>201</v>
      </c>
      <c r="D103" s="9">
        <v>2</v>
      </c>
      <c r="E103" s="9">
        <v>2.5</v>
      </c>
      <c r="F103" s="9">
        <v>1</v>
      </c>
      <c r="G103" s="9">
        <v>2</v>
      </c>
      <c r="H103" s="9">
        <v>11</v>
      </c>
      <c r="I103" s="157">
        <f t="shared" si="25"/>
        <v>18.5</v>
      </c>
      <c r="J103" s="126">
        <f t="shared" si="14"/>
        <v>2.7749999999999999</v>
      </c>
      <c r="K103" s="127">
        <v>0</v>
      </c>
      <c r="L103" s="127">
        <v>1</v>
      </c>
      <c r="M103" s="127">
        <v>2</v>
      </c>
      <c r="N103" s="127">
        <v>4</v>
      </c>
      <c r="O103" s="127">
        <v>2</v>
      </c>
      <c r="P103" s="127">
        <f t="shared" si="15"/>
        <v>9</v>
      </c>
      <c r="Q103" s="127">
        <f t="shared" si="16"/>
        <v>0.45</v>
      </c>
      <c r="R103" s="128">
        <f t="shared" si="17"/>
        <v>0.3</v>
      </c>
      <c r="S103" s="128">
        <f t="shared" si="18"/>
        <v>0.42499999999999999</v>
      </c>
      <c r="T103" s="128">
        <f t="shared" si="19"/>
        <v>0.25</v>
      </c>
      <c r="U103" s="128">
        <f t="shared" si="20"/>
        <v>0.5</v>
      </c>
      <c r="V103" s="128">
        <f t="shared" si="21"/>
        <v>1.75</v>
      </c>
      <c r="W103" s="33">
        <f t="shared" si="22"/>
        <v>27.5</v>
      </c>
      <c r="X103" s="129">
        <f t="shared" si="23"/>
        <v>5.5</v>
      </c>
      <c r="Y103" s="151">
        <v>14</v>
      </c>
      <c r="Z103" s="131">
        <f t="shared" si="24"/>
        <v>11.200000000000001</v>
      </c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2"/>
    </row>
    <row r="104" spans="1:44" s="130" customFormat="1" x14ac:dyDescent="0.3">
      <c r="A104" s="125">
        <v>98</v>
      </c>
      <c r="B104" s="134">
        <v>660904</v>
      </c>
      <c r="C104" s="135" t="s">
        <v>202</v>
      </c>
      <c r="D104" s="9">
        <v>2</v>
      </c>
      <c r="E104" s="9">
        <v>5</v>
      </c>
      <c r="F104" s="9">
        <v>3</v>
      </c>
      <c r="G104" s="9">
        <v>3</v>
      </c>
      <c r="H104" s="9">
        <v>5</v>
      </c>
      <c r="I104" s="157">
        <f t="shared" si="25"/>
        <v>18</v>
      </c>
      <c r="J104" s="126">
        <f t="shared" si="14"/>
        <v>2.6999999999999997</v>
      </c>
      <c r="K104" s="127">
        <v>3</v>
      </c>
      <c r="L104" s="127">
        <v>2</v>
      </c>
      <c r="M104" s="127">
        <v>0</v>
      </c>
      <c r="N104" s="127">
        <v>0</v>
      </c>
      <c r="O104" s="127">
        <v>2</v>
      </c>
      <c r="P104" s="127">
        <f t="shared" si="15"/>
        <v>7</v>
      </c>
      <c r="Q104" s="127">
        <f t="shared" si="16"/>
        <v>0.35000000000000003</v>
      </c>
      <c r="R104" s="128">
        <f t="shared" si="17"/>
        <v>0.45</v>
      </c>
      <c r="S104" s="128">
        <f t="shared" si="18"/>
        <v>0.85</v>
      </c>
      <c r="T104" s="128">
        <f t="shared" si="19"/>
        <v>0.44999999999999996</v>
      </c>
      <c r="U104" s="128">
        <f t="shared" si="20"/>
        <v>0.44999999999999996</v>
      </c>
      <c r="V104" s="128">
        <f t="shared" si="21"/>
        <v>0.85</v>
      </c>
      <c r="W104" s="33">
        <f t="shared" si="22"/>
        <v>25</v>
      </c>
      <c r="X104" s="129">
        <f t="shared" si="23"/>
        <v>5</v>
      </c>
      <c r="Y104" s="151">
        <v>16</v>
      </c>
      <c r="Z104" s="131">
        <f t="shared" si="24"/>
        <v>12.8</v>
      </c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2"/>
    </row>
    <row r="105" spans="1:44" s="130" customFormat="1" x14ac:dyDescent="0.3">
      <c r="A105" s="125">
        <v>99</v>
      </c>
      <c r="B105" s="134">
        <v>660905</v>
      </c>
      <c r="C105" s="135" t="s">
        <v>203</v>
      </c>
      <c r="D105" s="9">
        <v>2</v>
      </c>
      <c r="E105" s="9">
        <v>5</v>
      </c>
      <c r="F105" s="9">
        <v>6</v>
      </c>
      <c r="G105" s="9">
        <v>2</v>
      </c>
      <c r="H105" s="9">
        <v>4</v>
      </c>
      <c r="I105" s="157">
        <f t="shared" si="25"/>
        <v>19</v>
      </c>
      <c r="J105" s="126">
        <f t="shared" si="14"/>
        <v>2.85</v>
      </c>
      <c r="K105" s="127">
        <v>1</v>
      </c>
      <c r="L105" s="127">
        <v>2</v>
      </c>
      <c r="M105" s="127">
        <v>3</v>
      </c>
      <c r="N105" s="127">
        <v>2</v>
      </c>
      <c r="O105" s="127">
        <v>1</v>
      </c>
      <c r="P105" s="127">
        <f t="shared" si="15"/>
        <v>9</v>
      </c>
      <c r="Q105" s="127">
        <f t="shared" si="16"/>
        <v>0.45</v>
      </c>
      <c r="R105" s="128">
        <f t="shared" si="17"/>
        <v>0.35</v>
      </c>
      <c r="S105" s="128">
        <f t="shared" si="18"/>
        <v>0.85</v>
      </c>
      <c r="T105" s="128">
        <f t="shared" si="19"/>
        <v>1.0499999999999998</v>
      </c>
      <c r="U105" s="128">
        <f t="shared" si="20"/>
        <v>0.4</v>
      </c>
      <c r="V105" s="128">
        <f t="shared" si="21"/>
        <v>0.65</v>
      </c>
      <c r="W105" s="33">
        <f t="shared" si="22"/>
        <v>28</v>
      </c>
      <c r="X105" s="129">
        <f t="shared" si="23"/>
        <v>5.6000000000000005</v>
      </c>
      <c r="Y105" s="151">
        <v>16</v>
      </c>
      <c r="Z105" s="131">
        <f t="shared" si="24"/>
        <v>12.8</v>
      </c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2"/>
    </row>
    <row r="106" spans="1:44" s="130" customFormat="1" x14ac:dyDescent="0.3">
      <c r="A106" s="125">
        <v>100</v>
      </c>
      <c r="B106" s="134">
        <v>660906</v>
      </c>
      <c r="C106" s="135" t="s">
        <v>204</v>
      </c>
      <c r="D106" s="9">
        <v>4</v>
      </c>
      <c r="E106" s="9">
        <v>6</v>
      </c>
      <c r="F106" s="9">
        <v>5</v>
      </c>
      <c r="G106" s="9">
        <v>5</v>
      </c>
      <c r="H106" s="9">
        <v>3</v>
      </c>
      <c r="I106" s="157">
        <f t="shared" si="25"/>
        <v>23</v>
      </c>
      <c r="J106" s="126">
        <f t="shared" si="14"/>
        <v>3.4499999999999997</v>
      </c>
      <c r="K106" s="127">
        <v>2</v>
      </c>
      <c r="L106" s="127">
        <v>4</v>
      </c>
      <c r="M106" s="127">
        <v>4</v>
      </c>
      <c r="N106" s="127">
        <v>2</v>
      </c>
      <c r="O106" s="127">
        <v>3</v>
      </c>
      <c r="P106" s="127">
        <f t="shared" si="15"/>
        <v>15</v>
      </c>
      <c r="Q106" s="127">
        <f t="shared" si="16"/>
        <v>0.75</v>
      </c>
      <c r="R106" s="128">
        <f t="shared" si="17"/>
        <v>0.7</v>
      </c>
      <c r="S106" s="128">
        <f t="shared" si="18"/>
        <v>1.0999999999999999</v>
      </c>
      <c r="T106" s="128">
        <f t="shared" si="19"/>
        <v>0.95</v>
      </c>
      <c r="U106" s="128">
        <f t="shared" si="20"/>
        <v>0.85</v>
      </c>
      <c r="V106" s="128">
        <f t="shared" si="21"/>
        <v>0.6</v>
      </c>
      <c r="W106" s="33">
        <f t="shared" si="22"/>
        <v>38</v>
      </c>
      <c r="X106" s="129">
        <f t="shared" si="23"/>
        <v>7.6000000000000005</v>
      </c>
      <c r="Y106" s="151">
        <v>21</v>
      </c>
      <c r="Z106" s="131">
        <f t="shared" si="24"/>
        <v>16.8</v>
      </c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2"/>
    </row>
    <row r="107" spans="1:44" s="130" customFormat="1" x14ac:dyDescent="0.3">
      <c r="A107" s="125">
        <v>101</v>
      </c>
      <c r="B107" s="134">
        <v>660995</v>
      </c>
      <c r="C107" s="135" t="s">
        <v>205</v>
      </c>
      <c r="D107" s="9">
        <v>2</v>
      </c>
      <c r="E107" s="9">
        <v>3</v>
      </c>
      <c r="F107" s="9">
        <v>4</v>
      </c>
      <c r="G107" s="9">
        <v>5</v>
      </c>
      <c r="H107" s="9">
        <v>3</v>
      </c>
      <c r="I107" s="157">
        <f t="shared" si="25"/>
        <v>17</v>
      </c>
      <c r="J107" s="126">
        <f t="shared" si="14"/>
        <v>2.5499999999999998</v>
      </c>
      <c r="K107" s="127">
        <v>1</v>
      </c>
      <c r="L107" s="127">
        <v>2</v>
      </c>
      <c r="M107" s="127">
        <v>2</v>
      </c>
      <c r="N107" s="127">
        <v>1.5</v>
      </c>
      <c r="O107" s="127">
        <v>1</v>
      </c>
      <c r="P107" s="127">
        <f t="shared" si="15"/>
        <v>7.5</v>
      </c>
      <c r="Q107" s="127">
        <f t="shared" si="16"/>
        <v>0.375</v>
      </c>
      <c r="R107" s="128">
        <f t="shared" si="17"/>
        <v>0.35</v>
      </c>
      <c r="S107" s="128">
        <f t="shared" si="18"/>
        <v>0.54999999999999993</v>
      </c>
      <c r="T107" s="128">
        <f t="shared" si="19"/>
        <v>0.7</v>
      </c>
      <c r="U107" s="128">
        <f t="shared" si="20"/>
        <v>0.82499999999999996</v>
      </c>
      <c r="V107" s="128">
        <f t="shared" si="21"/>
        <v>0.49999999999999994</v>
      </c>
      <c r="W107" s="33">
        <f t="shared" si="22"/>
        <v>24.5</v>
      </c>
      <c r="X107" s="129">
        <f t="shared" si="23"/>
        <v>4.9000000000000004</v>
      </c>
      <c r="Y107" s="151">
        <v>15</v>
      </c>
      <c r="Z107" s="131">
        <f t="shared" si="24"/>
        <v>12</v>
      </c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2"/>
    </row>
    <row r="108" spans="1:44" s="130" customFormat="1" x14ac:dyDescent="0.3">
      <c r="A108" s="125">
        <v>102</v>
      </c>
      <c r="B108" s="134">
        <v>660907</v>
      </c>
      <c r="C108" s="135" t="s">
        <v>206</v>
      </c>
      <c r="D108" s="9">
        <v>3</v>
      </c>
      <c r="E108" s="9">
        <v>6</v>
      </c>
      <c r="F108" s="9">
        <v>7</v>
      </c>
      <c r="G108" s="9">
        <v>4</v>
      </c>
      <c r="H108" s="9">
        <v>3</v>
      </c>
      <c r="I108" s="157">
        <f t="shared" si="25"/>
        <v>23</v>
      </c>
      <c r="J108" s="126">
        <f t="shared" si="14"/>
        <v>3.4499999999999997</v>
      </c>
      <c r="K108" s="127">
        <v>2</v>
      </c>
      <c r="L108" s="127">
        <v>1</v>
      </c>
      <c r="M108" s="127">
        <v>4</v>
      </c>
      <c r="N108" s="127">
        <v>2</v>
      </c>
      <c r="O108" s="127">
        <v>4</v>
      </c>
      <c r="P108" s="127">
        <f t="shared" si="15"/>
        <v>13</v>
      </c>
      <c r="Q108" s="127">
        <f t="shared" si="16"/>
        <v>0.65</v>
      </c>
      <c r="R108" s="128">
        <f t="shared" si="17"/>
        <v>0.54999999999999993</v>
      </c>
      <c r="S108" s="128">
        <f t="shared" si="18"/>
        <v>0.95</v>
      </c>
      <c r="T108" s="128">
        <f t="shared" si="19"/>
        <v>1.25</v>
      </c>
      <c r="U108" s="128">
        <f t="shared" si="20"/>
        <v>0.7</v>
      </c>
      <c r="V108" s="128">
        <f t="shared" si="21"/>
        <v>0.64999999999999991</v>
      </c>
      <c r="W108" s="33">
        <f t="shared" si="22"/>
        <v>36</v>
      </c>
      <c r="X108" s="129">
        <f t="shared" si="23"/>
        <v>7.2</v>
      </c>
      <c r="Y108" s="151">
        <v>16</v>
      </c>
      <c r="Z108" s="131">
        <f t="shared" si="24"/>
        <v>12.8</v>
      </c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2"/>
    </row>
    <row r="109" spans="1:44" s="130" customFormat="1" x14ac:dyDescent="0.3">
      <c r="A109" s="125">
        <v>103</v>
      </c>
      <c r="B109" s="134">
        <v>660908</v>
      </c>
      <c r="C109" s="135" t="s">
        <v>207</v>
      </c>
      <c r="D109" s="9">
        <v>6</v>
      </c>
      <c r="E109" s="9">
        <v>2</v>
      </c>
      <c r="F109" s="9">
        <v>3</v>
      </c>
      <c r="G109" s="9">
        <v>2</v>
      </c>
      <c r="H109" s="9">
        <v>3</v>
      </c>
      <c r="I109" s="157">
        <f t="shared" si="25"/>
        <v>16</v>
      </c>
      <c r="J109" s="126">
        <f t="shared" si="14"/>
        <v>2.4</v>
      </c>
      <c r="K109" s="127">
        <v>1</v>
      </c>
      <c r="L109" s="127">
        <v>1.5</v>
      </c>
      <c r="M109" s="127">
        <v>2</v>
      </c>
      <c r="N109" s="127">
        <v>1</v>
      </c>
      <c r="O109" s="127">
        <v>3</v>
      </c>
      <c r="P109" s="127">
        <f t="shared" si="15"/>
        <v>8.5</v>
      </c>
      <c r="Q109" s="127">
        <f t="shared" si="16"/>
        <v>0.42500000000000004</v>
      </c>
      <c r="R109" s="128">
        <f t="shared" si="17"/>
        <v>0.95</v>
      </c>
      <c r="S109" s="128">
        <f t="shared" si="18"/>
        <v>0.375</v>
      </c>
      <c r="T109" s="128">
        <f t="shared" si="19"/>
        <v>0.54999999999999993</v>
      </c>
      <c r="U109" s="128">
        <f t="shared" si="20"/>
        <v>0.35</v>
      </c>
      <c r="V109" s="128">
        <f t="shared" si="21"/>
        <v>0.6</v>
      </c>
      <c r="W109" s="33">
        <f t="shared" si="22"/>
        <v>24.5</v>
      </c>
      <c r="X109" s="129">
        <f t="shared" si="23"/>
        <v>4.9000000000000004</v>
      </c>
      <c r="Y109" s="151">
        <v>14</v>
      </c>
      <c r="Z109" s="131">
        <f t="shared" si="24"/>
        <v>11.200000000000001</v>
      </c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2"/>
    </row>
    <row r="110" spans="1:44" s="130" customFormat="1" x14ac:dyDescent="0.3">
      <c r="A110" s="125">
        <v>104</v>
      </c>
      <c r="B110" s="134">
        <v>660909</v>
      </c>
      <c r="C110" s="135" t="s">
        <v>208</v>
      </c>
      <c r="D110" s="9">
        <v>1</v>
      </c>
      <c r="E110" s="9">
        <v>2</v>
      </c>
      <c r="F110" s="9">
        <v>5</v>
      </c>
      <c r="G110" s="9">
        <v>4</v>
      </c>
      <c r="H110" s="9">
        <v>2</v>
      </c>
      <c r="I110" s="157">
        <f t="shared" si="25"/>
        <v>14</v>
      </c>
      <c r="J110" s="126">
        <f t="shared" si="14"/>
        <v>2.1</v>
      </c>
      <c r="K110" s="127">
        <v>2</v>
      </c>
      <c r="L110" s="127">
        <v>1</v>
      </c>
      <c r="M110" s="127">
        <v>2</v>
      </c>
      <c r="N110" s="127">
        <v>0</v>
      </c>
      <c r="O110" s="127">
        <v>1</v>
      </c>
      <c r="P110" s="127">
        <f t="shared" si="15"/>
        <v>6</v>
      </c>
      <c r="Q110" s="127">
        <f t="shared" si="16"/>
        <v>0.30000000000000004</v>
      </c>
      <c r="R110" s="128">
        <f t="shared" si="17"/>
        <v>0.25</v>
      </c>
      <c r="S110" s="128">
        <f t="shared" si="18"/>
        <v>0.35</v>
      </c>
      <c r="T110" s="128">
        <f t="shared" si="19"/>
        <v>0.85</v>
      </c>
      <c r="U110" s="128">
        <f t="shared" si="20"/>
        <v>0.6</v>
      </c>
      <c r="V110" s="128">
        <f t="shared" si="21"/>
        <v>0.35</v>
      </c>
      <c r="W110" s="33">
        <f t="shared" si="22"/>
        <v>20</v>
      </c>
      <c r="X110" s="129">
        <f t="shared" si="23"/>
        <v>4</v>
      </c>
      <c r="Y110" s="151">
        <v>14</v>
      </c>
      <c r="Z110" s="131">
        <f t="shared" si="24"/>
        <v>11.200000000000001</v>
      </c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2"/>
    </row>
    <row r="111" spans="1:44" s="130" customFormat="1" x14ac:dyDescent="0.3">
      <c r="A111" s="125">
        <v>105</v>
      </c>
      <c r="B111" s="134">
        <v>660910</v>
      </c>
      <c r="C111" s="135" t="s">
        <v>209</v>
      </c>
      <c r="D111" s="9">
        <v>3</v>
      </c>
      <c r="E111" s="9">
        <v>2</v>
      </c>
      <c r="F111" s="9">
        <v>6</v>
      </c>
      <c r="G111" s="9">
        <v>4</v>
      </c>
      <c r="H111" s="9">
        <v>6</v>
      </c>
      <c r="I111" s="157">
        <f t="shared" si="25"/>
        <v>21</v>
      </c>
      <c r="J111" s="126">
        <f t="shared" si="14"/>
        <v>3.15</v>
      </c>
      <c r="K111" s="127">
        <v>1</v>
      </c>
      <c r="L111" s="127">
        <v>2</v>
      </c>
      <c r="M111" s="127">
        <v>4</v>
      </c>
      <c r="N111" s="127">
        <v>2</v>
      </c>
      <c r="O111" s="127">
        <v>1</v>
      </c>
      <c r="P111" s="127">
        <f t="shared" si="15"/>
        <v>10</v>
      </c>
      <c r="Q111" s="127">
        <f t="shared" si="16"/>
        <v>0.5</v>
      </c>
      <c r="R111" s="128">
        <f t="shared" si="17"/>
        <v>0.49999999999999994</v>
      </c>
      <c r="S111" s="128">
        <f t="shared" si="18"/>
        <v>0.4</v>
      </c>
      <c r="T111" s="128">
        <f t="shared" si="19"/>
        <v>1.0999999999999999</v>
      </c>
      <c r="U111" s="128">
        <f t="shared" si="20"/>
        <v>0.7</v>
      </c>
      <c r="V111" s="128">
        <f t="shared" si="21"/>
        <v>0.95</v>
      </c>
      <c r="W111" s="33">
        <f t="shared" si="22"/>
        <v>31</v>
      </c>
      <c r="X111" s="129">
        <f t="shared" si="23"/>
        <v>6.2</v>
      </c>
      <c r="Y111" s="151">
        <v>14</v>
      </c>
      <c r="Z111" s="131">
        <f t="shared" si="24"/>
        <v>11.200000000000001</v>
      </c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2"/>
    </row>
    <row r="112" spans="1:44" s="130" customFormat="1" x14ac:dyDescent="0.3">
      <c r="A112" s="125">
        <v>106</v>
      </c>
      <c r="B112" s="134">
        <v>660911</v>
      </c>
      <c r="C112" s="135" t="s">
        <v>210</v>
      </c>
      <c r="D112" s="9">
        <v>3</v>
      </c>
      <c r="E112" s="9">
        <v>1</v>
      </c>
      <c r="F112" s="9">
        <v>2.5</v>
      </c>
      <c r="G112" s="9">
        <v>2</v>
      </c>
      <c r="H112" s="9">
        <v>1</v>
      </c>
      <c r="I112" s="157">
        <f t="shared" si="25"/>
        <v>9.5</v>
      </c>
      <c r="J112" s="126">
        <f t="shared" si="14"/>
        <v>1.425</v>
      </c>
      <c r="K112" s="127">
        <v>0</v>
      </c>
      <c r="L112" s="127">
        <v>1</v>
      </c>
      <c r="M112" s="127">
        <v>3</v>
      </c>
      <c r="N112" s="127">
        <v>2</v>
      </c>
      <c r="O112" s="127">
        <v>1</v>
      </c>
      <c r="P112" s="127">
        <f t="shared" si="15"/>
        <v>7</v>
      </c>
      <c r="Q112" s="127">
        <f t="shared" si="16"/>
        <v>0.35000000000000003</v>
      </c>
      <c r="R112" s="128">
        <f t="shared" si="17"/>
        <v>0.44999999999999996</v>
      </c>
      <c r="S112" s="128">
        <f t="shared" si="18"/>
        <v>0.2</v>
      </c>
      <c r="T112" s="128">
        <f t="shared" si="19"/>
        <v>0.52500000000000002</v>
      </c>
      <c r="U112" s="128">
        <f t="shared" si="20"/>
        <v>0.4</v>
      </c>
      <c r="V112" s="128">
        <f t="shared" si="21"/>
        <v>0.2</v>
      </c>
      <c r="W112" s="33">
        <f t="shared" si="22"/>
        <v>16.5</v>
      </c>
      <c r="X112" s="129">
        <f t="shared" si="23"/>
        <v>3.3000000000000003</v>
      </c>
      <c r="Y112" s="151">
        <v>7</v>
      </c>
      <c r="Z112" s="131">
        <f t="shared" si="24"/>
        <v>5.6000000000000005</v>
      </c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2"/>
    </row>
    <row r="113" spans="1:44" s="130" customFormat="1" x14ac:dyDescent="0.3">
      <c r="A113" s="125">
        <v>107</v>
      </c>
      <c r="B113" s="134">
        <v>660912</v>
      </c>
      <c r="C113" s="135" t="s">
        <v>211</v>
      </c>
      <c r="D113" s="9">
        <v>3</v>
      </c>
      <c r="E113" s="9">
        <v>4</v>
      </c>
      <c r="F113" s="9">
        <v>5</v>
      </c>
      <c r="G113" s="9">
        <v>2</v>
      </c>
      <c r="H113" s="9">
        <v>7</v>
      </c>
      <c r="I113" s="157">
        <f t="shared" si="25"/>
        <v>21</v>
      </c>
      <c r="J113" s="126">
        <f t="shared" si="14"/>
        <v>3.15</v>
      </c>
      <c r="K113" s="127">
        <v>2</v>
      </c>
      <c r="L113" s="127">
        <v>3</v>
      </c>
      <c r="M113" s="127">
        <v>4</v>
      </c>
      <c r="N113" s="127">
        <v>3</v>
      </c>
      <c r="O113" s="127">
        <v>2</v>
      </c>
      <c r="P113" s="127">
        <f t="shared" si="15"/>
        <v>14</v>
      </c>
      <c r="Q113" s="127">
        <f t="shared" si="16"/>
        <v>0.70000000000000007</v>
      </c>
      <c r="R113" s="128">
        <f t="shared" si="17"/>
        <v>0.54999999999999993</v>
      </c>
      <c r="S113" s="128">
        <f t="shared" si="18"/>
        <v>0.75</v>
      </c>
      <c r="T113" s="128">
        <f t="shared" si="19"/>
        <v>0.95</v>
      </c>
      <c r="U113" s="128">
        <f t="shared" si="20"/>
        <v>0.45</v>
      </c>
      <c r="V113" s="128">
        <f t="shared" si="21"/>
        <v>1.1500000000000001</v>
      </c>
      <c r="W113" s="33">
        <f t="shared" si="22"/>
        <v>35</v>
      </c>
      <c r="X113" s="129">
        <f t="shared" si="23"/>
        <v>7</v>
      </c>
      <c r="Y113" s="151">
        <v>14</v>
      </c>
      <c r="Z113" s="131">
        <f t="shared" si="24"/>
        <v>11.200000000000001</v>
      </c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2"/>
    </row>
    <row r="114" spans="1:44" s="130" customFormat="1" x14ac:dyDescent="0.3">
      <c r="A114" s="125">
        <v>108</v>
      </c>
      <c r="B114" s="134">
        <v>660913</v>
      </c>
      <c r="C114" s="135" t="s">
        <v>212</v>
      </c>
      <c r="D114" s="9">
        <v>3</v>
      </c>
      <c r="E114" s="9">
        <v>4</v>
      </c>
      <c r="F114" s="9">
        <v>2</v>
      </c>
      <c r="G114" s="9">
        <v>5</v>
      </c>
      <c r="H114" s="9">
        <v>4</v>
      </c>
      <c r="I114" s="157">
        <f t="shared" si="25"/>
        <v>18</v>
      </c>
      <c r="J114" s="126">
        <f t="shared" si="14"/>
        <v>2.6999999999999997</v>
      </c>
      <c r="K114" s="127">
        <v>2</v>
      </c>
      <c r="L114" s="127">
        <v>1</v>
      </c>
      <c r="M114" s="127">
        <v>1</v>
      </c>
      <c r="N114" s="127">
        <v>0</v>
      </c>
      <c r="O114" s="127">
        <v>2</v>
      </c>
      <c r="P114" s="127">
        <f t="shared" si="15"/>
        <v>6</v>
      </c>
      <c r="Q114" s="127">
        <f t="shared" si="16"/>
        <v>0.30000000000000004</v>
      </c>
      <c r="R114" s="128">
        <f t="shared" si="17"/>
        <v>0.54999999999999993</v>
      </c>
      <c r="S114" s="128">
        <f t="shared" si="18"/>
        <v>0.65</v>
      </c>
      <c r="T114" s="128">
        <f t="shared" si="19"/>
        <v>0.35</v>
      </c>
      <c r="U114" s="128">
        <f t="shared" si="20"/>
        <v>0.75</v>
      </c>
      <c r="V114" s="128">
        <f t="shared" si="21"/>
        <v>0.7</v>
      </c>
      <c r="W114" s="33">
        <f t="shared" si="22"/>
        <v>24</v>
      </c>
      <c r="X114" s="129">
        <f t="shared" si="23"/>
        <v>4.8000000000000007</v>
      </c>
      <c r="Y114" s="151">
        <v>17</v>
      </c>
      <c r="Z114" s="131">
        <f t="shared" si="24"/>
        <v>13.600000000000001</v>
      </c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2"/>
    </row>
    <row r="115" spans="1:44" s="130" customFormat="1" x14ac:dyDescent="0.3">
      <c r="A115" s="125">
        <v>109</v>
      </c>
      <c r="B115" s="134">
        <v>660914</v>
      </c>
      <c r="C115" s="135" t="s">
        <v>213</v>
      </c>
      <c r="D115" s="9">
        <v>2</v>
      </c>
      <c r="E115" s="9">
        <v>1</v>
      </c>
      <c r="F115" s="9">
        <v>4</v>
      </c>
      <c r="G115" s="9">
        <v>2</v>
      </c>
      <c r="H115" s="9">
        <v>5</v>
      </c>
      <c r="I115" s="157">
        <f t="shared" si="25"/>
        <v>14</v>
      </c>
      <c r="J115" s="126">
        <f t="shared" si="14"/>
        <v>2.1</v>
      </c>
      <c r="K115" s="127">
        <v>1</v>
      </c>
      <c r="L115" s="127">
        <v>2</v>
      </c>
      <c r="M115" s="127">
        <v>4</v>
      </c>
      <c r="N115" s="127">
        <v>2</v>
      </c>
      <c r="O115" s="127">
        <v>1</v>
      </c>
      <c r="P115" s="127">
        <f t="shared" si="15"/>
        <v>10</v>
      </c>
      <c r="Q115" s="127">
        <f t="shared" si="16"/>
        <v>0.5</v>
      </c>
      <c r="R115" s="128">
        <f t="shared" si="17"/>
        <v>0.35</v>
      </c>
      <c r="S115" s="128">
        <f t="shared" si="18"/>
        <v>0.25</v>
      </c>
      <c r="T115" s="128">
        <f t="shared" si="19"/>
        <v>0.8</v>
      </c>
      <c r="U115" s="128">
        <f t="shared" si="20"/>
        <v>0.4</v>
      </c>
      <c r="V115" s="128">
        <f t="shared" si="21"/>
        <v>0.8</v>
      </c>
      <c r="W115" s="33">
        <f t="shared" si="22"/>
        <v>24</v>
      </c>
      <c r="X115" s="129">
        <f t="shared" si="23"/>
        <v>4.8000000000000007</v>
      </c>
      <c r="Y115" s="151">
        <v>14</v>
      </c>
      <c r="Z115" s="131">
        <f t="shared" si="24"/>
        <v>11.200000000000001</v>
      </c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2"/>
    </row>
    <row r="116" spans="1:44" s="130" customFormat="1" x14ac:dyDescent="0.3">
      <c r="A116" s="125">
        <v>110</v>
      </c>
      <c r="B116" s="134">
        <v>660915</v>
      </c>
      <c r="C116" s="135" t="s">
        <v>214</v>
      </c>
      <c r="D116" s="9">
        <v>2</v>
      </c>
      <c r="E116" s="9">
        <v>4</v>
      </c>
      <c r="F116" s="9">
        <v>2</v>
      </c>
      <c r="G116" s="9">
        <v>5</v>
      </c>
      <c r="H116" s="9">
        <v>2</v>
      </c>
      <c r="I116" s="157">
        <f t="shared" si="25"/>
        <v>15</v>
      </c>
      <c r="J116" s="126">
        <f t="shared" si="14"/>
        <v>2.25</v>
      </c>
      <c r="K116" s="127">
        <v>2</v>
      </c>
      <c r="L116" s="127">
        <v>1</v>
      </c>
      <c r="M116" s="127">
        <v>1.5</v>
      </c>
      <c r="N116" s="127">
        <v>2</v>
      </c>
      <c r="O116" s="127">
        <v>1</v>
      </c>
      <c r="P116" s="127">
        <f t="shared" si="15"/>
        <v>7.5</v>
      </c>
      <c r="Q116" s="127">
        <f t="shared" si="16"/>
        <v>0.375</v>
      </c>
      <c r="R116" s="128">
        <f t="shared" si="17"/>
        <v>0.4</v>
      </c>
      <c r="S116" s="128">
        <f t="shared" si="18"/>
        <v>0.65</v>
      </c>
      <c r="T116" s="128">
        <f t="shared" si="19"/>
        <v>0.375</v>
      </c>
      <c r="U116" s="128">
        <f t="shared" si="20"/>
        <v>0.85</v>
      </c>
      <c r="V116" s="128">
        <f t="shared" si="21"/>
        <v>0.35</v>
      </c>
      <c r="W116" s="33">
        <f t="shared" si="22"/>
        <v>22.5</v>
      </c>
      <c r="X116" s="129">
        <f t="shared" si="23"/>
        <v>4.5</v>
      </c>
      <c r="Y116" s="151">
        <v>14</v>
      </c>
      <c r="Z116" s="131">
        <f t="shared" si="24"/>
        <v>11.200000000000001</v>
      </c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2"/>
    </row>
    <row r="117" spans="1:44" s="130" customFormat="1" x14ac:dyDescent="0.3">
      <c r="A117" s="125">
        <v>111</v>
      </c>
      <c r="B117" s="134">
        <v>660916</v>
      </c>
      <c r="C117" s="135" t="s">
        <v>215</v>
      </c>
      <c r="D117" s="9">
        <v>2</v>
      </c>
      <c r="E117" s="9">
        <v>1</v>
      </c>
      <c r="F117" s="9">
        <v>4</v>
      </c>
      <c r="G117" s="9">
        <v>2</v>
      </c>
      <c r="H117" s="9">
        <v>7</v>
      </c>
      <c r="I117" s="157">
        <f t="shared" si="25"/>
        <v>16</v>
      </c>
      <c r="J117" s="126">
        <f t="shared" si="14"/>
        <v>2.4</v>
      </c>
      <c r="K117" s="127">
        <v>1</v>
      </c>
      <c r="L117" s="127">
        <v>2</v>
      </c>
      <c r="M117" s="127">
        <v>0</v>
      </c>
      <c r="N117" s="127">
        <v>1</v>
      </c>
      <c r="O117" s="127">
        <v>3</v>
      </c>
      <c r="P117" s="127">
        <f t="shared" si="15"/>
        <v>7</v>
      </c>
      <c r="Q117" s="127">
        <f t="shared" si="16"/>
        <v>0.35000000000000003</v>
      </c>
      <c r="R117" s="128">
        <f t="shared" si="17"/>
        <v>0.35</v>
      </c>
      <c r="S117" s="128">
        <f t="shared" si="18"/>
        <v>0.25</v>
      </c>
      <c r="T117" s="128">
        <f t="shared" si="19"/>
        <v>0.6</v>
      </c>
      <c r="U117" s="128">
        <f t="shared" si="20"/>
        <v>0.35</v>
      </c>
      <c r="V117" s="128">
        <f t="shared" si="21"/>
        <v>1.2000000000000002</v>
      </c>
      <c r="W117" s="33">
        <f t="shared" si="22"/>
        <v>23</v>
      </c>
      <c r="X117" s="129">
        <f t="shared" si="23"/>
        <v>4.6000000000000005</v>
      </c>
      <c r="Y117" s="151">
        <v>14</v>
      </c>
      <c r="Z117" s="131">
        <f t="shared" si="24"/>
        <v>11.200000000000001</v>
      </c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2"/>
    </row>
    <row r="118" spans="1:44" s="130" customFormat="1" x14ac:dyDescent="0.3">
      <c r="A118" s="125">
        <v>112</v>
      </c>
      <c r="B118" s="134">
        <v>660917</v>
      </c>
      <c r="C118" s="135" t="s">
        <v>216</v>
      </c>
      <c r="D118" s="9">
        <v>4</v>
      </c>
      <c r="E118" s="9">
        <v>5</v>
      </c>
      <c r="F118" s="9">
        <v>3</v>
      </c>
      <c r="G118" s="9">
        <v>4</v>
      </c>
      <c r="H118" s="9">
        <v>2</v>
      </c>
      <c r="I118" s="157">
        <f t="shared" si="25"/>
        <v>18</v>
      </c>
      <c r="J118" s="126">
        <f t="shared" si="14"/>
        <v>2.6999999999999997</v>
      </c>
      <c r="K118" s="127">
        <v>3</v>
      </c>
      <c r="L118" s="127">
        <v>2</v>
      </c>
      <c r="M118" s="127">
        <v>4</v>
      </c>
      <c r="N118" s="127">
        <v>2</v>
      </c>
      <c r="O118" s="127">
        <v>1</v>
      </c>
      <c r="P118" s="127">
        <f t="shared" si="15"/>
        <v>12</v>
      </c>
      <c r="Q118" s="127">
        <f t="shared" si="16"/>
        <v>0.60000000000000009</v>
      </c>
      <c r="R118" s="128">
        <f t="shared" si="17"/>
        <v>0.75</v>
      </c>
      <c r="S118" s="128">
        <f t="shared" si="18"/>
        <v>0.85</v>
      </c>
      <c r="T118" s="128">
        <f t="shared" si="19"/>
        <v>0.64999999999999991</v>
      </c>
      <c r="U118" s="128">
        <f t="shared" si="20"/>
        <v>0.7</v>
      </c>
      <c r="V118" s="128">
        <f t="shared" si="21"/>
        <v>0.35</v>
      </c>
      <c r="W118" s="33">
        <f t="shared" si="22"/>
        <v>30</v>
      </c>
      <c r="X118" s="129">
        <f t="shared" si="23"/>
        <v>6</v>
      </c>
      <c r="Y118" s="151">
        <v>15</v>
      </c>
      <c r="Z118" s="131">
        <f t="shared" si="24"/>
        <v>12</v>
      </c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2"/>
    </row>
    <row r="119" spans="1:44" s="130" customFormat="1" x14ac:dyDescent="0.3">
      <c r="A119" s="125">
        <v>113</v>
      </c>
      <c r="B119" s="134">
        <v>660918</v>
      </c>
      <c r="C119" s="135" t="s">
        <v>217</v>
      </c>
      <c r="D119" s="9">
        <v>1</v>
      </c>
      <c r="E119" s="9">
        <v>4</v>
      </c>
      <c r="F119" s="9">
        <v>3</v>
      </c>
      <c r="G119" s="9">
        <v>5</v>
      </c>
      <c r="H119" s="9">
        <v>6</v>
      </c>
      <c r="I119" s="157">
        <f t="shared" si="25"/>
        <v>19</v>
      </c>
      <c r="J119" s="126">
        <f t="shared" si="14"/>
        <v>2.85</v>
      </c>
      <c r="K119" s="127">
        <v>2</v>
      </c>
      <c r="L119" s="127">
        <v>1</v>
      </c>
      <c r="M119" s="127">
        <v>4</v>
      </c>
      <c r="N119" s="127">
        <v>2</v>
      </c>
      <c r="O119" s="127">
        <v>1</v>
      </c>
      <c r="P119" s="127">
        <f t="shared" si="15"/>
        <v>10</v>
      </c>
      <c r="Q119" s="127">
        <f t="shared" si="16"/>
        <v>0.5</v>
      </c>
      <c r="R119" s="128">
        <f t="shared" si="17"/>
        <v>0.25</v>
      </c>
      <c r="S119" s="128">
        <f t="shared" si="18"/>
        <v>0.65</v>
      </c>
      <c r="T119" s="128">
        <f t="shared" si="19"/>
        <v>0.64999999999999991</v>
      </c>
      <c r="U119" s="128">
        <f t="shared" si="20"/>
        <v>0.85</v>
      </c>
      <c r="V119" s="128">
        <f t="shared" si="21"/>
        <v>0.95</v>
      </c>
      <c r="W119" s="33">
        <f t="shared" si="22"/>
        <v>29</v>
      </c>
      <c r="X119" s="129">
        <f t="shared" si="23"/>
        <v>5.8000000000000007</v>
      </c>
      <c r="Y119" s="151">
        <v>15</v>
      </c>
      <c r="Z119" s="131">
        <f t="shared" si="24"/>
        <v>12</v>
      </c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2"/>
    </row>
    <row r="120" spans="1:44" s="130" customFormat="1" x14ac:dyDescent="0.3">
      <c r="A120" s="125">
        <v>114</v>
      </c>
      <c r="B120" s="134">
        <v>660919</v>
      </c>
      <c r="C120" s="135" t="s">
        <v>218</v>
      </c>
      <c r="D120" s="9">
        <v>1</v>
      </c>
      <c r="E120" s="9">
        <v>0</v>
      </c>
      <c r="F120" s="9">
        <v>2</v>
      </c>
      <c r="G120" s="9">
        <v>1</v>
      </c>
      <c r="H120" s="9">
        <v>2</v>
      </c>
      <c r="I120" s="157">
        <f t="shared" si="25"/>
        <v>6</v>
      </c>
      <c r="J120" s="126">
        <f t="shared" si="14"/>
        <v>0.89999999999999991</v>
      </c>
      <c r="K120" s="127">
        <v>0</v>
      </c>
      <c r="L120" s="127">
        <v>1</v>
      </c>
      <c r="M120" s="127">
        <v>0</v>
      </c>
      <c r="N120" s="127">
        <v>0.5</v>
      </c>
      <c r="O120" s="127">
        <v>1</v>
      </c>
      <c r="P120" s="127">
        <f t="shared" si="15"/>
        <v>2.5</v>
      </c>
      <c r="Q120" s="127">
        <f t="shared" si="16"/>
        <v>0.125</v>
      </c>
      <c r="R120" s="128">
        <f t="shared" si="17"/>
        <v>0.15</v>
      </c>
      <c r="S120" s="128">
        <f t="shared" si="18"/>
        <v>0.05</v>
      </c>
      <c r="T120" s="128">
        <f t="shared" si="19"/>
        <v>0.3</v>
      </c>
      <c r="U120" s="128">
        <f t="shared" si="20"/>
        <v>0.17499999999999999</v>
      </c>
      <c r="V120" s="128">
        <f t="shared" si="21"/>
        <v>0.35</v>
      </c>
      <c r="W120" s="33">
        <f t="shared" si="22"/>
        <v>8.5</v>
      </c>
      <c r="X120" s="129">
        <f t="shared" si="23"/>
        <v>1.7000000000000002</v>
      </c>
      <c r="Y120" s="151">
        <v>5</v>
      </c>
      <c r="Z120" s="131">
        <f t="shared" si="24"/>
        <v>4</v>
      </c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2"/>
    </row>
    <row r="121" spans="1:44" s="130" customFormat="1" x14ac:dyDescent="0.3">
      <c r="A121" s="125">
        <v>115</v>
      </c>
      <c r="B121" s="134">
        <v>660920</v>
      </c>
      <c r="C121" s="135" t="s">
        <v>219</v>
      </c>
      <c r="D121" s="9">
        <v>3</v>
      </c>
      <c r="E121" s="9">
        <v>2</v>
      </c>
      <c r="F121" s="9">
        <v>1</v>
      </c>
      <c r="G121" s="9">
        <v>2</v>
      </c>
      <c r="H121" s="9">
        <v>1</v>
      </c>
      <c r="I121" s="157">
        <f t="shared" si="25"/>
        <v>9</v>
      </c>
      <c r="J121" s="126">
        <f t="shared" si="14"/>
        <v>1.3499999999999999</v>
      </c>
      <c r="K121" s="127">
        <v>1</v>
      </c>
      <c r="L121" s="127">
        <v>2</v>
      </c>
      <c r="M121" s="127">
        <v>0</v>
      </c>
      <c r="N121" s="127">
        <v>1</v>
      </c>
      <c r="O121" s="127">
        <v>1.5</v>
      </c>
      <c r="P121" s="127">
        <f t="shared" si="15"/>
        <v>5.5</v>
      </c>
      <c r="Q121" s="127">
        <f t="shared" si="16"/>
        <v>0.27500000000000002</v>
      </c>
      <c r="R121" s="128">
        <f t="shared" si="17"/>
        <v>0.49999999999999994</v>
      </c>
      <c r="S121" s="128">
        <f t="shared" si="18"/>
        <v>0.4</v>
      </c>
      <c r="T121" s="128">
        <f t="shared" si="19"/>
        <v>0.15</v>
      </c>
      <c r="U121" s="128">
        <f t="shared" si="20"/>
        <v>0.35</v>
      </c>
      <c r="V121" s="128">
        <f t="shared" si="21"/>
        <v>0.22500000000000001</v>
      </c>
      <c r="W121" s="33">
        <f t="shared" si="22"/>
        <v>14.5</v>
      </c>
      <c r="X121" s="129">
        <f t="shared" si="23"/>
        <v>2.9000000000000004</v>
      </c>
      <c r="Y121" s="151">
        <v>4</v>
      </c>
      <c r="Z121" s="131">
        <f t="shared" si="24"/>
        <v>3.2</v>
      </c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2"/>
    </row>
    <row r="122" spans="1:44" s="130" customFormat="1" x14ac:dyDescent="0.3">
      <c r="A122" s="125">
        <v>116</v>
      </c>
      <c r="B122" s="134">
        <v>660921</v>
      </c>
      <c r="C122" s="135" t="s">
        <v>220</v>
      </c>
      <c r="D122" s="9">
        <v>2</v>
      </c>
      <c r="E122" s="9">
        <v>6</v>
      </c>
      <c r="F122" s="9">
        <v>7</v>
      </c>
      <c r="G122" s="9">
        <v>1</v>
      </c>
      <c r="H122" s="9">
        <v>1</v>
      </c>
      <c r="I122" s="157">
        <f t="shared" si="25"/>
        <v>17</v>
      </c>
      <c r="J122" s="126">
        <f t="shared" si="14"/>
        <v>2.5499999999999998</v>
      </c>
      <c r="K122" s="127">
        <v>2</v>
      </c>
      <c r="L122" s="127">
        <v>1</v>
      </c>
      <c r="M122" s="127">
        <v>3</v>
      </c>
      <c r="N122" s="127">
        <v>1.5</v>
      </c>
      <c r="O122" s="127">
        <v>1</v>
      </c>
      <c r="P122" s="127">
        <f t="shared" si="15"/>
        <v>8.5</v>
      </c>
      <c r="Q122" s="127">
        <f t="shared" si="16"/>
        <v>0.42500000000000004</v>
      </c>
      <c r="R122" s="128">
        <f t="shared" si="17"/>
        <v>0.4</v>
      </c>
      <c r="S122" s="128">
        <f t="shared" si="18"/>
        <v>0.95</v>
      </c>
      <c r="T122" s="128">
        <f t="shared" si="19"/>
        <v>1.2000000000000002</v>
      </c>
      <c r="U122" s="128">
        <f t="shared" si="20"/>
        <v>0.22500000000000001</v>
      </c>
      <c r="V122" s="128">
        <f t="shared" si="21"/>
        <v>0.2</v>
      </c>
      <c r="W122" s="33">
        <f t="shared" si="22"/>
        <v>25.5</v>
      </c>
      <c r="X122" s="129">
        <f t="shared" si="23"/>
        <v>5.1000000000000005</v>
      </c>
      <c r="Y122" s="151">
        <v>15</v>
      </c>
      <c r="Z122" s="131">
        <f t="shared" si="24"/>
        <v>12</v>
      </c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2"/>
    </row>
    <row r="123" spans="1:44" s="130" customFormat="1" x14ac:dyDescent="0.3">
      <c r="A123" s="125">
        <v>117</v>
      </c>
      <c r="B123" s="134">
        <v>660922</v>
      </c>
      <c r="C123" s="135" t="s">
        <v>221</v>
      </c>
      <c r="D123" s="9">
        <v>2</v>
      </c>
      <c r="E123" s="9">
        <v>3</v>
      </c>
      <c r="F123" s="9">
        <v>5</v>
      </c>
      <c r="G123" s="9">
        <v>3</v>
      </c>
      <c r="H123" s="9">
        <v>5</v>
      </c>
      <c r="I123" s="157">
        <f t="shared" si="25"/>
        <v>18</v>
      </c>
      <c r="J123" s="126">
        <f t="shared" si="14"/>
        <v>2.6999999999999997</v>
      </c>
      <c r="K123" s="127">
        <v>1.5</v>
      </c>
      <c r="L123" s="127">
        <v>2.5</v>
      </c>
      <c r="M123" s="127">
        <v>1</v>
      </c>
      <c r="N123" s="127">
        <v>2</v>
      </c>
      <c r="O123" s="127">
        <v>4</v>
      </c>
      <c r="P123" s="127">
        <f t="shared" si="15"/>
        <v>11</v>
      </c>
      <c r="Q123" s="127">
        <f t="shared" si="16"/>
        <v>0.55000000000000004</v>
      </c>
      <c r="R123" s="128">
        <f t="shared" si="17"/>
        <v>0.375</v>
      </c>
      <c r="S123" s="128">
        <f t="shared" si="18"/>
        <v>0.57499999999999996</v>
      </c>
      <c r="T123" s="128">
        <f t="shared" si="19"/>
        <v>0.8</v>
      </c>
      <c r="U123" s="128">
        <f t="shared" si="20"/>
        <v>0.54999999999999993</v>
      </c>
      <c r="V123" s="128">
        <f t="shared" si="21"/>
        <v>0.95</v>
      </c>
      <c r="W123" s="33">
        <f t="shared" si="22"/>
        <v>29</v>
      </c>
      <c r="X123" s="129">
        <f t="shared" si="23"/>
        <v>5.8000000000000007</v>
      </c>
      <c r="Y123" s="151">
        <v>16</v>
      </c>
      <c r="Z123" s="131">
        <f t="shared" si="24"/>
        <v>12.8</v>
      </c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2"/>
    </row>
    <row r="124" spans="1:44" s="130" customFormat="1" x14ac:dyDescent="0.3">
      <c r="A124" s="125">
        <v>118</v>
      </c>
      <c r="B124" s="134">
        <v>660923</v>
      </c>
      <c r="C124" s="135" t="s">
        <v>222</v>
      </c>
      <c r="D124" s="9">
        <v>1</v>
      </c>
      <c r="E124" s="9">
        <v>2</v>
      </c>
      <c r="F124" s="9">
        <v>5</v>
      </c>
      <c r="G124" s="9">
        <v>4</v>
      </c>
      <c r="H124" s="9">
        <v>4</v>
      </c>
      <c r="I124" s="157">
        <f t="shared" si="25"/>
        <v>16</v>
      </c>
      <c r="J124" s="126">
        <f t="shared" si="14"/>
        <v>2.4</v>
      </c>
      <c r="K124" s="127">
        <v>1</v>
      </c>
      <c r="L124" s="127">
        <v>0</v>
      </c>
      <c r="M124" s="127">
        <v>2</v>
      </c>
      <c r="N124" s="127">
        <v>1</v>
      </c>
      <c r="O124" s="127">
        <v>1.5</v>
      </c>
      <c r="P124" s="127">
        <f t="shared" si="15"/>
        <v>5.5</v>
      </c>
      <c r="Q124" s="127">
        <f t="shared" si="16"/>
        <v>0.27500000000000002</v>
      </c>
      <c r="R124" s="128">
        <f t="shared" si="17"/>
        <v>0.2</v>
      </c>
      <c r="S124" s="128">
        <f t="shared" si="18"/>
        <v>0.3</v>
      </c>
      <c r="T124" s="128">
        <f t="shared" si="19"/>
        <v>0.85</v>
      </c>
      <c r="U124" s="128">
        <f t="shared" si="20"/>
        <v>0.65</v>
      </c>
      <c r="V124" s="128">
        <f t="shared" si="21"/>
        <v>0.67500000000000004</v>
      </c>
      <c r="W124" s="33">
        <f t="shared" si="22"/>
        <v>21.5</v>
      </c>
      <c r="X124" s="129">
        <f t="shared" si="23"/>
        <v>4.3</v>
      </c>
      <c r="Y124" s="151">
        <v>14</v>
      </c>
      <c r="Z124" s="131">
        <f t="shared" si="24"/>
        <v>11.200000000000001</v>
      </c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2"/>
    </row>
    <row r="125" spans="1:44" s="130" customFormat="1" x14ac:dyDescent="0.3">
      <c r="A125" s="125">
        <v>119</v>
      </c>
      <c r="B125" s="134">
        <v>660924</v>
      </c>
      <c r="C125" s="135" t="s">
        <v>223</v>
      </c>
      <c r="D125" s="9"/>
      <c r="E125" s="9"/>
      <c r="F125" s="9"/>
      <c r="G125" s="9"/>
      <c r="H125" s="9"/>
      <c r="I125" s="157"/>
      <c r="J125" s="126"/>
      <c r="K125" s="127"/>
      <c r="L125" s="127"/>
      <c r="M125" s="127"/>
      <c r="N125" s="127"/>
      <c r="O125" s="127"/>
      <c r="P125" s="127"/>
      <c r="Q125" s="127"/>
      <c r="R125" s="128"/>
      <c r="S125" s="128"/>
      <c r="T125" s="128"/>
      <c r="U125" s="128"/>
      <c r="V125" s="128"/>
      <c r="W125" s="33"/>
      <c r="X125" s="129"/>
      <c r="Y125" s="151" t="s">
        <v>290</v>
      </c>
      <c r="Z125" s="131" t="e">
        <f t="shared" si="24"/>
        <v>#VALUE!</v>
      </c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2"/>
    </row>
    <row r="126" spans="1:44" s="130" customFormat="1" x14ac:dyDescent="0.3">
      <c r="A126" s="125">
        <v>120</v>
      </c>
      <c r="B126" s="134">
        <v>660925</v>
      </c>
      <c r="C126" s="135" t="s">
        <v>224</v>
      </c>
      <c r="D126" s="9">
        <v>3</v>
      </c>
      <c r="E126" s="9">
        <v>4</v>
      </c>
      <c r="F126" s="9">
        <v>2</v>
      </c>
      <c r="G126" s="9">
        <v>5</v>
      </c>
      <c r="H126" s="9">
        <v>4</v>
      </c>
      <c r="I126" s="157">
        <f t="shared" si="25"/>
        <v>18</v>
      </c>
      <c r="J126" s="126">
        <f t="shared" si="14"/>
        <v>2.6999999999999997</v>
      </c>
      <c r="K126" s="127">
        <v>2</v>
      </c>
      <c r="L126" s="127">
        <v>1</v>
      </c>
      <c r="M126" s="127">
        <v>4</v>
      </c>
      <c r="N126" s="127">
        <v>1</v>
      </c>
      <c r="O126" s="127">
        <v>2</v>
      </c>
      <c r="P126" s="127">
        <f t="shared" si="15"/>
        <v>10</v>
      </c>
      <c r="Q126" s="127">
        <f t="shared" si="16"/>
        <v>0.5</v>
      </c>
      <c r="R126" s="128">
        <f t="shared" si="17"/>
        <v>0.54999999999999993</v>
      </c>
      <c r="S126" s="128">
        <f t="shared" si="18"/>
        <v>0.65</v>
      </c>
      <c r="T126" s="128">
        <f t="shared" si="19"/>
        <v>0.5</v>
      </c>
      <c r="U126" s="128">
        <f t="shared" si="20"/>
        <v>0.8</v>
      </c>
      <c r="V126" s="128">
        <f t="shared" si="21"/>
        <v>0.7</v>
      </c>
      <c r="W126" s="33">
        <f t="shared" si="22"/>
        <v>28</v>
      </c>
      <c r="X126" s="129">
        <f t="shared" si="23"/>
        <v>5.6000000000000005</v>
      </c>
      <c r="Y126" s="151">
        <v>15</v>
      </c>
      <c r="Z126" s="131">
        <f t="shared" si="24"/>
        <v>12</v>
      </c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2"/>
    </row>
    <row r="127" spans="1:44" s="130" customFormat="1" x14ac:dyDescent="0.3">
      <c r="A127" s="125">
        <v>121</v>
      </c>
      <c r="B127" s="134">
        <v>660926</v>
      </c>
      <c r="C127" s="135" t="s">
        <v>225</v>
      </c>
      <c r="D127" s="9">
        <v>0</v>
      </c>
      <c r="E127" s="9">
        <v>1</v>
      </c>
      <c r="F127" s="9">
        <v>2.5</v>
      </c>
      <c r="G127" s="9">
        <v>4</v>
      </c>
      <c r="H127" s="9">
        <v>1</v>
      </c>
      <c r="I127" s="157">
        <f t="shared" si="25"/>
        <v>8.5</v>
      </c>
      <c r="J127" s="126">
        <f t="shared" si="14"/>
        <v>1.2749999999999999</v>
      </c>
      <c r="K127" s="127">
        <v>0</v>
      </c>
      <c r="L127" s="127">
        <v>1</v>
      </c>
      <c r="M127" s="127">
        <v>2</v>
      </c>
      <c r="N127" s="127">
        <v>0.5</v>
      </c>
      <c r="O127" s="127">
        <v>1.5</v>
      </c>
      <c r="P127" s="127">
        <f t="shared" si="15"/>
        <v>5</v>
      </c>
      <c r="Q127" s="127">
        <f t="shared" si="16"/>
        <v>0.25</v>
      </c>
      <c r="R127" s="128">
        <f t="shared" si="17"/>
        <v>0</v>
      </c>
      <c r="S127" s="128">
        <f t="shared" si="18"/>
        <v>0.2</v>
      </c>
      <c r="T127" s="128">
        <f t="shared" si="19"/>
        <v>0.47499999999999998</v>
      </c>
      <c r="U127" s="128">
        <f t="shared" si="20"/>
        <v>0.625</v>
      </c>
      <c r="V127" s="128">
        <f t="shared" si="21"/>
        <v>0.22500000000000001</v>
      </c>
      <c r="W127" s="33">
        <f t="shared" si="22"/>
        <v>13.5</v>
      </c>
      <c r="X127" s="129">
        <f t="shared" si="23"/>
        <v>2.7</v>
      </c>
      <c r="Y127" s="151">
        <v>6</v>
      </c>
      <c r="Z127" s="131">
        <f t="shared" si="24"/>
        <v>4.8000000000000007</v>
      </c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2"/>
    </row>
    <row r="128" spans="1:44" s="130" customFormat="1" x14ac:dyDescent="0.3">
      <c r="A128" s="125">
        <v>122</v>
      </c>
      <c r="B128" s="134">
        <v>660996</v>
      </c>
      <c r="C128" s="135" t="s">
        <v>226</v>
      </c>
      <c r="D128" s="9">
        <v>2</v>
      </c>
      <c r="E128" s="9">
        <v>2.5</v>
      </c>
      <c r="F128" s="9">
        <v>2</v>
      </c>
      <c r="G128" s="9">
        <v>3</v>
      </c>
      <c r="H128" s="9">
        <v>5</v>
      </c>
      <c r="I128" s="157">
        <f t="shared" si="25"/>
        <v>14.5</v>
      </c>
      <c r="J128" s="126">
        <f t="shared" si="14"/>
        <v>2.1749999999999998</v>
      </c>
      <c r="K128" s="127">
        <v>2.5</v>
      </c>
      <c r="L128" s="127">
        <v>0.5</v>
      </c>
      <c r="M128" s="127">
        <v>1.5</v>
      </c>
      <c r="N128" s="127">
        <v>1</v>
      </c>
      <c r="O128" s="127">
        <v>2</v>
      </c>
      <c r="P128" s="127">
        <f t="shared" si="15"/>
        <v>7.5</v>
      </c>
      <c r="Q128" s="127">
        <f t="shared" si="16"/>
        <v>0.375</v>
      </c>
      <c r="R128" s="128">
        <f t="shared" si="17"/>
        <v>0.42499999999999999</v>
      </c>
      <c r="S128" s="128">
        <f t="shared" si="18"/>
        <v>0.4</v>
      </c>
      <c r="T128" s="128">
        <f t="shared" si="19"/>
        <v>0.375</v>
      </c>
      <c r="U128" s="128">
        <f t="shared" si="20"/>
        <v>0.49999999999999994</v>
      </c>
      <c r="V128" s="128">
        <f t="shared" si="21"/>
        <v>0.85</v>
      </c>
      <c r="W128" s="33">
        <f t="shared" si="22"/>
        <v>22</v>
      </c>
      <c r="X128" s="129">
        <f t="shared" si="23"/>
        <v>4.4000000000000004</v>
      </c>
      <c r="Y128" s="151">
        <v>14</v>
      </c>
      <c r="Z128" s="131">
        <f t="shared" si="24"/>
        <v>11.200000000000001</v>
      </c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2"/>
    </row>
    <row r="129" spans="1:44" s="130" customFormat="1" x14ac:dyDescent="0.3">
      <c r="A129" s="125">
        <v>123</v>
      </c>
      <c r="B129" s="134">
        <v>660927</v>
      </c>
      <c r="C129" s="135" t="s">
        <v>227</v>
      </c>
      <c r="D129" s="9">
        <v>1</v>
      </c>
      <c r="E129" s="9">
        <v>2</v>
      </c>
      <c r="F129" s="9">
        <v>2.5</v>
      </c>
      <c r="G129" s="9">
        <v>2</v>
      </c>
      <c r="H129" s="9">
        <v>1</v>
      </c>
      <c r="I129" s="157">
        <f t="shared" si="25"/>
        <v>8.5</v>
      </c>
      <c r="J129" s="126">
        <f t="shared" si="14"/>
        <v>1.2749999999999999</v>
      </c>
      <c r="K129" s="127">
        <v>0</v>
      </c>
      <c r="L129" s="127">
        <v>2.5</v>
      </c>
      <c r="M129" s="127">
        <v>0.5</v>
      </c>
      <c r="N129" s="127">
        <v>1.5</v>
      </c>
      <c r="O129" s="127">
        <v>0</v>
      </c>
      <c r="P129" s="127">
        <f t="shared" si="15"/>
        <v>4.5</v>
      </c>
      <c r="Q129" s="127">
        <f t="shared" si="16"/>
        <v>0.22500000000000001</v>
      </c>
      <c r="R129" s="128">
        <f t="shared" si="17"/>
        <v>0.15</v>
      </c>
      <c r="S129" s="128">
        <f t="shared" si="18"/>
        <v>0.42499999999999999</v>
      </c>
      <c r="T129" s="128">
        <f t="shared" si="19"/>
        <v>0.4</v>
      </c>
      <c r="U129" s="128">
        <f t="shared" si="20"/>
        <v>0.375</v>
      </c>
      <c r="V129" s="128">
        <f t="shared" si="21"/>
        <v>0.15</v>
      </c>
      <c r="W129" s="33">
        <f t="shared" si="22"/>
        <v>13</v>
      </c>
      <c r="X129" s="129">
        <f t="shared" si="23"/>
        <v>2.6</v>
      </c>
      <c r="Y129" s="151">
        <v>9</v>
      </c>
      <c r="Z129" s="131">
        <f t="shared" si="24"/>
        <v>7.2</v>
      </c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2"/>
    </row>
    <row r="130" spans="1:44" s="130" customFormat="1" x14ac:dyDescent="0.3">
      <c r="A130" s="125">
        <v>124</v>
      </c>
      <c r="B130" s="134">
        <v>660997</v>
      </c>
      <c r="C130" s="135" t="s">
        <v>228</v>
      </c>
      <c r="D130" s="9">
        <v>1</v>
      </c>
      <c r="E130" s="9">
        <v>1.5</v>
      </c>
      <c r="F130" s="9">
        <v>0</v>
      </c>
      <c r="G130" s="9">
        <v>2</v>
      </c>
      <c r="H130" s="9">
        <v>4</v>
      </c>
      <c r="I130" s="157">
        <f t="shared" si="25"/>
        <v>8.5</v>
      </c>
      <c r="J130" s="126">
        <f t="shared" si="14"/>
        <v>1.2749999999999999</v>
      </c>
      <c r="K130" s="127">
        <v>2</v>
      </c>
      <c r="L130" s="127">
        <v>1.5</v>
      </c>
      <c r="M130" s="127">
        <v>2</v>
      </c>
      <c r="N130" s="127">
        <v>0.5</v>
      </c>
      <c r="O130" s="127">
        <v>2</v>
      </c>
      <c r="P130" s="127">
        <f t="shared" si="15"/>
        <v>8</v>
      </c>
      <c r="Q130" s="127">
        <f t="shared" si="16"/>
        <v>0.4</v>
      </c>
      <c r="R130" s="128">
        <f t="shared" si="17"/>
        <v>0.25</v>
      </c>
      <c r="S130" s="128">
        <f t="shared" si="18"/>
        <v>0.3</v>
      </c>
      <c r="T130" s="128">
        <f t="shared" si="19"/>
        <v>0.1</v>
      </c>
      <c r="U130" s="128">
        <f t="shared" si="20"/>
        <v>0.32500000000000001</v>
      </c>
      <c r="V130" s="128">
        <f t="shared" si="21"/>
        <v>0.7</v>
      </c>
      <c r="W130" s="33">
        <f t="shared" si="22"/>
        <v>16.5</v>
      </c>
      <c r="X130" s="129">
        <f t="shared" si="23"/>
        <v>3.3000000000000003</v>
      </c>
      <c r="Y130" s="151">
        <v>6</v>
      </c>
      <c r="Z130" s="131">
        <f t="shared" si="24"/>
        <v>4.8000000000000007</v>
      </c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2"/>
    </row>
    <row r="131" spans="1:44" s="130" customFormat="1" x14ac:dyDescent="0.3">
      <c r="A131" s="125">
        <v>125</v>
      </c>
      <c r="B131" s="134">
        <v>660998</v>
      </c>
      <c r="C131" s="135" t="s">
        <v>229</v>
      </c>
      <c r="D131" s="9"/>
      <c r="E131" s="9"/>
      <c r="F131" s="9"/>
      <c r="G131" s="9"/>
      <c r="H131" s="9"/>
      <c r="I131" s="157"/>
      <c r="J131" s="126"/>
      <c r="K131" s="127"/>
      <c r="L131" s="127"/>
      <c r="M131" s="127"/>
      <c r="N131" s="127"/>
      <c r="O131" s="127"/>
      <c r="P131" s="127"/>
      <c r="Q131" s="127"/>
      <c r="R131" s="128"/>
      <c r="S131" s="128"/>
      <c r="T131" s="128"/>
      <c r="U131" s="128"/>
      <c r="V131" s="128"/>
      <c r="W131" s="33"/>
      <c r="X131" s="129"/>
      <c r="Y131" s="151" t="s">
        <v>290</v>
      </c>
      <c r="Z131" s="131" t="e">
        <f t="shared" si="24"/>
        <v>#VALUE!</v>
      </c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2"/>
    </row>
    <row r="132" spans="1:44" s="130" customFormat="1" x14ac:dyDescent="0.3">
      <c r="A132" s="125">
        <v>126</v>
      </c>
      <c r="B132" s="134">
        <v>660928</v>
      </c>
      <c r="C132" s="135" t="s">
        <v>230</v>
      </c>
      <c r="D132" s="9">
        <v>1</v>
      </c>
      <c r="E132" s="9">
        <v>2</v>
      </c>
      <c r="F132" s="9">
        <v>0</v>
      </c>
      <c r="G132" s="9">
        <v>2</v>
      </c>
      <c r="H132" s="9">
        <v>1</v>
      </c>
      <c r="I132" s="157">
        <f t="shared" si="25"/>
        <v>6</v>
      </c>
      <c r="J132" s="126">
        <f t="shared" si="14"/>
        <v>0.89999999999999991</v>
      </c>
      <c r="K132" s="127">
        <v>0</v>
      </c>
      <c r="L132" s="127">
        <v>1</v>
      </c>
      <c r="M132" s="127">
        <v>1.5</v>
      </c>
      <c r="N132" s="127">
        <v>1</v>
      </c>
      <c r="O132" s="127">
        <v>1</v>
      </c>
      <c r="P132" s="127">
        <f t="shared" si="15"/>
        <v>4.5</v>
      </c>
      <c r="Q132" s="127">
        <f t="shared" si="16"/>
        <v>0.22500000000000001</v>
      </c>
      <c r="R132" s="128">
        <f t="shared" si="17"/>
        <v>0.15</v>
      </c>
      <c r="S132" s="128">
        <f t="shared" si="18"/>
        <v>0.35</v>
      </c>
      <c r="T132" s="128">
        <f t="shared" si="19"/>
        <v>7.5000000000000011E-2</v>
      </c>
      <c r="U132" s="128">
        <f t="shared" si="20"/>
        <v>0.35</v>
      </c>
      <c r="V132" s="128">
        <f t="shared" si="21"/>
        <v>0.2</v>
      </c>
      <c r="W132" s="33">
        <f t="shared" si="22"/>
        <v>10.5</v>
      </c>
      <c r="X132" s="129">
        <f t="shared" si="23"/>
        <v>2.1</v>
      </c>
      <c r="Y132" s="151">
        <v>4</v>
      </c>
      <c r="Z132" s="131">
        <f t="shared" si="24"/>
        <v>3.2</v>
      </c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2"/>
    </row>
    <row r="133" spans="1:44" s="130" customFormat="1" x14ac:dyDescent="0.3">
      <c r="A133" s="125">
        <v>127</v>
      </c>
      <c r="B133" s="134">
        <v>660929</v>
      </c>
      <c r="C133" s="135" t="s">
        <v>231</v>
      </c>
      <c r="D133" s="9">
        <v>2.5</v>
      </c>
      <c r="E133" s="9">
        <v>3</v>
      </c>
      <c r="F133" s="9">
        <v>2</v>
      </c>
      <c r="G133" s="9">
        <v>3</v>
      </c>
      <c r="H133" s="9">
        <v>2</v>
      </c>
      <c r="I133" s="157">
        <f t="shared" si="25"/>
        <v>12.5</v>
      </c>
      <c r="J133" s="126">
        <f t="shared" si="14"/>
        <v>1.875</v>
      </c>
      <c r="K133" s="127">
        <v>2</v>
      </c>
      <c r="L133" s="127">
        <v>1</v>
      </c>
      <c r="M133" s="127">
        <v>2</v>
      </c>
      <c r="N133" s="127">
        <v>3</v>
      </c>
      <c r="O133" s="127">
        <v>2.5</v>
      </c>
      <c r="P133" s="127">
        <f t="shared" si="15"/>
        <v>10.5</v>
      </c>
      <c r="Q133" s="127">
        <f t="shared" si="16"/>
        <v>0.52500000000000002</v>
      </c>
      <c r="R133" s="128">
        <f t="shared" si="17"/>
        <v>0.47499999999999998</v>
      </c>
      <c r="S133" s="128">
        <f t="shared" si="18"/>
        <v>0.49999999999999994</v>
      </c>
      <c r="T133" s="128">
        <f t="shared" si="19"/>
        <v>0.4</v>
      </c>
      <c r="U133" s="128">
        <f t="shared" si="20"/>
        <v>0.6</v>
      </c>
      <c r="V133" s="128">
        <f t="shared" si="21"/>
        <v>0.42499999999999999</v>
      </c>
      <c r="W133" s="33">
        <f t="shared" si="22"/>
        <v>23</v>
      </c>
      <c r="X133" s="129">
        <f t="shared" si="23"/>
        <v>4.6000000000000005</v>
      </c>
      <c r="Y133" s="151">
        <v>7</v>
      </c>
      <c r="Z133" s="131">
        <f t="shared" si="24"/>
        <v>5.6000000000000005</v>
      </c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2"/>
    </row>
    <row r="134" spans="1:44" s="130" customFormat="1" x14ac:dyDescent="0.3">
      <c r="A134" s="125">
        <v>128</v>
      </c>
      <c r="B134" s="134">
        <v>660930</v>
      </c>
      <c r="C134" s="135" t="s">
        <v>232</v>
      </c>
      <c r="D134" s="9">
        <v>1</v>
      </c>
      <c r="E134" s="9">
        <v>7</v>
      </c>
      <c r="F134" s="9">
        <v>6</v>
      </c>
      <c r="G134" s="9">
        <v>2</v>
      </c>
      <c r="H134" s="9">
        <v>2</v>
      </c>
      <c r="I134" s="157">
        <f t="shared" si="25"/>
        <v>18</v>
      </c>
      <c r="J134" s="126">
        <f t="shared" si="14"/>
        <v>2.6999999999999997</v>
      </c>
      <c r="K134" s="127">
        <v>2</v>
      </c>
      <c r="L134" s="127">
        <v>3</v>
      </c>
      <c r="M134" s="127">
        <v>2.5</v>
      </c>
      <c r="N134" s="127">
        <v>1</v>
      </c>
      <c r="O134" s="127">
        <v>2</v>
      </c>
      <c r="P134" s="127">
        <f t="shared" si="15"/>
        <v>10.5</v>
      </c>
      <c r="Q134" s="127">
        <f t="shared" si="16"/>
        <v>0.52500000000000002</v>
      </c>
      <c r="R134" s="128">
        <f t="shared" si="17"/>
        <v>0.25</v>
      </c>
      <c r="S134" s="128">
        <f t="shared" si="18"/>
        <v>1.2000000000000002</v>
      </c>
      <c r="T134" s="128">
        <f t="shared" si="19"/>
        <v>1.0249999999999999</v>
      </c>
      <c r="U134" s="128">
        <f t="shared" si="20"/>
        <v>0.35</v>
      </c>
      <c r="V134" s="128">
        <f t="shared" si="21"/>
        <v>0.4</v>
      </c>
      <c r="W134" s="33">
        <f t="shared" si="22"/>
        <v>28.5</v>
      </c>
      <c r="X134" s="129">
        <f t="shared" si="23"/>
        <v>5.7</v>
      </c>
      <c r="Y134" s="151">
        <v>14</v>
      </c>
      <c r="Z134" s="131">
        <f t="shared" si="24"/>
        <v>11.200000000000001</v>
      </c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2"/>
    </row>
    <row r="135" spans="1:44" s="130" customFormat="1" x14ac:dyDescent="0.3">
      <c r="A135" s="125">
        <v>129</v>
      </c>
      <c r="B135" s="134">
        <v>660931</v>
      </c>
      <c r="C135" s="135" t="s">
        <v>233</v>
      </c>
      <c r="D135" s="9">
        <v>5</v>
      </c>
      <c r="E135" s="9">
        <v>2.5</v>
      </c>
      <c r="F135" s="9">
        <v>3</v>
      </c>
      <c r="G135" s="9">
        <v>4</v>
      </c>
      <c r="H135" s="9">
        <v>2</v>
      </c>
      <c r="I135" s="157">
        <f t="shared" si="25"/>
        <v>16.5</v>
      </c>
      <c r="J135" s="126">
        <f t="shared" si="14"/>
        <v>2.4750000000000001</v>
      </c>
      <c r="K135" s="127">
        <v>2</v>
      </c>
      <c r="L135" s="127">
        <v>1</v>
      </c>
      <c r="M135" s="127">
        <v>2</v>
      </c>
      <c r="N135" s="127">
        <v>3</v>
      </c>
      <c r="O135" s="127">
        <v>2.5</v>
      </c>
      <c r="P135" s="127">
        <f t="shared" si="15"/>
        <v>10.5</v>
      </c>
      <c r="Q135" s="127">
        <f t="shared" si="16"/>
        <v>0.52500000000000002</v>
      </c>
      <c r="R135" s="128">
        <f t="shared" si="17"/>
        <v>0.85</v>
      </c>
      <c r="S135" s="128">
        <f t="shared" si="18"/>
        <v>0.42499999999999999</v>
      </c>
      <c r="T135" s="128">
        <f t="shared" si="19"/>
        <v>0.54999999999999993</v>
      </c>
      <c r="U135" s="128">
        <f t="shared" si="20"/>
        <v>0.75</v>
      </c>
      <c r="V135" s="128">
        <f t="shared" si="21"/>
        <v>0.42499999999999999</v>
      </c>
      <c r="W135" s="33">
        <f t="shared" si="22"/>
        <v>27</v>
      </c>
      <c r="X135" s="129">
        <f t="shared" si="23"/>
        <v>5.4</v>
      </c>
      <c r="Y135" s="151">
        <v>16</v>
      </c>
      <c r="Z135" s="131">
        <f t="shared" si="24"/>
        <v>12.8</v>
      </c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2"/>
    </row>
    <row r="136" spans="1:44" s="130" customFormat="1" x14ac:dyDescent="0.3">
      <c r="A136" s="125">
        <v>130</v>
      </c>
      <c r="B136" s="134">
        <v>660932</v>
      </c>
      <c r="C136" s="135" t="s">
        <v>234</v>
      </c>
      <c r="D136" s="9">
        <v>3</v>
      </c>
      <c r="E136" s="9">
        <v>4</v>
      </c>
      <c r="F136" s="9">
        <v>5</v>
      </c>
      <c r="G136" s="9">
        <v>6</v>
      </c>
      <c r="H136" s="9">
        <v>5</v>
      </c>
      <c r="I136" s="157">
        <f t="shared" ref="I136:I191" si="26">SUM(D136:H136)</f>
        <v>23</v>
      </c>
      <c r="J136" s="126">
        <f t="shared" ref="J136:J191" si="27">I136*0.15</f>
        <v>3.4499999999999997</v>
      </c>
      <c r="K136" s="127">
        <v>3</v>
      </c>
      <c r="L136" s="127">
        <v>2</v>
      </c>
      <c r="M136" s="127">
        <v>1</v>
      </c>
      <c r="N136" s="127">
        <v>1.5</v>
      </c>
      <c r="O136" s="127">
        <v>4</v>
      </c>
      <c r="P136" s="127">
        <f t="shared" ref="P136:P191" si="28">SUM(K136:O136)</f>
        <v>11.5</v>
      </c>
      <c r="Q136" s="127">
        <f t="shared" ref="Q136:Q191" si="29">P136*0.05</f>
        <v>0.57500000000000007</v>
      </c>
      <c r="R136" s="128">
        <f t="shared" ref="R136:R191" si="30">D136*0.15+K136*0.05</f>
        <v>0.6</v>
      </c>
      <c r="S136" s="128">
        <f t="shared" ref="S136:S191" si="31">E136*0.15+L136*0.05</f>
        <v>0.7</v>
      </c>
      <c r="T136" s="128">
        <f t="shared" ref="T136:T191" si="32">F136*0.15+M136*0.05</f>
        <v>0.8</v>
      </c>
      <c r="U136" s="128">
        <f t="shared" ref="U136:U191" si="33">G136*0.15+N136*0.05</f>
        <v>0.97499999999999987</v>
      </c>
      <c r="V136" s="128">
        <f t="shared" ref="V136:V191" si="34">H136*0.15+O136*0.05</f>
        <v>0.95</v>
      </c>
      <c r="W136" s="33">
        <f t="shared" ref="W136:W191" si="35">I136+P136</f>
        <v>34.5</v>
      </c>
      <c r="X136" s="129">
        <f t="shared" ref="X136:X191" si="36">W136*0.2</f>
        <v>6.9</v>
      </c>
      <c r="Y136" s="151">
        <v>21</v>
      </c>
      <c r="Z136" s="131">
        <f t="shared" ref="Z136:Z191" si="37">Y136*0.8</f>
        <v>16.8</v>
      </c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2"/>
    </row>
    <row r="137" spans="1:44" s="130" customFormat="1" x14ac:dyDescent="0.3">
      <c r="A137" s="125">
        <v>131</v>
      </c>
      <c r="B137" s="134">
        <v>660933</v>
      </c>
      <c r="C137" s="135" t="s">
        <v>235</v>
      </c>
      <c r="D137" s="9">
        <v>4</v>
      </c>
      <c r="E137" s="9">
        <v>2</v>
      </c>
      <c r="F137" s="9">
        <v>4</v>
      </c>
      <c r="G137" s="9">
        <v>2.5</v>
      </c>
      <c r="H137" s="9">
        <v>5</v>
      </c>
      <c r="I137" s="157">
        <f t="shared" si="26"/>
        <v>17.5</v>
      </c>
      <c r="J137" s="126">
        <f t="shared" si="27"/>
        <v>2.625</v>
      </c>
      <c r="K137" s="127">
        <v>2</v>
      </c>
      <c r="L137" s="127">
        <v>1</v>
      </c>
      <c r="M137" s="127">
        <v>0</v>
      </c>
      <c r="N137" s="127">
        <v>2</v>
      </c>
      <c r="O137" s="127">
        <v>1.5</v>
      </c>
      <c r="P137" s="127">
        <f t="shared" si="28"/>
        <v>6.5</v>
      </c>
      <c r="Q137" s="127">
        <f t="shared" si="29"/>
        <v>0.32500000000000001</v>
      </c>
      <c r="R137" s="128">
        <f t="shared" si="30"/>
        <v>0.7</v>
      </c>
      <c r="S137" s="128">
        <f t="shared" si="31"/>
        <v>0.35</v>
      </c>
      <c r="T137" s="128">
        <f t="shared" si="32"/>
        <v>0.6</v>
      </c>
      <c r="U137" s="128">
        <f t="shared" si="33"/>
        <v>0.47499999999999998</v>
      </c>
      <c r="V137" s="128">
        <f t="shared" si="34"/>
        <v>0.82499999999999996</v>
      </c>
      <c r="W137" s="33">
        <f t="shared" si="35"/>
        <v>24</v>
      </c>
      <c r="X137" s="129">
        <f t="shared" si="36"/>
        <v>4.8000000000000007</v>
      </c>
      <c r="Y137" s="151">
        <v>17</v>
      </c>
      <c r="Z137" s="131">
        <f t="shared" si="37"/>
        <v>13.600000000000001</v>
      </c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2"/>
    </row>
    <row r="138" spans="1:44" s="130" customFormat="1" x14ac:dyDescent="0.3">
      <c r="A138" s="125">
        <v>132</v>
      </c>
      <c r="B138" s="134">
        <v>660934</v>
      </c>
      <c r="C138" s="135" t="s">
        <v>236</v>
      </c>
      <c r="D138" s="9">
        <v>3</v>
      </c>
      <c r="E138" s="9">
        <v>2</v>
      </c>
      <c r="F138" s="9">
        <v>3</v>
      </c>
      <c r="G138" s="9">
        <v>4</v>
      </c>
      <c r="H138" s="9">
        <v>6</v>
      </c>
      <c r="I138" s="157">
        <f t="shared" si="26"/>
        <v>18</v>
      </c>
      <c r="J138" s="126">
        <f t="shared" si="27"/>
        <v>2.6999999999999997</v>
      </c>
      <c r="K138" s="127">
        <v>1.5</v>
      </c>
      <c r="L138" s="127">
        <v>2.5</v>
      </c>
      <c r="M138" s="127">
        <v>1</v>
      </c>
      <c r="N138" s="127">
        <v>2</v>
      </c>
      <c r="O138" s="127">
        <v>3</v>
      </c>
      <c r="P138" s="127">
        <f t="shared" si="28"/>
        <v>10</v>
      </c>
      <c r="Q138" s="127">
        <f t="shared" si="29"/>
        <v>0.5</v>
      </c>
      <c r="R138" s="128">
        <f t="shared" si="30"/>
        <v>0.52499999999999991</v>
      </c>
      <c r="S138" s="128">
        <f t="shared" si="31"/>
        <v>0.42499999999999999</v>
      </c>
      <c r="T138" s="128">
        <f t="shared" si="32"/>
        <v>0.49999999999999994</v>
      </c>
      <c r="U138" s="128">
        <f t="shared" si="33"/>
        <v>0.7</v>
      </c>
      <c r="V138" s="128">
        <f t="shared" si="34"/>
        <v>1.0499999999999998</v>
      </c>
      <c r="W138" s="33">
        <f t="shared" si="35"/>
        <v>28</v>
      </c>
      <c r="X138" s="129">
        <f t="shared" si="36"/>
        <v>5.6000000000000005</v>
      </c>
      <c r="Y138" s="151">
        <v>15</v>
      </c>
      <c r="Z138" s="131">
        <f t="shared" si="37"/>
        <v>12</v>
      </c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2"/>
    </row>
    <row r="139" spans="1:44" s="130" customFormat="1" x14ac:dyDescent="0.3">
      <c r="A139" s="125">
        <v>133</v>
      </c>
      <c r="B139" s="134">
        <v>660935</v>
      </c>
      <c r="C139" s="135" t="s">
        <v>237</v>
      </c>
      <c r="D139" s="9">
        <v>4</v>
      </c>
      <c r="E139" s="9">
        <v>4.5</v>
      </c>
      <c r="F139" s="9">
        <v>5</v>
      </c>
      <c r="G139" s="9">
        <v>4</v>
      </c>
      <c r="H139" s="9">
        <v>4</v>
      </c>
      <c r="I139" s="157">
        <f t="shared" si="26"/>
        <v>21.5</v>
      </c>
      <c r="J139" s="126">
        <f t="shared" si="27"/>
        <v>3.2250000000000001</v>
      </c>
      <c r="K139" s="127">
        <v>3</v>
      </c>
      <c r="L139" s="127">
        <v>4</v>
      </c>
      <c r="M139" s="127">
        <v>3</v>
      </c>
      <c r="N139" s="127">
        <v>4</v>
      </c>
      <c r="O139" s="127">
        <v>2</v>
      </c>
      <c r="P139" s="127">
        <f t="shared" si="28"/>
        <v>16</v>
      </c>
      <c r="Q139" s="127">
        <f t="shared" si="29"/>
        <v>0.8</v>
      </c>
      <c r="R139" s="128">
        <f t="shared" si="30"/>
        <v>0.75</v>
      </c>
      <c r="S139" s="128">
        <f t="shared" si="31"/>
        <v>0.875</v>
      </c>
      <c r="T139" s="128">
        <f t="shared" si="32"/>
        <v>0.9</v>
      </c>
      <c r="U139" s="128">
        <f t="shared" si="33"/>
        <v>0.8</v>
      </c>
      <c r="V139" s="128">
        <f t="shared" si="34"/>
        <v>0.7</v>
      </c>
      <c r="W139" s="33">
        <f t="shared" si="35"/>
        <v>37.5</v>
      </c>
      <c r="X139" s="129">
        <f t="shared" si="36"/>
        <v>7.5</v>
      </c>
      <c r="Y139" s="151">
        <v>21</v>
      </c>
      <c r="Z139" s="131">
        <f t="shared" si="37"/>
        <v>16.8</v>
      </c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2"/>
    </row>
    <row r="140" spans="1:44" s="130" customFormat="1" x14ac:dyDescent="0.3">
      <c r="A140" s="125">
        <v>134</v>
      </c>
      <c r="B140" s="134">
        <v>660936</v>
      </c>
      <c r="C140" s="135" t="s">
        <v>238</v>
      </c>
      <c r="D140" s="9">
        <v>4.5</v>
      </c>
      <c r="E140" s="9">
        <v>6</v>
      </c>
      <c r="F140" s="9">
        <v>8</v>
      </c>
      <c r="G140" s="9">
        <v>5</v>
      </c>
      <c r="H140" s="9">
        <v>6</v>
      </c>
      <c r="I140" s="157">
        <f t="shared" si="26"/>
        <v>29.5</v>
      </c>
      <c r="J140" s="126">
        <f t="shared" si="27"/>
        <v>4.4249999999999998</v>
      </c>
      <c r="K140" s="127">
        <v>2.5</v>
      </c>
      <c r="L140" s="127">
        <v>1</v>
      </c>
      <c r="M140" s="127">
        <v>2</v>
      </c>
      <c r="N140" s="127">
        <v>5</v>
      </c>
      <c r="O140" s="127">
        <v>4</v>
      </c>
      <c r="P140" s="127">
        <f t="shared" si="28"/>
        <v>14.5</v>
      </c>
      <c r="Q140" s="127">
        <f t="shared" si="29"/>
        <v>0.72500000000000009</v>
      </c>
      <c r="R140" s="128">
        <f t="shared" si="30"/>
        <v>0.79999999999999993</v>
      </c>
      <c r="S140" s="128">
        <f t="shared" si="31"/>
        <v>0.95</v>
      </c>
      <c r="T140" s="128">
        <f t="shared" si="32"/>
        <v>1.3</v>
      </c>
      <c r="U140" s="128">
        <f t="shared" si="33"/>
        <v>1</v>
      </c>
      <c r="V140" s="128">
        <f t="shared" si="34"/>
        <v>1.0999999999999999</v>
      </c>
      <c r="W140" s="33">
        <f t="shared" si="35"/>
        <v>44</v>
      </c>
      <c r="X140" s="129">
        <f t="shared" si="36"/>
        <v>8.8000000000000007</v>
      </c>
      <c r="Y140" s="151">
        <v>27</v>
      </c>
      <c r="Z140" s="131">
        <f t="shared" si="37"/>
        <v>21.6</v>
      </c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2"/>
    </row>
    <row r="141" spans="1:44" s="130" customFormat="1" x14ac:dyDescent="0.3">
      <c r="A141" s="125">
        <v>135</v>
      </c>
      <c r="B141" s="134">
        <v>660937</v>
      </c>
      <c r="C141" s="135" t="s">
        <v>239</v>
      </c>
      <c r="D141" s="9">
        <v>1</v>
      </c>
      <c r="E141" s="9">
        <v>6</v>
      </c>
      <c r="F141" s="9">
        <v>5</v>
      </c>
      <c r="G141" s="9">
        <v>4</v>
      </c>
      <c r="H141" s="9">
        <v>3</v>
      </c>
      <c r="I141" s="157">
        <f t="shared" si="26"/>
        <v>19</v>
      </c>
      <c r="J141" s="126">
        <f t="shared" si="27"/>
        <v>2.85</v>
      </c>
      <c r="K141" s="127">
        <v>1</v>
      </c>
      <c r="L141" s="127">
        <v>2</v>
      </c>
      <c r="M141" s="127">
        <v>1.5</v>
      </c>
      <c r="N141" s="127">
        <v>2</v>
      </c>
      <c r="O141" s="127">
        <v>2</v>
      </c>
      <c r="P141" s="127">
        <f t="shared" si="28"/>
        <v>8.5</v>
      </c>
      <c r="Q141" s="127">
        <f t="shared" si="29"/>
        <v>0.42500000000000004</v>
      </c>
      <c r="R141" s="128">
        <f t="shared" si="30"/>
        <v>0.2</v>
      </c>
      <c r="S141" s="128">
        <f t="shared" si="31"/>
        <v>0.99999999999999989</v>
      </c>
      <c r="T141" s="128">
        <f t="shared" si="32"/>
        <v>0.82499999999999996</v>
      </c>
      <c r="U141" s="128">
        <f t="shared" si="33"/>
        <v>0.7</v>
      </c>
      <c r="V141" s="128">
        <f t="shared" si="34"/>
        <v>0.54999999999999993</v>
      </c>
      <c r="W141" s="33">
        <f t="shared" si="35"/>
        <v>27.5</v>
      </c>
      <c r="X141" s="129">
        <f t="shared" si="36"/>
        <v>5.5</v>
      </c>
      <c r="Y141" s="151">
        <v>16</v>
      </c>
      <c r="Z141" s="131">
        <f t="shared" si="37"/>
        <v>12.8</v>
      </c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2"/>
    </row>
    <row r="142" spans="1:44" s="130" customFormat="1" x14ac:dyDescent="0.3">
      <c r="A142" s="125">
        <v>136</v>
      </c>
      <c r="B142" s="134">
        <v>660938</v>
      </c>
      <c r="C142" s="135" t="s">
        <v>240</v>
      </c>
      <c r="D142" s="9">
        <v>2</v>
      </c>
      <c r="E142" s="9">
        <v>1</v>
      </c>
      <c r="F142" s="9">
        <v>4</v>
      </c>
      <c r="G142" s="9">
        <v>9</v>
      </c>
      <c r="H142" s="9">
        <v>3</v>
      </c>
      <c r="I142" s="157">
        <f t="shared" si="26"/>
        <v>19</v>
      </c>
      <c r="J142" s="126">
        <f t="shared" si="27"/>
        <v>2.85</v>
      </c>
      <c r="K142" s="127">
        <v>2</v>
      </c>
      <c r="L142" s="127">
        <v>1</v>
      </c>
      <c r="M142" s="127">
        <v>1</v>
      </c>
      <c r="N142" s="127">
        <v>4</v>
      </c>
      <c r="O142" s="127">
        <v>1</v>
      </c>
      <c r="P142" s="127">
        <f t="shared" si="28"/>
        <v>9</v>
      </c>
      <c r="Q142" s="127">
        <f t="shared" si="29"/>
        <v>0.45</v>
      </c>
      <c r="R142" s="128">
        <f t="shared" si="30"/>
        <v>0.4</v>
      </c>
      <c r="S142" s="128">
        <f t="shared" si="31"/>
        <v>0.2</v>
      </c>
      <c r="T142" s="128">
        <f t="shared" si="32"/>
        <v>0.65</v>
      </c>
      <c r="U142" s="128">
        <f t="shared" si="33"/>
        <v>1.5499999999999998</v>
      </c>
      <c r="V142" s="128">
        <f t="shared" si="34"/>
        <v>0.49999999999999994</v>
      </c>
      <c r="W142" s="33">
        <f t="shared" si="35"/>
        <v>28</v>
      </c>
      <c r="X142" s="129">
        <f t="shared" si="36"/>
        <v>5.6000000000000005</v>
      </c>
      <c r="Y142" s="151">
        <v>17</v>
      </c>
      <c r="Z142" s="131">
        <f t="shared" si="37"/>
        <v>13.600000000000001</v>
      </c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2"/>
    </row>
    <row r="143" spans="1:44" s="130" customFormat="1" x14ac:dyDescent="0.3">
      <c r="A143" s="125">
        <v>137</v>
      </c>
      <c r="B143" s="134">
        <v>660939</v>
      </c>
      <c r="C143" s="135" t="s">
        <v>241</v>
      </c>
      <c r="D143" s="9">
        <v>2</v>
      </c>
      <c r="E143" s="9">
        <v>5</v>
      </c>
      <c r="F143" s="9">
        <v>4</v>
      </c>
      <c r="G143" s="9">
        <v>5</v>
      </c>
      <c r="H143" s="9">
        <v>6</v>
      </c>
      <c r="I143" s="157">
        <f t="shared" si="26"/>
        <v>22</v>
      </c>
      <c r="J143" s="126">
        <f t="shared" si="27"/>
        <v>3.3</v>
      </c>
      <c r="K143" s="127">
        <v>1</v>
      </c>
      <c r="L143" s="127">
        <v>2.5</v>
      </c>
      <c r="M143" s="127">
        <v>2</v>
      </c>
      <c r="N143" s="127">
        <v>1</v>
      </c>
      <c r="O143" s="127">
        <v>3</v>
      </c>
      <c r="P143" s="127">
        <f t="shared" si="28"/>
        <v>9.5</v>
      </c>
      <c r="Q143" s="127">
        <f t="shared" si="29"/>
        <v>0.47500000000000003</v>
      </c>
      <c r="R143" s="128">
        <f t="shared" si="30"/>
        <v>0.35</v>
      </c>
      <c r="S143" s="128">
        <f t="shared" si="31"/>
        <v>0.875</v>
      </c>
      <c r="T143" s="128">
        <f t="shared" si="32"/>
        <v>0.7</v>
      </c>
      <c r="U143" s="128">
        <f t="shared" si="33"/>
        <v>0.8</v>
      </c>
      <c r="V143" s="128">
        <f t="shared" si="34"/>
        <v>1.0499999999999998</v>
      </c>
      <c r="W143" s="33">
        <f t="shared" si="35"/>
        <v>31.5</v>
      </c>
      <c r="X143" s="129">
        <f t="shared" si="36"/>
        <v>6.3000000000000007</v>
      </c>
      <c r="Y143" s="151">
        <v>22</v>
      </c>
      <c r="Z143" s="131">
        <f t="shared" si="37"/>
        <v>17.600000000000001</v>
      </c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2"/>
    </row>
    <row r="144" spans="1:44" s="130" customFormat="1" x14ac:dyDescent="0.3">
      <c r="A144" s="125">
        <v>138</v>
      </c>
      <c r="B144" s="134">
        <v>660940</v>
      </c>
      <c r="C144" s="135" t="s">
        <v>242</v>
      </c>
      <c r="D144" s="9">
        <v>6</v>
      </c>
      <c r="E144" s="9">
        <v>9</v>
      </c>
      <c r="F144" s="9">
        <v>2</v>
      </c>
      <c r="G144" s="9">
        <v>3</v>
      </c>
      <c r="H144" s="9">
        <v>1</v>
      </c>
      <c r="I144" s="157">
        <f t="shared" si="26"/>
        <v>21</v>
      </c>
      <c r="J144" s="126">
        <f t="shared" si="27"/>
        <v>3.15</v>
      </c>
      <c r="K144" s="127">
        <v>2.5</v>
      </c>
      <c r="L144" s="127">
        <v>2</v>
      </c>
      <c r="M144" s="127">
        <v>3</v>
      </c>
      <c r="N144" s="127">
        <v>2.5</v>
      </c>
      <c r="O144" s="127">
        <v>2</v>
      </c>
      <c r="P144" s="127">
        <f t="shared" si="28"/>
        <v>12</v>
      </c>
      <c r="Q144" s="127">
        <f t="shared" si="29"/>
        <v>0.60000000000000009</v>
      </c>
      <c r="R144" s="128">
        <f t="shared" si="30"/>
        <v>1.0249999999999999</v>
      </c>
      <c r="S144" s="128">
        <f t="shared" si="31"/>
        <v>1.45</v>
      </c>
      <c r="T144" s="128">
        <f t="shared" si="32"/>
        <v>0.45</v>
      </c>
      <c r="U144" s="128">
        <f t="shared" si="33"/>
        <v>0.57499999999999996</v>
      </c>
      <c r="V144" s="128">
        <f t="shared" si="34"/>
        <v>0.25</v>
      </c>
      <c r="W144" s="33">
        <f t="shared" si="35"/>
        <v>33</v>
      </c>
      <c r="X144" s="129">
        <f t="shared" si="36"/>
        <v>6.6000000000000005</v>
      </c>
      <c r="Y144" s="151">
        <v>21</v>
      </c>
      <c r="Z144" s="131">
        <f t="shared" si="37"/>
        <v>16.8</v>
      </c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2"/>
    </row>
    <row r="145" spans="1:44" s="130" customFormat="1" x14ac:dyDescent="0.3">
      <c r="A145" s="125">
        <v>139</v>
      </c>
      <c r="B145" s="134">
        <v>660941</v>
      </c>
      <c r="C145" s="135" t="s">
        <v>243</v>
      </c>
      <c r="D145" s="9">
        <v>8</v>
      </c>
      <c r="E145" s="9">
        <v>12</v>
      </c>
      <c r="F145" s="9">
        <v>2</v>
      </c>
      <c r="G145" s="9">
        <v>3</v>
      </c>
      <c r="H145" s="9">
        <v>9</v>
      </c>
      <c r="I145" s="157">
        <f t="shared" si="26"/>
        <v>34</v>
      </c>
      <c r="J145" s="126">
        <f t="shared" si="27"/>
        <v>5.0999999999999996</v>
      </c>
      <c r="K145" s="127">
        <v>5</v>
      </c>
      <c r="L145" s="127">
        <v>3.5</v>
      </c>
      <c r="M145" s="127">
        <v>3</v>
      </c>
      <c r="N145" s="127">
        <v>4</v>
      </c>
      <c r="O145" s="127">
        <v>3</v>
      </c>
      <c r="P145" s="127">
        <f t="shared" si="28"/>
        <v>18.5</v>
      </c>
      <c r="Q145" s="127">
        <f t="shared" si="29"/>
        <v>0.92500000000000004</v>
      </c>
      <c r="R145" s="128">
        <f t="shared" si="30"/>
        <v>1.45</v>
      </c>
      <c r="S145" s="128">
        <f t="shared" si="31"/>
        <v>1.9749999999999999</v>
      </c>
      <c r="T145" s="128">
        <f t="shared" si="32"/>
        <v>0.45</v>
      </c>
      <c r="U145" s="128">
        <f t="shared" si="33"/>
        <v>0.64999999999999991</v>
      </c>
      <c r="V145" s="128">
        <f t="shared" si="34"/>
        <v>1.5</v>
      </c>
      <c r="W145" s="33">
        <f t="shared" si="35"/>
        <v>52.5</v>
      </c>
      <c r="X145" s="129">
        <f t="shared" si="36"/>
        <v>10.5</v>
      </c>
      <c r="Y145" s="151">
        <v>31</v>
      </c>
      <c r="Z145" s="131">
        <f t="shared" si="37"/>
        <v>24.8</v>
      </c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2"/>
    </row>
    <row r="146" spans="1:44" s="130" customFormat="1" x14ac:dyDescent="0.3">
      <c r="A146" s="125">
        <v>140</v>
      </c>
      <c r="B146" s="134">
        <v>660942</v>
      </c>
      <c r="C146" s="135" t="s">
        <v>244</v>
      </c>
      <c r="D146" s="9">
        <v>9</v>
      </c>
      <c r="E146" s="9">
        <v>2</v>
      </c>
      <c r="F146" s="9">
        <v>1</v>
      </c>
      <c r="G146" s="9">
        <v>12</v>
      </c>
      <c r="H146" s="9">
        <v>11</v>
      </c>
      <c r="I146" s="157">
        <f t="shared" si="26"/>
        <v>35</v>
      </c>
      <c r="J146" s="126">
        <f t="shared" si="27"/>
        <v>5.25</v>
      </c>
      <c r="K146" s="127">
        <v>4</v>
      </c>
      <c r="L146" s="127">
        <v>5</v>
      </c>
      <c r="M146" s="127">
        <v>2</v>
      </c>
      <c r="N146" s="127">
        <v>3</v>
      </c>
      <c r="O146" s="127">
        <v>6</v>
      </c>
      <c r="P146" s="127">
        <f t="shared" si="28"/>
        <v>20</v>
      </c>
      <c r="Q146" s="127">
        <f t="shared" si="29"/>
        <v>1</v>
      </c>
      <c r="R146" s="128">
        <f t="shared" si="30"/>
        <v>1.5499999999999998</v>
      </c>
      <c r="S146" s="128">
        <f t="shared" si="31"/>
        <v>0.55000000000000004</v>
      </c>
      <c r="T146" s="128">
        <f t="shared" si="32"/>
        <v>0.25</v>
      </c>
      <c r="U146" s="128">
        <f t="shared" si="33"/>
        <v>1.9499999999999997</v>
      </c>
      <c r="V146" s="128">
        <f t="shared" si="34"/>
        <v>1.95</v>
      </c>
      <c r="W146" s="33">
        <f t="shared" si="35"/>
        <v>55</v>
      </c>
      <c r="X146" s="129">
        <f t="shared" si="36"/>
        <v>11</v>
      </c>
      <c r="Y146" s="151">
        <v>33</v>
      </c>
      <c r="Z146" s="131">
        <f t="shared" si="37"/>
        <v>26.400000000000002</v>
      </c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2"/>
    </row>
    <row r="147" spans="1:44" s="130" customFormat="1" x14ac:dyDescent="0.3">
      <c r="A147" s="125">
        <v>141</v>
      </c>
      <c r="B147" s="134">
        <v>660943</v>
      </c>
      <c r="C147" s="135" t="s">
        <v>245</v>
      </c>
      <c r="D147" s="9">
        <v>1</v>
      </c>
      <c r="E147" s="9">
        <v>2</v>
      </c>
      <c r="F147" s="9">
        <v>4</v>
      </c>
      <c r="G147" s="9">
        <v>1</v>
      </c>
      <c r="H147" s="9">
        <v>12</v>
      </c>
      <c r="I147" s="157">
        <f t="shared" si="26"/>
        <v>20</v>
      </c>
      <c r="J147" s="126">
        <f t="shared" si="27"/>
        <v>3</v>
      </c>
      <c r="K147" s="127">
        <v>2</v>
      </c>
      <c r="L147" s="127">
        <v>1</v>
      </c>
      <c r="M147" s="127">
        <v>0</v>
      </c>
      <c r="N147" s="127">
        <v>2</v>
      </c>
      <c r="O147" s="127">
        <v>1</v>
      </c>
      <c r="P147" s="127">
        <f t="shared" si="28"/>
        <v>6</v>
      </c>
      <c r="Q147" s="127">
        <f t="shared" si="29"/>
        <v>0.30000000000000004</v>
      </c>
      <c r="R147" s="128">
        <f t="shared" si="30"/>
        <v>0.25</v>
      </c>
      <c r="S147" s="128">
        <f t="shared" si="31"/>
        <v>0.35</v>
      </c>
      <c r="T147" s="128">
        <f t="shared" si="32"/>
        <v>0.6</v>
      </c>
      <c r="U147" s="128">
        <f t="shared" si="33"/>
        <v>0.25</v>
      </c>
      <c r="V147" s="128">
        <f t="shared" si="34"/>
        <v>1.8499999999999999</v>
      </c>
      <c r="W147" s="33">
        <f t="shared" si="35"/>
        <v>26</v>
      </c>
      <c r="X147" s="129">
        <f t="shared" si="36"/>
        <v>5.2</v>
      </c>
      <c r="Y147" s="151">
        <v>18</v>
      </c>
      <c r="Z147" s="131">
        <f t="shared" si="37"/>
        <v>14.4</v>
      </c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2"/>
    </row>
    <row r="148" spans="1:44" s="130" customFormat="1" x14ac:dyDescent="0.3">
      <c r="A148" s="125">
        <v>142</v>
      </c>
      <c r="B148" s="134">
        <v>660944</v>
      </c>
      <c r="C148" s="135" t="s">
        <v>246</v>
      </c>
      <c r="D148" s="9">
        <v>7</v>
      </c>
      <c r="E148" s="9">
        <v>6.5</v>
      </c>
      <c r="F148" s="9">
        <v>6</v>
      </c>
      <c r="G148" s="9">
        <v>6</v>
      </c>
      <c r="H148" s="9">
        <v>7</v>
      </c>
      <c r="I148" s="157">
        <f t="shared" si="26"/>
        <v>32.5</v>
      </c>
      <c r="J148" s="126">
        <f t="shared" si="27"/>
        <v>4.875</v>
      </c>
      <c r="K148" s="127">
        <v>4</v>
      </c>
      <c r="L148" s="127">
        <v>3</v>
      </c>
      <c r="M148" s="127">
        <v>2.5</v>
      </c>
      <c r="N148" s="127">
        <v>3</v>
      </c>
      <c r="O148" s="127">
        <v>4</v>
      </c>
      <c r="P148" s="127">
        <f t="shared" si="28"/>
        <v>16.5</v>
      </c>
      <c r="Q148" s="127">
        <f t="shared" si="29"/>
        <v>0.82500000000000007</v>
      </c>
      <c r="R148" s="128">
        <f t="shared" si="30"/>
        <v>1.25</v>
      </c>
      <c r="S148" s="128">
        <f t="shared" si="31"/>
        <v>1.125</v>
      </c>
      <c r="T148" s="128">
        <f t="shared" si="32"/>
        <v>1.0249999999999999</v>
      </c>
      <c r="U148" s="128">
        <f t="shared" si="33"/>
        <v>1.0499999999999998</v>
      </c>
      <c r="V148" s="128">
        <f t="shared" si="34"/>
        <v>1.25</v>
      </c>
      <c r="W148" s="33">
        <f t="shared" si="35"/>
        <v>49</v>
      </c>
      <c r="X148" s="129">
        <f t="shared" si="36"/>
        <v>9.8000000000000007</v>
      </c>
      <c r="Y148" s="151">
        <v>29</v>
      </c>
      <c r="Z148" s="131">
        <f t="shared" si="37"/>
        <v>23.200000000000003</v>
      </c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2"/>
    </row>
    <row r="149" spans="1:44" s="130" customFormat="1" x14ac:dyDescent="0.3">
      <c r="A149" s="125">
        <v>143</v>
      </c>
      <c r="B149" s="134">
        <v>660945</v>
      </c>
      <c r="C149" s="135" t="s">
        <v>247</v>
      </c>
      <c r="D149" s="9">
        <v>12</v>
      </c>
      <c r="E149" s="9">
        <v>2</v>
      </c>
      <c r="F149" s="9">
        <v>1</v>
      </c>
      <c r="G149" s="9">
        <v>0</v>
      </c>
      <c r="H149" s="9">
        <v>3</v>
      </c>
      <c r="I149" s="157">
        <f t="shared" si="26"/>
        <v>18</v>
      </c>
      <c r="J149" s="126">
        <f t="shared" si="27"/>
        <v>2.6999999999999997</v>
      </c>
      <c r="K149" s="127">
        <v>5</v>
      </c>
      <c r="L149" s="127">
        <v>3</v>
      </c>
      <c r="M149" s="127">
        <v>2</v>
      </c>
      <c r="N149" s="127">
        <v>2</v>
      </c>
      <c r="O149" s="127">
        <v>1</v>
      </c>
      <c r="P149" s="127">
        <f t="shared" si="28"/>
        <v>13</v>
      </c>
      <c r="Q149" s="127">
        <f t="shared" si="29"/>
        <v>0.65</v>
      </c>
      <c r="R149" s="128">
        <f t="shared" si="30"/>
        <v>2.0499999999999998</v>
      </c>
      <c r="S149" s="128">
        <f t="shared" si="31"/>
        <v>0.45</v>
      </c>
      <c r="T149" s="128">
        <f t="shared" si="32"/>
        <v>0.25</v>
      </c>
      <c r="U149" s="128">
        <f t="shared" si="33"/>
        <v>0.1</v>
      </c>
      <c r="V149" s="128">
        <f t="shared" si="34"/>
        <v>0.49999999999999994</v>
      </c>
      <c r="W149" s="33">
        <f t="shared" si="35"/>
        <v>31</v>
      </c>
      <c r="X149" s="129">
        <f t="shared" si="36"/>
        <v>6.2</v>
      </c>
      <c r="Y149" s="151">
        <v>19</v>
      </c>
      <c r="Z149" s="131">
        <f t="shared" si="37"/>
        <v>15.200000000000001</v>
      </c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2"/>
    </row>
    <row r="150" spans="1:44" s="130" customFormat="1" x14ac:dyDescent="0.3">
      <c r="A150" s="125">
        <v>144</v>
      </c>
      <c r="B150" s="134">
        <v>660946</v>
      </c>
      <c r="C150" s="135" t="s">
        <v>248</v>
      </c>
      <c r="D150" s="9">
        <v>3</v>
      </c>
      <c r="E150" s="9">
        <v>4</v>
      </c>
      <c r="F150" s="9">
        <v>8</v>
      </c>
      <c r="G150" s="9">
        <v>6</v>
      </c>
      <c r="H150" s="9">
        <v>12</v>
      </c>
      <c r="I150" s="157">
        <f t="shared" si="26"/>
        <v>33</v>
      </c>
      <c r="J150" s="126">
        <f t="shared" si="27"/>
        <v>4.95</v>
      </c>
      <c r="K150" s="127">
        <v>2.5</v>
      </c>
      <c r="L150" s="127">
        <v>3.5</v>
      </c>
      <c r="M150" s="127">
        <v>3.5</v>
      </c>
      <c r="N150" s="127">
        <v>1</v>
      </c>
      <c r="O150" s="127">
        <v>2.5</v>
      </c>
      <c r="P150" s="127">
        <f t="shared" si="28"/>
        <v>13</v>
      </c>
      <c r="Q150" s="127">
        <f t="shared" si="29"/>
        <v>0.65</v>
      </c>
      <c r="R150" s="128">
        <f t="shared" si="30"/>
        <v>0.57499999999999996</v>
      </c>
      <c r="S150" s="128">
        <f t="shared" si="31"/>
        <v>0.77500000000000002</v>
      </c>
      <c r="T150" s="128">
        <f t="shared" si="32"/>
        <v>1.375</v>
      </c>
      <c r="U150" s="128">
        <f t="shared" si="33"/>
        <v>0.95</v>
      </c>
      <c r="V150" s="128">
        <f t="shared" si="34"/>
        <v>1.9249999999999998</v>
      </c>
      <c r="W150" s="33">
        <f t="shared" si="35"/>
        <v>46</v>
      </c>
      <c r="X150" s="129">
        <f t="shared" si="36"/>
        <v>9.2000000000000011</v>
      </c>
      <c r="Y150" s="151">
        <v>33</v>
      </c>
      <c r="Z150" s="131">
        <f t="shared" si="37"/>
        <v>26.400000000000002</v>
      </c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2"/>
    </row>
    <row r="151" spans="1:44" s="130" customFormat="1" x14ac:dyDescent="0.3">
      <c r="A151" s="125">
        <v>145</v>
      </c>
      <c r="B151" s="134">
        <v>660947</v>
      </c>
      <c r="C151" s="135" t="s">
        <v>249</v>
      </c>
      <c r="D151" s="9">
        <v>10</v>
      </c>
      <c r="E151" s="9">
        <v>2</v>
      </c>
      <c r="F151" s="9">
        <v>4</v>
      </c>
      <c r="G151" s="9">
        <v>5</v>
      </c>
      <c r="H151" s="9">
        <v>8</v>
      </c>
      <c r="I151" s="157">
        <f t="shared" si="26"/>
        <v>29</v>
      </c>
      <c r="J151" s="126">
        <f t="shared" si="27"/>
        <v>4.3499999999999996</v>
      </c>
      <c r="K151" s="127">
        <v>3</v>
      </c>
      <c r="L151" s="127">
        <v>2</v>
      </c>
      <c r="M151" s="127">
        <v>4</v>
      </c>
      <c r="N151" s="127">
        <v>5</v>
      </c>
      <c r="O151" s="127">
        <v>2</v>
      </c>
      <c r="P151" s="127">
        <f t="shared" si="28"/>
        <v>16</v>
      </c>
      <c r="Q151" s="127">
        <f t="shared" si="29"/>
        <v>0.8</v>
      </c>
      <c r="R151" s="128">
        <f t="shared" si="30"/>
        <v>1.65</v>
      </c>
      <c r="S151" s="128">
        <f t="shared" si="31"/>
        <v>0.4</v>
      </c>
      <c r="T151" s="128">
        <f t="shared" si="32"/>
        <v>0.8</v>
      </c>
      <c r="U151" s="128">
        <f t="shared" si="33"/>
        <v>1</v>
      </c>
      <c r="V151" s="128">
        <f t="shared" si="34"/>
        <v>1.3</v>
      </c>
      <c r="W151" s="33">
        <f t="shared" si="35"/>
        <v>45</v>
      </c>
      <c r="X151" s="129">
        <f t="shared" si="36"/>
        <v>9</v>
      </c>
      <c r="Y151" s="151">
        <v>25</v>
      </c>
      <c r="Z151" s="131">
        <f t="shared" si="37"/>
        <v>20</v>
      </c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2"/>
    </row>
    <row r="152" spans="1:44" s="130" customFormat="1" x14ac:dyDescent="0.3">
      <c r="A152" s="125">
        <v>146</v>
      </c>
      <c r="B152" s="134">
        <v>660948</v>
      </c>
      <c r="C152" s="135" t="s">
        <v>250</v>
      </c>
      <c r="D152" s="9">
        <v>3</v>
      </c>
      <c r="E152" s="9">
        <v>5</v>
      </c>
      <c r="F152" s="9">
        <v>6</v>
      </c>
      <c r="G152" s="9">
        <v>4</v>
      </c>
      <c r="H152" s="9">
        <v>5</v>
      </c>
      <c r="I152" s="157">
        <f t="shared" si="26"/>
        <v>23</v>
      </c>
      <c r="J152" s="126">
        <f t="shared" si="27"/>
        <v>3.4499999999999997</v>
      </c>
      <c r="K152" s="127">
        <v>2</v>
      </c>
      <c r="L152" s="127">
        <v>1</v>
      </c>
      <c r="M152" s="127">
        <v>3</v>
      </c>
      <c r="N152" s="127">
        <v>2</v>
      </c>
      <c r="O152" s="127">
        <v>2</v>
      </c>
      <c r="P152" s="127">
        <f t="shared" si="28"/>
        <v>10</v>
      </c>
      <c r="Q152" s="127">
        <f t="shared" si="29"/>
        <v>0.5</v>
      </c>
      <c r="R152" s="128">
        <f t="shared" si="30"/>
        <v>0.54999999999999993</v>
      </c>
      <c r="S152" s="128">
        <f t="shared" si="31"/>
        <v>0.8</v>
      </c>
      <c r="T152" s="128">
        <f t="shared" si="32"/>
        <v>1.0499999999999998</v>
      </c>
      <c r="U152" s="128">
        <f t="shared" si="33"/>
        <v>0.7</v>
      </c>
      <c r="V152" s="128">
        <f t="shared" si="34"/>
        <v>0.85</v>
      </c>
      <c r="W152" s="33">
        <f t="shared" si="35"/>
        <v>33</v>
      </c>
      <c r="X152" s="129">
        <f t="shared" si="36"/>
        <v>6.6000000000000005</v>
      </c>
      <c r="Y152" s="151">
        <v>20</v>
      </c>
      <c r="Z152" s="131">
        <f t="shared" si="37"/>
        <v>16</v>
      </c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2"/>
    </row>
    <row r="153" spans="1:44" s="130" customFormat="1" x14ac:dyDescent="0.3">
      <c r="A153" s="125">
        <v>147</v>
      </c>
      <c r="B153" s="134">
        <v>660949</v>
      </c>
      <c r="C153" s="135" t="s">
        <v>251</v>
      </c>
      <c r="D153" s="9">
        <v>6</v>
      </c>
      <c r="E153" s="9">
        <v>6</v>
      </c>
      <c r="F153" s="9">
        <v>5</v>
      </c>
      <c r="G153" s="9">
        <v>4</v>
      </c>
      <c r="H153" s="9">
        <v>4</v>
      </c>
      <c r="I153" s="157">
        <f t="shared" si="26"/>
        <v>25</v>
      </c>
      <c r="J153" s="126">
        <f t="shared" si="27"/>
        <v>3.75</v>
      </c>
      <c r="K153" s="127">
        <v>3</v>
      </c>
      <c r="L153" s="127">
        <v>2</v>
      </c>
      <c r="M153" s="127">
        <v>4</v>
      </c>
      <c r="N153" s="127">
        <v>2</v>
      </c>
      <c r="O153" s="127">
        <v>5</v>
      </c>
      <c r="P153" s="127">
        <f t="shared" si="28"/>
        <v>16</v>
      </c>
      <c r="Q153" s="127">
        <f t="shared" si="29"/>
        <v>0.8</v>
      </c>
      <c r="R153" s="128">
        <f t="shared" si="30"/>
        <v>1.0499999999999998</v>
      </c>
      <c r="S153" s="128">
        <f t="shared" si="31"/>
        <v>0.99999999999999989</v>
      </c>
      <c r="T153" s="128">
        <f t="shared" si="32"/>
        <v>0.95</v>
      </c>
      <c r="U153" s="128">
        <f t="shared" si="33"/>
        <v>0.7</v>
      </c>
      <c r="V153" s="128">
        <f t="shared" si="34"/>
        <v>0.85</v>
      </c>
      <c r="W153" s="33">
        <f t="shared" si="35"/>
        <v>41</v>
      </c>
      <c r="X153" s="129">
        <f t="shared" si="36"/>
        <v>8.2000000000000011</v>
      </c>
      <c r="Y153" s="151">
        <v>22</v>
      </c>
      <c r="Z153" s="131">
        <f t="shared" si="37"/>
        <v>17.600000000000001</v>
      </c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2"/>
    </row>
    <row r="154" spans="1:44" s="130" customFormat="1" x14ac:dyDescent="0.3">
      <c r="A154" s="125">
        <v>148</v>
      </c>
      <c r="B154" s="134">
        <v>660950</v>
      </c>
      <c r="C154" s="135" t="s">
        <v>252</v>
      </c>
      <c r="D154" s="9">
        <v>2.5</v>
      </c>
      <c r="E154" s="9">
        <v>2</v>
      </c>
      <c r="F154" s="9">
        <v>1</v>
      </c>
      <c r="G154" s="9">
        <v>9</v>
      </c>
      <c r="H154" s="9">
        <v>3</v>
      </c>
      <c r="I154" s="157">
        <f t="shared" si="26"/>
        <v>17.5</v>
      </c>
      <c r="J154" s="126">
        <f t="shared" si="27"/>
        <v>2.625</v>
      </c>
      <c r="K154" s="127">
        <v>1</v>
      </c>
      <c r="L154" s="127">
        <v>2.5</v>
      </c>
      <c r="M154" s="127">
        <v>4</v>
      </c>
      <c r="N154" s="127">
        <v>3.5</v>
      </c>
      <c r="O154" s="127">
        <v>2</v>
      </c>
      <c r="P154" s="127">
        <f t="shared" si="28"/>
        <v>13</v>
      </c>
      <c r="Q154" s="127">
        <f t="shared" si="29"/>
        <v>0.65</v>
      </c>
      <c r="R154" s="128">
        <f t="shared" si="30"/>
        <v>0.42499999999999999</v>
      </c>
      <c r="S154" s="128">
        <f t="shared" si="31"/>
        <v>0.42499999999999999</v>
      </c>
      <c r="T154" s="128">
        <f t="shared" si="32"/>
        <v>0.35</v>
      </c>
      <c r="U154" s="128">
        <f t="shared" si="33"/>
        <v>1.5249999999999999</v>
      </c>
      <c r="V154" s="128">
        <f t="shared" si="34"/>
        <v>0.54999999999999993</v>
      </c>
      <c r="W154" s="33">
        <f t="shared" si="35"/>
        <v>30.5</v>
      </c>
      <c r="X154" s="129">
        <f t="shared" si="36"/>
        <v>6.1000000000000005</v>
      </c>
      <c r="Y154" s="151">
        <v>17</v>
      </c>
      <c r="Z154" s="131">
        <f t="shared" si="37"/>
        <v>13.600000000000001</v>
      </c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2"/>
    </row>
    <row r="155" spans="1:44" s="130" customFormat="1" ht="19.899999999999999" customHeight="1" x14ac:dyDescent="0.3">
      <c r="A155" s="125">
        <v>149</v>
      </c>
      <c r="B155" s="134">
        <v>660951</v>
      </c>
      <c r="C155" s="135" t="s">
        <v>253</v>
      </c>
      <c r="D155" s="9">
        <v>3</v>
      </c>
      <c r="E155" s="9">
        <v>5</v>
      </c>
      <c r="F155" s="9">
        <v>4</v>
      </c>
      <c r="G155" s="9">
        <v>5</v>
      </c>
      <c r="H155" s="9">
        <v>8</v>
      </c>
      <c r="I155" s="157">
        <f t="shared" si="26"/>
        <v>25</v>
      </c>
      <c r="J155" s="126">
        <f t="shared" si="27"/>
        <v>3.75</v>
      </c>
      <c r="K155" s="15">
        <v>3</v>
      </c>
      <c r="L155" s="15">
        <v>2</v>
      </c>
      <c r="M155" s="15">
        <v>3</v>
      </c>
      <c r="N155" s="15">
        <v>4</v>
      </c>
      <c r="O155" s="15">
        <v>3.5</v>
      </c>
      <c r="P155" s="127">
        <f t="shared" si="28"/>
        <v>15.5</v>
      </c>
      <c r="Q155" s="127">
        <f t="shared" si="29"/>
        <v>0.77500000000000002</v>
      </c>
      <c r="R155" s="128">
        <f t="shared" si="30"/>
        <v>0.6</v>
      </c>
      <c r="S155" s="128">
        <f t="shared" si="31"/>
        <v>0.85</v>
      </c>
      <c r="T155" s="128">
        <f t="shared" si="32"/>
        <v>0.75</v>
      </c>
      <c r="U155" s="128">
        <f t="shared" si="33"/>
        <v>0.95</v>
      </c>
      <c r="V155" s="128">
        <f t="shared" si="34"/>
        <v>1.375</v>
      </c>
      <c r="W155" s="33">
        <f t="shared" si="35"/>
        <v>40.5</v>
      </c>
      <c r="X155" s="129">
        <f t="shared" si="36"/>
        <v>8.1</v>
      </c>
      <c r="Y155" s="151">
        <v>26</v>
      </c>
      <c r="Z155" s="131">
        <f t="shared" si="37"/>
        <v>20.8</v>
      </c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2"/>
    </row>
    <row r="156" spans="1:44" s="130" customFormat="1" ht="19.899999999999999" customHeight="1" x14ac:dyDescent="0.3">
      <c r="A156" s="125">
        <v>150</v>
      </c>
      <c r="B156" s="134">
        <v>660952</v>
      </c>
      <c r="C156" s="135" t="s">
        <v>254</v>
      </c>
      <c r="D156" s="9">
        <v>8</v>
      </c>
      <c r="E156" s="9">
        <v>9</v>
      </c>
      <c r="F156" s="9">
        <v>5</v>
      </c>
      <c r="G156" s="9">
        <v>9</v>
      </c>
      <c r="H156" s="9">
        <v>8</v>
      </c>
      <c r="I156" s="157">
        <f t="shared" si="26"/>
        <v>39</v>
      </c>
      <c r="J156" s="126">
        <f t="shared" si="27"/>
        <v>5.85</v>
      </c>
      <c r="K156" s="15">
        <v>3</v>
      </c>
      <c r="L156" s="15">
        <v>2</v>
      </c>
      <c r="M156" s="15">
        <v>1</v>
      </c>
      <c r="N156" s="15">
        <v>4.5</v>
      </c>
      <c r="O156" s="15">
        <v>2</v>
      </c>
      <c r="P156" s="127">
        <f t="shared" si="28"/>
        <v>12.5</v>
      </c>
      <c r="Q156" s="127">
        <f t="shared" si="29"/>
        <v>0.625</v>
      </c>
      <c r="R156" s="128">
        <f t="shared" si="30"/>
        <v>1.35</v>
      </c>
      <c r="S156" s="128">
        <f t="shared" si="31"/>
        <v>1.45</v>
      </c>
      <c r="T156" s="128">
        <f t="shared" si="32"/>
        <v>0.8</v>
      </c>
      <c r="U156" s="128">
        <f t="shared" si="33"/>
        <v>1.575</v>
      </c>
      <c r="V156" s="128">
        <f t="shared" si="34"/>
        <v>1.3</v>
      </c>
      <c r="W156" s="33">
        <f t="shared" si="35"/>
        <v>51.5</v>
      </c>
      <c r="X156" s="129">
        <f t="shared" si="36"/>
        <v>10.3</v>
      </c>
      <c r="Y156" s="151">
        <v>37</v>
      </c>
      <c r="Z156" s="131">
        <f t="shared" si="37"/>
        <v>29.6</v>
      </c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2"/>
    </row>
    <row r="157" spans="1:44" s="130" customFormat="1" ht="19.899999999999999" customHeight="1" x14ac:dyDescent="0.3">
      <c r="A157" s="125">
        <v>151</v>
      </c>
      <c r="B157" s="134">
        <v>660953</v>
      </c>
      <c r="C157" s="135" t="s">
        <v>255</v>
      </c>
      <c r="D157" s="9">
        <v>7</v>
      </c>
      <c r="E157" s="9">
        <v>6</v>
      </c>
      <c r="F157" s="9">
        <v>8</v>
      </c>
      <c r="G157" s="9">
        <v>5</v>
      </c>
      <c r="H157" s="9">
        <v>7</v>
      </c>
      <c r="I157" s="157">
        <f t="shared" si="26"/>
        <v>33</v>
      </c>
      <c r="J157" s="126">
        <f t="shared" si="27"/>
        <v>4.95</v>
      </c>
      <c r="K157" s="15">
        <v>2</v>
      </c>
      <c r="L157" s="15">
        <v>3.5</v>
      </c>
      <c r="M157" s="15">
        <v>4</v>
      </c>
      <c r="N157" s="15">
        <v>4.5</v>
      </c>
      <c r="O157" s="15">
        <v>5</v>
      </c>
      <c r="P157" s="127">
        <f t="shared" si="28"/>
        <v>19</v>
      </c>
      <c r="Q157" s="127">
        <f t="shared" si="29"/>
        <v>0.95000000000000007</v>
      </c>
      <c r="R157" s="128">
        <f t="shared" si="30"/>
        <v>1.1500000000000001</v>
      </c>
      <c r="S157" s="128">
        <f t="shared" si="31"/>
        <v>1.075</v>
      </c>
      <c r="T157" s="128">
        <f t="shared" si="32"/>
        <v>1.4</v>
      </c>
      <c r="U157" s="128">
        <f t="shared" si="33"/>
        <v>0.97499999999999998</v>
      </c>
      <c r="V157" s="128">
        <f t="shared" si="34"/>
        <v>1.3</v>
      </c>
      <c r="W157" s="33">
        <f t="shared" si="35"/>
        <v>52</v>
      </c>
      <c r="X157" s="129">
        <f t="shared" si="36"/>
        <v>10.4</v>
      </c>
      <c r="Y157" s="151">
        <v>34</v>
      </c>
      <c r="Z157" s="131">
        <f t="shared" si="37"/>
        <v>27.200000000000003</v>
      </c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2"/>
    </row>
    <row r="158" spans="1:44" s="130" customFormat="1" ht="19.899999999999999" customHeight="1" x14ac:dyDescent="0.3">
      <c r="A158" s="125">
        <v>152</v>
      </c>
      <c r="B158" s="134">
        <v>660954</v>
      </c>
      <c r="C158" s="135" t="s">
        <v>256</v>
      </c>
      <c r="D158" s="9">
        <v>2</v>
      </c>
      <c r="E158" s="9">
        <v>3</v>
      </c>
      <c r="F158" s="9">
        <v>4</v>
      </c>
      <c r="G158" s="9">
        <v>5</v>
      </c>
      <c r="H158" s="9">
        <v>6</v>
      </c>
      <c r="I158" s="157">
        <f t="shared" si="26"/>
        <v>20</v>
      </c>
      <c r="J158" s="126">
        <f t="shared" si="27"/>
        <v>3</v>
      </c>
      <c r="K158" s="15">
        <v>1</v>
      </c>
      <c r="L158" s="15">
        <v>2</v>
      </c>
      <c r="M158" s="15">
        <v>2.5</v>
      </c>
      <c r="N158" s="15">
        <v>3</v>
      </c>
      <c r="O158" s="15">
        <v>2</v>
      </c>
      <c r="P158" s="127">
        <f t="shared" si="28"/>
        <v>10.5</v>
      </c>
      <c r="Q158" s="127">
        <f t="shared" si="29"/>
        <v>0.52500000000000002</v>
      </c>
      <c r="R158" s="128">
        <f t="shared" si="30"/>
        <v>0.35</v>
      </c>
      <c r="S158" s="128">
        <f t="shared" si="31"/>
        <v>0.54999999999999993</v>
      </c>
      <c r="T158" s="128">
        <f t="shared" si="32"/>
        <v>0.72499999999999998</v>
      </c>
      <c r="U158" s="128">
        <f t="shared" si="33"/>
        <v>0.9</v>
      </c>
      <c r="V158" s="128">
        <f t="shared" si="34"/>
        <v>0.99999999999999989</v>
      </c>
      <c r="W158" s="33">
        <f t="shared" si="35"/>
        <v>30.5</v>
      </c>
      <c r="X158" s="129">
        <f t="shared" si="36"/>
        <v>6.1000000000000005</v>
      </c>
      <c r="Y158" s="151">
        <v>21</v>
      </c>
      <c r="Z158" s="131">
        <f t="shared" si="37"/>
        <v>16.8</v>
      </c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2"/>
    </row>
    <row r="159" spans="1:44" s="130" customFormat="1" ht="19.899999999999999" customHeight="1" x14ac:dyDescent="0.3">
      <c r="A159" s="125">
        <v>153</v>
      </c>
      <c r="B159" s="134">
        <v>660955</v>
      </c>
      <c r="C159" s="135" t="s">
        <v>257</v>
      </c>
      <c r="D159" s="9">
        <v>3</v>
      </c>
      <c r="E159" s="9">
        <v>9</v>
      </c>
      <c r="F159" s="9">
        <v>5</v>
      </c>
      <c r="G159" s="9">
        <v>2</v>
      </c>
      <c r="H159" s="9">
        <v>4</v>
      </c>
      <c r="I159" s="157">
        <f t="shared" si="26"/>
        <v>23</v>
      </c>
      <c r="J159" s="126">
        <f t="shared" si="27"/>
        <v>3.4499999999999997</v>
      </c>
      <c r="K159" s="15">
        <v>2</v>
      </c>
      <c r="L159" s="15">
        <v>1</v>
      </c>
      <c r="M159" s="15">
        <v>3</v>
      </c>
      <c r="N159" s="15">
        <v>2.5</v>
      </c>
      <c r="O159" s="15">
        <v>1</v>
      </c>
      <c r="P159" s="127">
        <f t="shared" si="28"/>
        <v>9.5</v>
      </c>
      <c r="Q159" s="127">
        <f t="shared" si="29"/>
        <v>0.47500000000000003</v>
      </c>
      <c r="R159" s="128">
        <f t="shared" si="30"/>
        <v>0.54999999999999993</v>
      </c>
      <c r="S159" s="128">
        <f t="shared" si="31"/>
        <v>1.4</v>
      </c>
      <c r="T159" s="128">
        <f t="shared" si="32"/>
        <v>0.9</v>
      </c>
      <c r="U159" s="128">
        <f t="shared" si="33"/>
        <v>0.42499999999999999</v>
      </c>
      <c r="V159" s="128">
        <f t="shared" si="34"/>
        <v>0.65</v>
      </c>
      <c r="W159" s="33">
        <f t="shared" si="35"/>
        <v>32.5</v>
      </c>
      <c r="X159" s="129">
        <f t="shared" si="36"/>
        <v>6.5</v>
      </c>
      <c r="Y159" s="151">
        <v>17</v>
      </c>
      <c r="Z159" s="131">
        <f t="shared" si="37"/>
        <v>13.600000000000001</v>
      </c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2"/>
    </row>
    <row r="160" spans="1:44" s="130" customFormat="1" ht="19.899999999999999" customHeight="1" x14ac:dyDescent="0.3">
      <c r="A160" s="125">
        <v>154</v>
      </c>
      <c r="B160" s="134">
        <v>660956</v>
      </c>
      <c r="C160" s="135" t="s">
        <v>258</v>
      </c>
      <c r="D160" s="9">
        <v>6</v>
      </c>
      <c r="E160" s="9">
        <v>5</v>
      </c>
      <c r="F160" s="9">
        <v>3</v>
      </c>
      <c r="G160" s="9">
        <v>2</v>
      </c>
      <c r="H160" s="9">
        <v>9</v>
      </c>
      <c r="I160" s="157">
        <f t="shared" si="26"/>
        <v>25</v>
      </c>
      <c r="J160" s="126">
        <f t="shared" si="27"/>
        <v>3.75</v>
      </c>
      <c r="K160" s="15">
        <v>3</v>
      </c>
      <c r="L160" s="15">
        <v>4</v>
      </c>
      <c r="M160" s="15">
        <v>2</v>
      </c>
      <c r="N160" s="15">
        <v>3</v>
      </c>
      <c r="O160" s="15">
        <v>2</v>
      </c>
      <c r="P160" s="127">
        <f t="shared" si="28"/>
        <v>14</v>
      </c>
      <c r="Q160" s="127">
        <f t="shared" si="29"/>
        <v>0.70000000000000007</v>
      </c>
      <c r="R160" s="128">
        <f t="shared" si="30"/>
        <v>1.0499999999999998</v>
      </c>
      <c r="S160" s="128">
        <f t="shared" si="31"/>
        <v>0.95</v>
      </c>
      <c r="T160" s="128">
        <f t="shared" si="32"/>
        <v>0.54999999999999993</v>
      </c>
      <c r="U160" s="128">
        <f t="shared" si="33"/>
        <v>0.45</v>
      </c>
      <c r="V160" s="128">
        <f t="shared" si="34"/>
        <v>1.45</v>
      </c>
      <c r="W160" s="33">
        <f t="shared" si="35"/>
        <v>39</v>
      </c>
      <c r="X160" s="129">
        <f t="shared" si="36"/>
        <v>7.8000000000000007</v>
      </c>
      <c r="Y160" s="151">
        <v>26</v>
      </c>
      <c r="Z160" s="131">
        <f t="shared" si="37"/>
        <v>20.8</v>
      </c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2"/>
    </row>
    <row r="161" spans="1:44" s="130" customFormat="1" ht="19.899999999999999" customHeight="1" x14ac:dyDescent="0.3">
      <c r="A161" s="125">
        <v>155</v>
      </c>
      <c r="B161" s="134">
        <v>660957</v>
      </c>
      <c r="C161" s="135" t="s">
        <v>259</v>
      </c>
      <c r="D161" s="9">
        <v>3</v>
      </c>
      <c r="E161" s="9">
        <v>4</v>
      </c>
      <c r="F161" s="9">
        <v>5</v>
      </c>
      <c r="G161" s="9">
        <v>6</v>
      </c>
      <c r="H161" s="9">
        <v>3</v>
      </c>
      <c r="I161" s="157">
        <f t="shared" si="26"/>
        <v>21</v>
      </c>
      <c r="J161" s="126">
        <f t="shared" si="27"/>
        <v>3.15</v>
      </c>
      <c r="K161" s="15">
        <v>1</v>
      </c>
      <c r="L161" s="15">
        <v>2</v>
      </c>
      <c r="M161" s="15">
        <v>4</v>
      </c>
      <c r="N161" s="15">
        <v>2</v>
      </c>
      <c r="O161" s="15">
        <v>3</v>
      </c>
      <c r="P161" s="127">
        <f t="shared" si="28"/>
        <v>12</v>
      </c>
      <c r="Q161" s="127">
        <f t="shared" si="29"/>
        <v>0.60000000000000009</v>
      </c>
      <c r="R161" s="128">
        <f t="shared" si="30"/>
        <v>0.49999999999999994</v>
      </c>
      <c r="S161" s="128">
        <f t="shared" si="31"/>
        <v>0.7</v>
      </c>
      <c r="T161" s="128">
        <f t="shared" si="32"/>
        <v>0.95</v>
      </c>
      <c r="U161" s="128">
        <f t="shared" si="33"/>
        <v>0.99999999999999989</v>
      </c>
      <c r="V161" s="128">
        <f t="shared" si="34"/>
        <v>0.6</v>
      </c>
      <c r="W161" s="33">
        <f t="shared" si="35"/>
        <v>33</v>
      </c>
      <c r="X161" s="129">
        <f t="shared" si="36"/>
        <v>6.6000000000000005</v>
      </c>
      <c r="Y161" s="151">
        <v>23</v>
      </c>
      <c r="Z161" s="131">
        <f t="shared" si="37"/>
        <v>18.400000000000002</v>
      </c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2"/>
    </row>
    <row r="162" spans="1:44" s="130" customFormat="1" ht="19.899999999999999" customHeight="1" x14ac:dyDescent="0.3">
      <c r="A162" s="125">
        <v>156</v>
      </c>
      <c r="B162" s="134">
        <v>660958</v>
      </c>
      <c r="C162" s="135" t="s">
        <v>260</v>
      </c>
      <c r="D162" s="9">
        <v>3</v>
      </c>
      <c r="E162" s="9">
        <v>2</v>
      </c>
      <c r="F162" s="9">
        <v>3</v>
      </c>
      <c r="G162" s="9">
        <v>4</v>
      </c>
      <c r="H162" s="9">
        <v>9</v>
      </c>
      <c r="I162" s="157">
        <f t="shared" si="26"/>
        <v>21</v>
      </c>
      <c r="J162" s="126">
        <f t="shared" si="27"/>
        <v>3.15</v>
      </c>
      <c r="K162" s="15">
        <v>2</v>
      </c>
      <c r="L162" s="15">
        <v>1</v>
      </c>
      <c r="M162" s="15">
        <v>2</v>
      </c>
      <c r="N162" s="15">
        <v>3</v>
      </c>
      <c r="O162" s="15">
        <v>1</v>
      </c>
      <c r="P162" s="127">
        <f t="shared" si="28"/>
        <v>9</v>
      </c>
      <c r="Q162" s="127">
        <f t="shared" si="29"/>
        <v>0.45</v>
      </c>
      <c r="R162" s="128">
        <f t="shared" si="30"/>
        <v>0.54999999999999993</v>
      </c>
      <c r="S162" s="128">
        <f t="shared" si="31"/>
        <v>0.35</v>
      </c>
      <c r="T162" s="128">
        <f t="shared" si="32"/>
        <v>0.54999999999999993</v>
      </c>
      <c r="U162" s="128">
        <f t="shared" si="33"/>
        <v>0.75</v>
      </c>
      <c r="V162" s="128">
        <f t="shared" si="34"/>
        <v>1.4</v>
      </c>
      <c r="W162" s="33">
        <f t="shared" si="35"/>
        <v>30</v>
      </c>
      <c r="X162" s="129">
        <f t="shared" si="36"/>
        <v>6</v>
      </c>
      <c r="Y162" s="151">
        <v>19</v>
      </c>
      <c r="Z162" s="131">
        <f t="shared" si="37"/>
        <v>15.200000000000001</v>
      </c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2"/>
    </row>
    <row r="163" spans="1:44" s="130" customFormat="1" ht="19.899999999999999" customHeight="1" x14ac:dyDescent="0.3">
      <c r="A163" s="125">
        <v>157</v>
      </c>
      <c r="B163" s="134">
        <v>660959</v>
      </c>
      <c r="C163" s="135" t="s">
        <v>261</v>
      </c>
      <c r="D163" s="9">
        <v>6</v>
      </c>
      <c r="E163" s="9">
        <v>8</v>
      </c>
      <c r="F163" s="9">
        <v>6</v>
      </c>
      <c r="G163" s="9">
        <v>7</v>
      </c>
      <c r="H163" s="9">
        <v>9</v>
      </c>
      <c r="I163" s="157">
        <f t="shared" si="26"/>
        <v>36</v>
      </c>
      <c r="J163" s="126">
        <f t="shared" si="27"/>
        <v>5.3999999999999995</v>
      </c>
      <c r="K163" s="15">
        <v>3</v>
      </c>
      <c r="L163" s="15">
        <v>1</v>
      </c>
      <c r="M163" s="15">
        <v>5</v>
      </c>
      <c r="N163" s="15">
        <v>6</v>
      </c>
      <c r="O163" s="15">
        <v>2.5</v>
      </c>
      <c r="P163" s="127">
        <f t="shared" si="28"/>
        <v>17.5</v>
      </c>
      <c r="Q163" s="127">
        <f t="shared" si="29"/>
        <v>0.875</v>
      </c>
      <c r="R163" s="128">
        <f t="shared" si="30"/>
        <v>1.0499999999999998</v>
      </c>
      <c r="S163" s="128">
        <f t="shared" si="31"/>
        <v>1.25</v>
      </c>
      <c r="T163" s="128">
        <f t="shared" si="32"/>
        <v>1.1499999999999999</v>
      </c>
      <c r="U163" s="128">
        <f t="shared" si="33"/>
        <v>1.35</v>
      </c>
      <c r="V163" s="128">
        <f t="shared" si="34"/>
        <v>1.4749999999999999</v>
      </c>
      <c r="W163" s="33">
        <f t="shared" si="35"/>
        <v>53.5</v>
      </c>
      <c r="X163" s="129">
        <f t="shared" si="36"/>
        <v>10.700000000000001</v>
      </c>
      <c r="Y163" s="151">
        <v>32</v>
      </c>
      <c r="Z163" s="131">
        <f t="shared" si="37"/>
        <v>25.6</v>
      </c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2"/>
    </row>
    <row r="164" spans="1:44" s="130" customFormat="1" ht="19.899999999999999" customHeight="1" x14ac:dyDescent="0.3">
      <c r="A164" s="125">
        <v>158</v>
      </c>
      <c r="B164" s="134">
        <v>660960</v>
      </c>
      <c r="C164" s="135" t="s">
        <v>262</v>
      </c>
      <c r="D164" s="9">
        <v>2</v>
      </c>
      <c r="E164" s="9">
        <v>3</v>
      </c>
      <c r="F164" s="9">
        <v>2</v>
      </c>
      <c r="G164" s="9">
        <v>4</v>
      </c>
      <c r="H164" s="9">
        <v>3</v>
      </c>
      <c r="I164" s="157">
        <f t="shared" si="26"/>
        <v>14</v>
      </c>
      <c r="J164" s="126">
        <f t="shared" si="27"/>
        <v>2.1</v>
      </c>
      <c r="K164" s="15">
        <v>2</v>
      </c>
      <c r="L164" s="15">
        <v>2</v>
      </c>
      <c r="M164" s="15">
        <v>1</v>
      </c>
      <c r="N164" s="15">
        <v>1.5</v>
      </c>
      <c r="O164" s="15">
        <v>2</v>
      </c>
      <c r="P164" s="127">
        <f t="shared" si="28"/>
        <v>8.5</v>
      </c>
      <c r="Q164" s="127">
        <f t="shared" si="29"/>
        <v>0.42500000000000004</v>
      </c>
      <c r="R164" s="128">
        <f t="shared" si="30"/>
        <v>0.4</v>
      </c>
      <c r="S164" s="128">
        <f t="shared" si="31"/>
        <v>0.54999999999999993</v>
      </c>
      <c r="T164" s="128">
        <f t="shared" si="32"/>
        <v>0.35</v>
      </c>
      <c r="U164" s="128">
        <f t="shared" si="33"/>
        <v>0.67500000000000004</v>
      </c>
      <c r="V164" s="128">
        <f t="shared" si="34"/>
        <v>0.54999999999999993</v>
      </c>
      <c r="W164" s="33">
        <f t="shared" si="35"/>
        <v>22.5</v>
      </c>
      <c r="X164" s="129">
        <f t="shared" si="36"/>
        <v>4.5</v>
      </c>
      <c r="Y164" s="151">
        <v>28</v>
      </c>
      <c r="Z164" s="131">
        <f t="shared" si="37"/>
        <v>22.400000000000002</v>
      </c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2"/>
    </row>
    <row r="165" spans="1:44" s="130" customFormat="1" ht="19.899999999999999" customHeight="1" x14ac:dyDescent="0.3">
      <c r="A165" s="125">
        <v>159</v>
      </c>
      <c r="B165" s="134">
        <v>660961</v>
      </c>
      <c r="C165" s="135" t="s">
        <v>263</v>
      </c>
      <c r="D165" s="9">
        <v>10</v>
      </c>
      <c r="E165" s="9">
        <v>3</v>
      </c>
      <c r="F165" s="9">
        <v>2</v>
      </c>
      <c r="G165" s="9">
        <v>3</v>
      </c>
      <c r="H165" s="9">
        <v>8</v>
      </c>
      <c r="I165" s="157">
        <f t="shared" si="26"/>
        <v>26</v>
      </c>
      <c r="J165" s="126">
        <f t="shared" si="27"/>
        <v>3.9</v>
      </c>
      <c r="K165" s="15">
        <v>2.5</v>
      </c>
      <c r="L165" s="15">
        <v>1</v>
      </c>
      <c r="M165" s="15">
        <v>2.5</v>
      </c>
      <c r="N165" s="15">
        <v>0.5</v>
      </c>
      <c r="O165" s="15">
        <v>1</v>
      </c>
      <c r="P165" s="127">
        <f t="shared" si="28"/>
        <v>7.5</v>
      </c>
      <c r="Q165" s="127">
        <f t="shared" si="29"/>
        <v>0.375</v>
      </c>
      <c r="R165" s="128">
        <f t="shared" si="30"/>
        <v>1.625</v>
      </c>
      <c r="S165" s="128">
        <f t="shared" si="31"/>
        <v>0.49999999999999994</v>
      </c>
      <c r="T165" s="128">
        <f t="shared" si="32"/>
        <v>0.42499999999999999</v>
      </c>
      <c r="U165" s="128">
        <f t="shared" si="33"/>
        <v>0.47499999999999998</v>
      </c>
      <c r="V165" s="128">
        <f t="shared" si="34"/>
        <v>1.25</v>
      </c>
      <c r="W165" s="33">
        <f t="shared" si="35"/>
        <v>33.5</v>
      </c>
      <c r="X165" s="129">
        <f t="shared" si="36"/>
        <v>6.7</v>
      </c>
      <c r="Y165" s="151">
        <v>20</v>
      </c>
      <c r="Z165" s="131">
        <f t="shared" si="37"/>
        <v>16</v>
      </c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2"/>
    </row>
    <row r="166" spans="1:44" s="130" customFormat="1" ht="19.899999999999999" customHeight="1" x14ac:dyDescent="0.3">
      <c r="A166" s="125">
        <v>160</v>
      </c>
      <c r="B166" s="134">
        <v>660962</v>
      </c>
      <c r="C166" s="135" t="s">
        <v>264</v>
      </c>
      <c r="D166" s="9">
        <v>6</v>
      </c>
      <c r="E166" s="9">
        <v>2</v>
      </c>
      <c r="F166" s="9">
        <v>5</v>
      </c>
      <c r="G166" s="9">
        <v>2</v>
      </c>
      <c r="H166" s="9">
        <v>5</v>
      </c>
      <c r="I166" s="157">
        <f t="shared" si="26"/>
        <v>20</v>
      </c>
      <c r="J166" s="126">
        <f t="shared" si="27"/>
        <v>3</v>
      </c>
      <c r="K166" s="15">
        <v>2</v>
      </c>
      <c r="L166" s="15">
        <v>1.5</v>
      </c>
      <c r="M166" s="15">
        <v>1</v>
      </c>
      <c r="N166" s="15">
        <v>2.5</v>
      </c>
      <c r="O166" s="15">
        <v>1</v>
      </c>
      <c r="P166" s="127">
        <f t="shared" si="28"/>
        <v>8</v>
      </c>
      <c r="Q166" s="127">
        <f t="shared" si="29"/>
        <v>0.4</v>
      </c>
      <c r="R166" s="128">
        <f t="shared" si="30"/>
        <v>0.99999999999999989</v>
      </c>
      <c r="S166" s="128">
        <f t="shared" si="31"/>
        <v>0.375</v>
      </c>
      <c r="T166" s="128">
        <f t="shared" si="32"/>
        <v>0.8</v>
      </c>
      <c r="U166" s="128">
        <f t="shared" si="33"/>
        <v>0.42499999999999999</v>
      </c>
      <c r="V166" s="128">
        <f t="shared" si="34"/>
        <v>0.8</v>
      </c>
      <c r="W166" s="33">
        <f t="shared" si="35"/>
        <v>28</v>
      </c>
      <c r="X166" s="129">
        <f t="shared" si="36"/>
        <v>5.6000000000000005</v>
      </c>
      <c r="Y166" s="151">
        <v>22</v>
      </c>
      <c r="Z166" s="131">
        <f t="shared" si="37"/>
        <v>17.600000000000001</v>
      </c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2"/>
    </row>
    <row r="167" spans="1:44" s="130" customFormat="1" ht="19.899999999999999" customHeight="1" x14ac:dyDescent="0.3">
      <c r="A167" s="125">
        <v>161</v>
      </c>
      <c r="B167" s="134">
        <v>660963</v>
      </c>
      <c r="C167" s="135" t="s">
        <v>265</v>
      </c>
      <c r="D167" s="9">
        <v>9</v>
      </c>
      <c r="E167" s="9">
        <v>8</v>
      </c>
      <c r="F167" s="9">
        <v>3</v>
      </c>
      <c r="G167" s="9">
        <v>4</v>
      </c>
      <c r="H167" s="9">
        <v>5</v>
      </c>
      <c r="I167" s="157">
        <f t="shared" si="26"/>
        <v>29</v>
      </c>
      <c r="J167" s="126">
        <f t="shared" si="27"/>
        <v>4.3499999999999996</v>
      </c>
      <c r="K167" s="15">
        <v>2.5</v>
      </c>
      <c r="L167" s="15">
        <v>2</v>
      </c>
      <c r="M167" s="15">
        <v>2</v>
      </c>
      <c r="N167" s="15">
        <v>3.5</v>
      </c>
      <c r="O167" s="15">
        <v>3</v>
      </c>
      <c r="P167" s="127">
        <f t="shared" si="28"/>
        <v>13</v>
      </c>
      <c r="Q167" s="127">
        <f t="shared" si="29"/>
        <v>0.65</v>
      </c>
      <c r="R167" s="128">
        <f t="shared" si="30"/>
        <v>1.4749999999999999</v>
      </c>
      <c r="S167" s="128">
        <f t="shared" si="31"/>
        <v>1.3</v>
      </c>
      <c r="T167" s="128">
        <f t="shared" si="32"/>
        <v>0.54999999999999993</v>
      </c>
      <c r="U167" s="128">
        <f t="shared" si="33"/>
        <v>0.77500000000000002</v>
      </c>
      <c r="V167" s="128">
        <f t="shared" si="34"/>
        <v>0.9</v>
      </c>
      <c r="W167" s="33">
        <f t="shared" si="35"/>
        <v>42</v>
      </c>
      <c r="X167" s="129">
        <f t="shared" si="36"/>
        <v>8.4</v>
      </c>
      <c r="Y167" s="151">
        <v>28</v>
      </c>
      <c r="Z167" s="131">
        <f t="shared" si="37"/>
        <v>22.400000000000002</v>
      </c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2"/>
    </row>
    <row r="168" spans="1:44" s="130" customFormat="1" ht="19.899999999999999" customHeight="1" x14ac:dyDescent="0.3">
      <c r="A168" s="125">
        <v>162</v>
      </c>
      <c r="B168" s="134">
        <v>660964</v>
      </c>
      <c r="C168" s="135" t="s">
        <v>266</v>
      </c>
      <c r="D168" s="9">
        <v>6</v>
      </c>
      <c r="E168" s="9">
        <v>5</v>
      </c>
      <c r="F168" s="9">
        <v>4</v>
      </c>
      <c r="G168" s="9">
        <v>9</v>
      </c>
      <c r="H168" s="9">
        <v>8</v>
      </c>
      <c r="I168" s="157">
        <f t="shared" si="26"/>
        <v>32</v>
      </c>
      <c r="J168" s="126">
        <f t="shared" si="27"/>
        <v>4.8</v>
      </c>
      <c r="K168" s="15">
        <v>4</v>
      </c>
      <c r="L168" s="15">
        <v>3</v>
      </c>
      <c r="M168" s="15">
        <v>5</v>
      </c>
      <c r="N168" s="15">
        <v>1.5</v>
      </c>
      <c r="O168" s="15">
        <v>2</v>
      </c>
      <c r="P168" s="127">
        <f t="shared" si="28"/>
        <v>15.5</v>
      </c>
      <c r="Q168" s="127">
        <f t="shared" si="29"/>
        <v>0.77500000000000002</v>
      </c>
      <c r="R168" s="128">
        <f t="shared" si="30"/>
        <v>1.0999999999999999</v>
      </c>
      <c r="S168" s="128">
        <f t="shared" si="31"/>
        <v>0.9</v>
      </c>
      <c r="T168" s="128">
        <f t="shared" si="32"/>
        <v>0.85</v>
      </c>
      <c r="U168" s="128">
        <f t="shared" si="33"/>
        <v>1.4249999999999998</v>
      </c>
      <c r="V168" s="128">
        <f t="shared" si="34"/>
        <v>1.3</v>
      </c>
      <c r="W168" s="33">
        <f t="shared" si="35"/>
        <v>47.5</v>
      </c>
      <c r="X168" s="129">
        <f t="shared" si="36"/>
        <v>9.5</v>
      </c>
      <c r="Y168" s="151">
        <v>30</v>
      </c>
      <c r="Z168" s="131">
        <f t="shared" si="37"/>
        <v>24</v>
      </c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2"/>
    </row>
    <row r="169" spans="1:44" s="130" customFormat="1" ht="19.899999999999999" customHeight="1" x14ac:dyDescent="0.3">
      <c r="A169" s="125">
        <v>163</v>
      </c>
      <c r="B169" s="134">
        <v>660965</v>
      </c>
      <c r="C169" s="135" t="s">
        <v>267</v>
      </c>
      <c r="D169" s="9">
        <v>3</v>
      </c>
      <c r="E169" s="9">
        <v>7</v>
      </c>
      <c r="F169" s="9">
        <v>8</v>
      </c>
      <c r="G169" s="9">
        <v>6</v>
      </c>
      <c r="H169" s="9">
        <v>5</v>
      </c>
      <c r="I169" s="157">
        <f t="shared" si="26"/>
        <v>29</v>
      </c>
      <c r="J169" s="126">
        <f t="shared" si="27"/>
        <v>4.3499999999999996</v>
      </c>
      <c r="K169" s="15">
        <v>1</v>
      </c>
      <c r="L169" s="15">
        <v>2</v>
      </c>
      <c r="M169" s="15">
        <v>1</v>
      </c>
      <c r="N169" s="15">
        <v>4</v>
      </c>
      <c r="O169" s="15">
        <v>3</v>
      </c>
      <c r="P169" s="127">
        <f t="shared" si="28"/>
        <v>11</v>
      </c>
      <c r="Q169" s="127">
        <f t="shared" si="29"/>
        <v>0.55000000000000004</v>
      </c>
      <c r="R169" s="128">
        <f t="shared" si="30"/>
        <v>0.49999999999999994</v>
      </c>
      <c r="S169" s="128">
        <f t="shared" si="31"/>
        <v>1.1500000000000001</v>
      </c>
      <c r="T169" s="128">
        <f t="shared" si="32"/>
        <v>1.25</v>
      </c>
      <c r="U169" s="128">
        <f t="shared" si="33"/>
        <v>1.0999999999999999</v>
      </c>
      <c r="V169" s="128">
        <f t="shared" si="34"/>
        <v>0.9</v>
      </c>
      <c r="W169" s="33">
        <f t="shared" si="35"/>
        <v>40</v>
      </c>
      <c r="X169" s="129">
        <f t="shared" si="36"/>
        <v>8</v>
      </c>
      <c r="Y169" s="151">
        <v>26</v>
      </c>
      <c r="Z169" s="131">
        <f t="shared" si="37"/>
        <v>20.8</v>
      </c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2"/>
    </row>
    <row r="170" spans="1:44" s="130" customFormat="1" ht="19.899999999999999" customHeight="1" x14ac:dyDescent="0.3">
      <c r="A170" s="125">
        <v>164</v>
      </c>
      <c r="B170" s="134">
        <v>660966</v>
      </c>
      <c r="C170" s="135" t="s">
        <v>268</v>
      </c>
      <c r="D170" s="9">
        <v>9</v>
      </c>
      <c r="E170" s="9">
        <v>2</v>
      </c>
      <c r="F170" s="9">
        <v>3</v>
      </c>
      <c r="G170" s="9">
        <v>4</v>
      </c>
      <c r="H170" s="9">
        <v>3</v>
      </c>
      <c r="I170" s="157">
        <f t="shared" si="26"/>
        <v>21</v>
      </c>
      <c r="J170" s="126">
        <f t="shared" si="27"/>
        <v>3.15</v>
      </c>
      <c r="K170" s="15">
        <v>1</v>
      </c>
      <c r="L170" s="15">
        <v>1</v>
      </c>
      <c r="M170" s="15">
        <v>3</v>
      </c>
      <c r="N170" s="15">
        <v>2</v>
      </c>
      <c r="O170" s="15">
        <v>2</v>
      </c>
      <c r="P170" s="127">
        <f t="shared" si="28"/>
        <v>9</v>
      </c>
      <c r="Q170" s="127">
        <f t="shared" si="29"/>
        <v>0.45</v>
      </c>
      <c r="R170" s="128">
        <f t="shared" si="30"/>
        <v>1.4</v>
      </c>
      <c r="S170" s="128">
        <f t="shared" si="31"/>
        <v>0.35</v>
      </c>
      <c r="T170" s="128">
        <f t="shared" si="32"/>
        <v>0.6</v>
      </c>
      <c r="U170" s="128">
        <f t="shared" si="33"/>
        <v>0.7</v>
      </c>
      <c r="V170" s="128">
        <f t="shared" si="34"/>
        <v>0.54999999999999993</v>
      </c>
      <c r="W170" s="33">
        <f t="shared" si="35"/>
        <v>30</v>
      </c>
      <c r="X170" s="129">
        <f t="shared" si="36"/>
        <v>6</v>
      </c>
      <c r="Y170" s="151">
        <v>18</v>
      </c>
      <c r="Z170" s="131">
        <f t="shared" si="37"/>
        <v>14.4</v>
      </c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2"/>
    </row>
    <row r="171" spans="1:44" s="130" customFormat="1" ht="19.899999999999999" customHeight="1" x14ac:dyDescent="0.3">
      <c r="A171" s="125">
        <v>165</v>
      </c>
      <c r="B171" s="134">
        <v>660967</v>
      </c>
      <c r="C171" s="135" t="s">
        <v>269</v>
      </c>
      <c r="D171" s="9">
        <v>12</v>
      </c>
      <c r="E171" s="9">
        <v>8</v>
      </c>
      <c r="F171" s="9">
        <v>6</v>
      </c>
      <c r="G171" s="9">
        <v>2.5</v>
      </c>
      <c r="H171" s="9">
        <v>3</v>
      </c>
      <c r="I171" s="157">
        <f t="shared" si="26"/>
        <v>31.5</v>
      </c>
      <c r="J171" s="126">
        <f t="shared" si="27"/>
        <v>4.7249999999999996</v>
      </c>
      <c r="K171" s="15">
        <v>2</v>
      </c>
      <c r="L171" s="15">
        <v>1</v>
      </c>
      <c r="M171" s="15">
        <v>2</v>
      </c>
      <c r="N171" s="15">
        <v>1.5</v>
      </c>
      <c r="O171" s="15">
        <v>1</v>
      </c>
      <c r="P171" s="127">
        <f t="shared" si="28"/>
        <v>7.5</v>
      </c>
      <c r="Q171" s="127">
        <f t="shared" si="29"/>
        <v>0.375</v>
      </c>
      <c r="R171" s="128">
        <f t="shared" si="30"/>
        <v>1.9</v>
      </c>
      <c r="S171" s="128">
        <f t="shared" si="31"/>
        <v>1.25</v>
      </c>
      <c r="T171" s="128">
        <f t="shared" si="32"/>
        <v>0.99999999999999989</v>
      </c>
      <c r="U171" s="128">
        <f t="shared" si="33"/>
        <v>0.45</v>
      </c>
      <c r="V171" s="128">
        <f t="shared" si="34"/>
        <v>0.49999999999999994</v>
      </c>
      <c r="W171" s="33">
        <f t="shared" si="35"/>
        <v>39</v>
      </c>
      <c r="X171" s="129">
        <f t="shared" si="36"/>
        <v>7.8000000000000007</v>
      </c>
      <c r="Y171" s="151">
        <v>24</v>
      </c>
      <c r="Z171" s="131">
        <f t="shared" si="37"/>
        <v>19.200000000000003</v>
      </c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2"/>
    </row>
    <row r="172" spans="1:44" s="130" customFormat="1" ht="19.899999999999999" customHeight="1" x14ac:dyDescent="0.3">
      <c r="A172" s="125">
        <v>166</v>
      </c>
      <c r="B172" s="134">
        <v>660968</v>
      </c>
      <c r="C172" s="135" t="s">
        <v>270</v>
      </c>
      <c r="D172" s="9">
        <v>13</v>
      </c>
      <c r="E172" s="9">
        <v>1</v>
      </c>
      <c r="F172" s="9">
        <v>2</v>
      </c>
      <c r="G172" s="9">
        <v>3.5</v>
      </c>
      <c r="H172" s="9">
        <v>1</v>
      </c>
      <c r="I172" s="157">
        <f t="shared" si="26"/>
        <v>20.5</v>
      </c>
      <c r="J172" s="126">
        <f t="shared" si="27"/>
        <v>3.0749999999999997</v>
      </c>
      <c r="K172" s="15">
        <v>1</v>
      </c>
      <c r="L172" s="15">
        <v>2</v>
      </c>
      <c r="M172" s="15">
        <v>2.5</v>
      </c>
      <c r="N172" s="15">
        <v>2</v>
      </c>
      <c r="O172" s="15">
        <v>1</v>
      </c>
      <c r="P172" s="127">
        <f t="shared" si="28"/>
        <v>8.5</v>
      </c>
      <c r="Q172" s="127">
        <f t="shared" si="29"/>
        <v>0.42500000000000004</v>
      </c>
      <c r="R172" s="128">
        <f t="shared" si="30"/>
        <v>2</v>
      </c>
      <c r="S172" s="128">
        <f t="shared" si="31"/>
        <v>0.25</v>
      </c>
      <c r="T172" s="128">
        <f t="shared" si="32"/>
        <v>0.42499999999999999</v>
      </c>
      <c r="U172" s="128">
        <f t="shared" si="33"/>
        <v>0.625</v>
      </c>
      <c r="V172" s="128">
        <f t="shared" si="34"/>
        <v>0.2</v>
      </c>
      <c r="W172" s="33">
        <f t="shared" si="35"/>
        <v>29</v>
      </c>
      <c r="X172" s="129">
        <f t="shared" si="36"/>
        <v>5.8000000000000007</v>
      </c>
      <c r="Y172" s="151">
        <v>20</v>
      </c>
      <c r="Z172" s="131">
        <f t="shared" si="37"/>
        <v>16</v>
      </c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2"/>
    </row>
    <row r="173" spans="1:44" s="130" customFormat="1" ht="19.899999999999999" customHeight="1" x14ac:dyDescent="0.3">
      <c r="A173" s="125">
        <v>167</v>
      </c>
      <c r="B173" s="134">
        <v>660969</v>
      </c>
      <c r="C173" s="135" t="s">
        <v>271</v>
      </c>
      <c r="D173" s="9"/>
      <c r="E173" s="9"/>
      <c r="F173" s="9"/>
      <c r="G173" s="9"/>
      <c r="H173" s="9"/>
      <c r="I173" s="157"/>
      <c r="J173" s="126"/>
      <c r="K173" s="15"/>
      <c r="L173" s="15"/>
      <c r="M173" s="15"/>
      <c r="N173" s="15"/>
      <c r="O173" s="15"/>
      <c r="P173" s="127"/>
      <c r="Q173" s="127"/>
      <c r="R173" s="128"/>
      <c r="S173" s="128"/>
      <c r="T173" s="128"/>
      <c r="U173" s="128"/>
      <c r="V173" s="128"/>
      <c r="W173" s="33"/>
      <c r="X173" s="129"/>
      <c r="Y173" s="151"/>
      <c r="Z173" s="131">
        <f t="shared" si="37"/>
        <v>0</v>
      </c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2"/>
    </row>
    <row r="174" spans="1:44" s="130" customFormat="1" ht="19.899999999999999" customHeight="1" x14ac:dyDescent="0.3">
      <c r="A174" s="125">
        <v>168</v>
      </c>
      <c r="B174" s="134">
        <v>660970</v>
      </c>
      <c r="C174" s="135" t="s">
        <v>272</v>
      </c>
      <c r="D174" s="9">
        <v>3</v>
      </c>
      <c r="E174" s="9">
        <v>4</v>
      </c>
      <c r="F174" s="9">
        <v>5</v>
      </c>
      <c r="G174" s="9">
        <v>3</v>
      </c>
      <c r="H174" s="9">
        <v>5</v>
      </c>
      <c r="I174" s="157">
        <f t="shared" si="26"/>
        <v>20</v>
      </c>
      <c r="J174" s="126">
        <f t="shared" si="27"/>
        <v>3</v>
      </c>
      <c r="K174" s="15">
        <v>2</v>
      </c>
      <c r="L174" s="15">
        <v>1</v>
      </c>
      <c r="M174" s="15">
        <v>2.5</v>
      </c>
      <c r="N174" s="15">
        <v>2</v>
      </c>
      <c r="O174" s="15">
        <v>4</v>
      </c>
      <c r="P174" s="127">
        <f t="shared" si="28"/>
        <v>11.5</v>
      </c>
      <c r="Q174" s="127">
        <f t="shared" si="29"/>
        <v>0.57500000000000007</v>
      </c>
      <c r="R174" s="128">
        <f t="shared" si="30"/>
        <v>0.54999999999999993</v>
      </c>
      <c r="S174" s="128">
        <f t="shared" si="31"/>
        <v>0.65</v>
      </c>
      <c r="T174" s="128">
        <f t="shared" si="32"/>
        <v>0.875</v>
      </c>
      <c r="U174" s="128">
        <f t="shared" si="33"/>
        <v>0.54999999999999993</v>
      </c>
      <c r="V174" s="128">
        <f t="shared" si="34"/>
        <v>0.95</v>
      </c>
      <c r="W174" s="33">
        <f t="shared" si="35"/>
        <v>31.5</v>
      </c>
      <c r="X174" s="129">
        <f t="shared" si="36"/>
        <v>6.3000000000000007</v>
      </c>
      <c r="Y174" s="151">
        <v>18</v>
      </c>
      <c r="Z174" s="131">
        <f t="shared" si="37"/>
        <v>14.4</v>
      </c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2"/>
    </row>
    <row r="175" spans="1:44" s="130" customFormat="1" ht="19.899999999999999" customHeight="1" x14ac:dyDescent="0.3">
      <c r="A175" s="125">
        <v>169</v>
      </c>
      <c r="B175" s="134">
        <v>660971</v>
      </c>
      <c r="C175" s="135" t="s">
        <v>273</v>
      </c>
      <c r="D175" s="9">
        <v>2</v>
      </c>
      <c r="E175" s="9">
        <v>9</v>
      </c>
      <c r="F175" s="9">
        <v>2</v>
      </c>
      <c r="G175" s="9">
        <v>8</v>
      </c>
      <c r="H175" s="9">
        <v>3</v>
      </c>
      <c r="I175" s="157">
        <f t="shared" si="26"/>
        <v>24</v>
      </c>
      <c r="J175" s="126">
        <f t="shared" si="27"/>
        <v>3.5999999999999996</v>
      </c>
      <c r="K175" s="15">
        <v>2.5</v>
      </c>
      <c r="L175" s="15">
        <v>1.5</v>
      </c>
      <c r="M175" s="15">
        <v>3.5</v>
      </c>
      <c r="N175" s="15">
        <v>2.5</v>
      </c>
      <c r="O175" s="15">
        <v>2</v>
      </c>
      <c r="P175" s="127">
        <f t="shared" si="28"/>
        <v>12</v>
      </c>
      <c r="Q175" s="127">
        <f t="shared" si="29"/>
        <v>0.60000000000000009</v>
      </c>
      <c r="R175" s="128">
        <f t="shared" si="30"/>
        <v>0.42499999999999999</v>
      </c>
      <c r="S175" s="128">
        <f t="shared" si="31"/>
        <v>1.4249999999999998</v>
      </c>
      <c r="T175" s="128">
        <f t="shared" si="32"/>
        <v>0.47499999999999998</v>
      </c>
      <c r="U175" s="128">
        <f t="shared" si="33"/>
        <v>1.325</v>
      </c>
      <c r="V175" s="128">
        <f t="shared" si="34"/>
        <v>0.54999999999999993</v>
      </c>
      <c r="W175" s="33">
        <f t="shared" si="35"/>
        <v>36</v>
      </c>
      <c r="X175" s="129">
        <f t="shared" si="36"/>
        <v>7.2</v>
      </c>
      <c r="Y175" s="151">
        <v>23</v>
      </c>
      <c r="Z175" s="131">
        <f t="shared" si="37"/>
        <v>18.400000000000002</v>
      </c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2"/>
    </row>
    <row r="176" spans="1:44" s="130" customFormat="1" ht="19.899999999999999" customHeight="1" x14ac:dyDescent="0.3">
      <c r="A176" s="125">
        <v>170</v>
      </c>
      <c r="B176" s="134">
        <v>660972</v>
      </c>
      <c r="C176" s="135" t="s">
        <v>274</v>
      </c>
      <c r="D176" s="9">
        <v>8</v>
      </c>
      <c r="E176" s="9">
        <v>2</v>
      </c>
      <c r="F176" s="9">
        <v>5</v>
      </c>
      <c r="G176" s="9">
        <v>2</v>
      </c>
      <c r="H176" s="9">
        <v>9</v>
      </c>
      <c r="I176" s="157">
        <f t="shared" si="26"/>
        <v>26</v>
      </c>
      <c r="J176" s="126">
        <f t="shared" si="27"/>
        <v>3.9</v>
      </c>
      <c r="K176" s="15">
        <v>3.5</v>
      </c>
      <c r="L176" s="15">
        <v>2</v>
      </c>
      <c r="M176" s="15">
        <v>1</v>
      </c>
      <c r="N176" s="15">
        <v>4</v>
      </c>
      <c r="O176" s="15">
        <v>1</v>
      </c>
      <c r="P176" s="127">
        <f t="shared" si="28"/>
        <v>11.5</v>
      </c>
      <c r="Q176" s="127">
        <f t="shared" si="29"/>
        <v>0.57500000000000007</v>
      </c>
      <c r="R176" s="128">
        <f t="shared" si="30"/>
        <v>1.375</v>
      </c>
      <c r="S176" s="128">
        <f t="shared" si="31"/>
        <v>0.4</v>
      </c>
      <c r="T176" s="128">
        <f t="shared" si="32"/>
        <v>0.8</v>
      </c>
      <c r="U176" s="128">
        <f t="shared" si="33"/>
        <v>0.5</v>
      </c>
      <c r="V176" s="128">
        <f t="shared" si="34"/>
        <v>1.4</v>
      </c>
      <c r="W176" s="33">
        <f t="shared" si="35"/>
        <v>37.5</v>
      </c>
      <c r="X176" s="129">
        <f t="shared" si="36"/>
        <v>7.5</v>
      </c>
      <c r="Y176" s="151">
        <v>27</v>
      </c>
      <c r="Z176" s="131">
        <f t="shared" si="37"/>
        <v>21.6</v>
      </c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2"/>
    </row>
    <row r="177" spans="1:44" s="130" customFormat="1" ht="19.899999999999999" customHeight="1" x14ac:dyDescent="0.3">
      <c r="A177" s="125">
        <v>171</v>
      </c>
      <c r="B177" s="134">
        <v>660973</v>
      </c>
      <c r="C177" s="135" t="s">
        <v>275</v>
      </c>
      <c r="D177" s="9">
        <v>2</v>
      </c>
      <c r="E177" s="9">
        <v>4</v>
      </c>
      <c r="F177" s="9">
        <v>2</v>
      </c>
      <c r="G177" s="9">
        <v>12</v>
      </c>
      <c r="H177" s="9">
        <v>3</v>
      </c>
      <c r="I177" s="157">
        <f t="shared" si="26"/>
        <v>23</v>
      </c>
      <c r="J177" s="126">
        <f t="shared" si="27"/>
        <v>3.4499999999999997</v>
      </c>
      <c r="K177" s="15">
        <v>2</v>
      </c>
      <c r="L177" s="15">
        <v>1</v>
      </c>
      <c r="M177" s="15">
        <v>2.5</v>
      </c>
      <c r="N177" s="15">
        <v>1.5</v>
      </c>
      <c r="O177" s="15">
        <v>2</v>
      </c>
      <c r="P177" s="127">
        <f t="shared" si="28"/>
        <v>9</v>
      </c>
      <c r="Q177" s="127">
        <f t="shared" si="29"/>
        <v>0.45</v>
      </c>
      <c r="R177" s="128">
        <f t="shared" si="30"/>
        <v>0.4</v>
      </c>
      <c r="S177" s="128">
        <f t="shared" si="31"/>
        <v>0.65</v>
      </c>
      <c r="T177" s="128">
        <f t="shared" si="32"/>
        <v>0.42499999999999999</v>
      </c>
      <c r="U177" s="128">
        <f t="shared" si="33"/>
        <v>1.8749999999999998</v>
      </c>
      <c r="V177" s="128">
        <f t="shared" si="34"/>
        <v>0.54999999999999993</v>
      </c>
      <c r="W177" s="33">
        <f t="shared" si="35"/>
        <v>32</v>
      </c>
      <c r="X177" s="129">
        <f t="shared" si="36"/>
        <v>6.4</v>
      </c>
      <c r="Y177" s="151">
        <v>23</v>
      </c>
      <c r="Z177" s="131">
        <f t="shared" si="37"/>
        <v>18.400000000000002</v>
      </c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2"/>
    </row>
    <row r="178" spans="1:44" s="130" customFormat="1" ht="19.899999999999999" customHeight="1" x14ac:dyDescent="0.3">
      <c r="A178" s="125">
        <v>172</v>
      </c>
      <c r="B178" s="134">
        <v>660974</v>
      </c>
      <c r="C178" s="135" t="s">
        <v>276</v>
      </c>
      <c r="D178" s="9">
        <v>1</v>
      </c>
      <c r="E178" s="9">
        <v>5</v>
      </c>
      <c r="F178" s="9">
        <v>4</v>
      </c>
      <c r="G178" s="9">
        <v>5</v>
      </c>
      <c r="H178" s="9">
        <v>6</v>
      </c>
      <c r="I178" s="157">
        <f t="shared" si="26"/>
        <v>21</v>
      </c>
      <c r="J178" s="126">
        <f t="shared" si="27"/>
        <v>3.15</v>
      </c>
      <c r="K178" s="15">
        <v>3</v>
      </c>
      <c r="L178" s="15">
        <v>2</v>
      </c>
      <c r="M178" s="15">
        <v>1</v>
      </c>
      <c r="N178" s="15">
        <v>2</v>
      </c>
      <c r="O178" s="15">
        <v>1</v>
      </c>
      <c r="P178" s="127">
        <f t="shared" si="28"/>
        <v>9</v>
      </c>
      <c r="Q178" s="127">
        <f t="shared" si="29"/>
        <v>0.45</v>
      </c>
      <c r="R178" s="128">
        <f t="shared" si="30"/>
        <v>0.30000000000000004</v>
      </c>
      <c r="S178" s="128">
        <f t="shared" si="31"/>
        <v>0.85</v>
      </c>
      <c r="T178" s="128">
        <f t="shared" si="32"/>
        <v>0.65</v>
      </c>
      <c r="U178" s="128">
        <f t="shared" si="33"/>
        <v>0.85</v>
      </c>
      <c r="V178" s="128">
        <f t="shared" si="34"/>
        <v>0.95</v>
      </c>
      <c r="W178" s="33">
        <f t="shared" si="35"/>
        <v>30</v>
      </c>
      <c r="X178" s="129">
        <f t="shared" si="36"/>
        <v>6</v>
      </c>
      <c r="Y178" s="151">
        <v>21</v>
      </c>
      <c r="Z178" s="131">
        <f t="shared" si="37"/>
        <v>16.8</v>
      </c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2"/>
    </row>
    <row r="179" spans="1:44" s="130" customFormat="1" ht="19.899999999999999" customHeight="1" x14ac:dyDescent="0.3">
      <c r="A179" s="125">
        <v>173</v>
      </c>
      <c r="B179" s="134">
        <v>660975</v>
      </c>
      <c r="C179" s="135" t="s">
        <v>277</v>
      </c>
      <c r="D179" s="9">
        <v>5</v>
      </c>
      <c r="E179" s="9">
        <v>2</v>
      </c>
      <c r="F179" s="9">
        <v>3</v>
      </c>
      <c r="G179" s="9">
        <v>4</v>
      </c>
      <c r="H179" s="9">
        <v>12.5</v>
      </c>
      <c r="I179" s="157">
        <f t="shared" si="26"/>
        <v>26.5</v>
      </c>
      <c r="J179" s="126">
        <f t="shared" si="27"/>
        <v>3.9749999999999996</v>
      </c>
      <c r="K179" s="15">
        <v>2</v>
      </c>
      <c r="L179" s="15">
        <v>1</v>
      </c>
      <c r="M179" s="15">
        <v>4</v>
      </c>
      <c r="N179" s="15">
        <v>2</v>
      </c>
      <c r="O179" s="15">
        <v>1</v>
      </c>
      <c r="P179" s="127">
        <f t="shared" si="28"/>
        <v>10</v>
      </c>
      <c r="Q179" s="127">
        <f t="shared" si="29"/>
        <v>0.5</v>
      </c>
      <c r="R179" s="128">
        <f t="shared" si="30"/>
        <v>0.85</v>
      </c>
      <c r="S179" s="128">
        <f t="shared" si="31"/>
        <v>0.35</v>
      </c>
      <c r="T179" s="128">
        <f t="shared" si="32"/>
        <v>0.64999999999999991</v>
      </c>
      <c r="U179" s="128">
        <f t="shared" si="33"/>
        <v>0.7</v>
      </c>
      <c r="V179" s="128">
        <f t="shared" si="34"/>
        <v>1.925</v>
      </c>
      <c r="W179" s="33">
        <f t="shared" si="35"/>
        <v>36.5</v>
      </c>
      <c r="X179" s="129">
        <f t="shared" si="36"/>
        <v>7.3000000000000007</v>
      </c>
      <c r="Y179" s="151">
        <v>21</v>
      </c>
      <c r="Z179" s="131">
        <f t="shared" si="37"/>
        <v>16.8</v>
      </c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2"/>
    </row>
    <row r="180" spans="1:44" s="130" customFormat="1" ht="19.899999999999999" customHeight="1" x14ac:dyDescent="0.3">
      <c r="A180" s="125">
        <v>174</v>
      </c>
      <c r="B180" s="134">
        <v>660976</v>
      </c>
      <c r="C180" s="136" t="s">
        <v>278</v>
      </c>
      <c r="D180" s="9">
        <v>8</v>
      </c>
      <c r="E180" s="9">
        <v>2</v>
      </c>
      <c r="F180" s="9">
        <v>2</v>
      </c>
      <c r="G180" s="9">
        <v>1</v>
      </c>
      <c r="H180" s="9">
        <v>9</v>
      </c>
      <c r="I180" s="157">
        <f t="shared" si="26"/>
        <v>22</v>
      </c>
      <c r="J180" s="126">
        <f t="shared" si="27"/>
        <v>3.3</v>
      </c>
      <c r="K180" s="15">
        <v>1</v>
      </c>
      <c r="L180" s="15">
        <v>2</v>
      </c>
      <c r="M180" s="15">
        <v>1.5</v>
      </c>
      <c r="N180" s="15">
        <v>2</v>
      </c>
      <c r="O180" s="15">
        <v>1.5</v>
      </c>
      <c r="P180" s="127">
        <f t="shared" si="28"/>
        <v>8</v>
      </c>
      <c r="Q180" s="127">
        <f t="shared" si="29"/>
        <v>0.4</v>
      </c>
      <c r="R180" s="128">
        <f t="shared" si="30"/>
        <v>1.25</v>
      </c>
      <c r="S180" s="128">
        <f t="shared" si="31"/>
        <v>0.4</v>
      </c>
      <c r="T180" s="128">
        <f t="shared" si="32"/>
        <v>0.375</v>
      </c>
      <c r="U180" s="128">
        <f t="shared" si="33"/>
        <v>0.25</v>
      </c>
      <c r="V180" s="128">
        <f t="shared" si="34"/>
        <v>1.4249999999999998</v>
      </c>
      <c r="W180" s="33">
        <f t="shared" si="35"/>
        <v>30</v>
      </c>
      <c r="X180" s="129">
        <f t="shared" si="36"/>
        <v>6</v>
      </c>
      <c r="Y180" s="152">
        <v>20</v>
      </c>
      <c r="Z180" s="131">
        <f t="shared" si="37"/>
        <v>16</v>
      </c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2"/>
    </row>
    <row r="181" spans="1:44" s="130" customFormat="1" ht="19.899999999999999" customHeight="1" x14ac:dyDescent="0.3">
      <c r="A181" s="125">
        <v>175</v>
      </c>
      <c r="B181" s="134">
        <v>660977</v>
      </c>
      <c r="C181" s="136" t="s">
        <v>279</v>
      </c>
      <c r="D181" s="9">
        <v>5</v>
      </c>
      <c r="E181" s="9">
        <v>8</v>
      </c>
      <c r="F181" s="9">
        <v>7</v>
      </c>
      <c r="G181" s="9">
        <v>2</v>
      </c>
      <c r="H181" s="9">
        <v>1</v>
      </c>
      <c r="I181" s="157">
        <f t="shared" si="26"/>
        <v>23</v>
      </c>
      <c r="J181" s="126">
        <f t="shared" si="27"/>
        <v>3.4499999999999997</v>
      </c>
      <c r="K181" s="15">
        <v>2</v>
      </c>
      <c r="L181" s="15">
        <v>1</v>
      </c>
      <c r="M181" s="15">
        <v>2</v>
      </c>
      <c r="N181" s="15">
        <v>2.5</v>
      </c>
      <c r="O181" s="15">
        <v>2</v>
      </c>
      <c r="P181" s="127">
        <f t="shared" si="28"/>
        <v>9.5</v>
      </c>
      <c r="Q181" s="127">
        <f t="shared" si="29"/>
        <v>0.47500000000000003</v>
      </c>
      <c r="R181" s="128">
        <f t="shared" si="30"/>
        <v>0.85</v>
      </c>
      <c r="S181" s="128">
        <f t="shared" si="31"/>
        <v>1.25</v>
      </c>
      <c r="T181" s="128">
        <f t="shared" si="32"/>
        <v>1.1500000000000001</v>
      </c>
      <c r="U181" s="128">
        <f t="shared" si="33"/>
        <v>0.42499999999999999</v>
      </c>
      <c r="V181" s="128">
        <f t="shared" si="34"/>
        <v>0.25</v>
      </c>
      <c r="W181" s="33">
        <f t="shared" si="35"/>
        <v>32.5</v>
      </c>
      <c r="X181" s="129">
        <f t="shared" si="36"/>
        <v>6.5</v>
      </c>
      <c r="Y181" s="152">
        <v>21</v>
      </c>
      <c r="Z181" s="131">
        <f t="shared" si="37"/>
        <v>16.8</v>
      </c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2"/>
    </row>
    <row r="182" spans="1:44" s="130" customFormat="1" ht="19.899999999999999" customHeight="1" x14ac:dyDescent="0.3">
      <c r="A182" s="125">
        <v>176</v>
      </c>
      <c r="B182" s="134">
        <v>660978</v>
      </c>
      <c r="C182" s="136" t="s">
        <v>280</v>
      </c>
      <c r="D182" s="9">
        <v>9</v>
      </c>
      <c r="E182" s="9">
        <v>4</v>
      </c>
      <c r="F182" s="9">
        <v>5</v>
      </c>
      <c r="G182" s="9">
        <v>4</v>
      </c>
      <c r="H182" s="9">
        <v>2</v>
      </c>
      <c r="I182" s="157">
        <f t="shared" si="26"/>
        <v>24</v>
      </c>
      <c r="J182" s="126">
        <f t="shared" si="27"/>
        <v>3.5999999999999996</v>
      </c>
      <c r="K182" s="15">
        <v>1</v>
      </c>
      <c r="L182" s="15">
        <v>2</v>
      </c>
      <c r="M182" s="15">
        <v>1.5</v>
      </c>
      <c r="N182" s="15">
        <v>4</v>
      </c>
      <c r="O182" s="15">
        <v>2</v>
      </c>
      <c r="P182" s="127">
        <f t="shared" si="28"/>
        <v>10.5</v>
      </c>
      <c r="Q182" s="127">
        <f t="shared" si="29"/>
        <v>0.52500000000000002</v>
      </c>
      <c r="R182" s="128">
        <f t="shared" si="30"/>
        <v>1.4</v>
      </c>
      <c r="S182" s="128">
        <f t="shared" si="31"/>
        <v>0.7</v>
      </c>
      <c r="T182" s="128">
        <f t="shared" si="32"/>
        <v>0.82499999999999996</v>
      </c>
      <c r="U182" s="128">
        <f t="shared" si="33"/>
        <v>0.8</v>
      </c>
      <c r="V182" s="128">
        <f t="shared" si="34"/>
        <v>0.4</v>
      </c>
      <c r="W182" s="33">
        <f t="shared" si="35"/>
        <v>34.5</v>
      </c>
      <c r="X182" s="129">
        <f t="shared" si="36"/>
        <v>6.9</v>
      </c>
      <c r="Y182" s="152">
        <v>23</v>
      </c>
      <c r="Z182" s="131">
        <f t="shared" si="37"/>
        <v>18.400000000000002</v>
      </c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2"/>
    </row>
    <row r="183" spans="1:44" s="130" customFormat="1" ht="19.899999999999999" customHeight="1" x14ac:dyDescent="0.3">
      <c r="A183" s="125">
        <v>177</v>
      </c>
      <c r="B183" s="134">
        <v>660979</v>
      </c>
      <c r="C183" s="136" t="s">
        <v>281</v>
      </c>
      <c r="D183" s="9">
        <v>9</v>
      </c>
      <c r="E183" s="9">
        <v>4</v>
      </c>
      <c r="F183" s="9">
        <v>5</v>
      </c>
      <c r="G183" s="9">
        <v>8</v>
      </c>
      <c r="H183" s="9">
        <v>3</v>
      </c>
      <c r="I183" s="157">
        <f t="shared" si="26"/>
        <v>29</v>
      </c>
      <c r="J183" s="126">
        <f t="shared" si="27"/>
        <v>4.3499999999999996</v>
      </c>
      <c r="K183" s="15">
        <v>2</v>
      </c>
      <c r="L183" s="15">
        <v>1</v>
      </c>
      <c r="M183" s="15">
        <v>1.5</v>
      </c>
      <c r="N183" s="15">
        <v>2</v>
      </c>
      <c r="O183" s="15">
        <v>1</v>
      </c>
      <c r="P183" s="127">
        <f t="shared" si="28"/>
        <v>7.5</v>
      </c>
      <c r="Q183" s="127">
        <f t="shared" si="29"/>
        <v>0.375</v>
      </c>
      <c r="R183" s="128">
        <f t="shared" si="30"/>
        <v>1.45</v>
      </c>
      <c r="S183" s="128">
        <f t="shared" si="31"/>
        <v>0.65</v>
      </c>
      <c r="T183" s="128">
        <f t="shared" si="32"/>
        <v>0.82499999999999996</v>
      </c>
      <c r="U183" s="128">
        <f t="shared" si="33"/>
        <v>1.3</v>
      </c>
      <c r="V183" s="128">
        <f t="shared" si="34"/>
        <v>0.49999999999999994</v>
      </c>
      <c r="W183" s="33">
        <f t="shared" si="35"/>
        <v>36.5</v>
      </c>
      <c r="X183" s="129">
        <f t="shared" si="36"/>
        <v>7.3000000000000007</v>
      </c>
      <c r="Y183" s="152">
        <v>26</v>
      </c>
      <c r="Z183" s="131">
        <f t="shared" si="37"/>
        <v>20.8</v>
      </c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2"/>
    </row>
    <row r="184" spans="1:44" s="130" customFormat="1" ht="19.899999999999999" customHeight="1" x14ac:dyDescent="0.3">
      <c r="A184" s="125">
        <v>178</v>
      </c>
      <c r="B184" s="134">
        <v>660980</v>
      </c>
      <c r="C184" s="136" t="s">
        <v>282</v>
      </c>
      <c r="D184" s="9">
        <v>3</v>
      </c>
      <c r="E184" s="9">
        <v>4</v>
      </c>
      <c r="F184" s="9">
        <v>3</v>
      </c>
      <c r="G184" s="9">
        <v>5</v>
      </c>
      <c r="H184" s="9">
        <v>4</v>
      </c>
      <c r="I184" s="157">
        <f t="shared" si="26"/>
        <v>19</v>
      </c>
      <c r="J184" s="126">
        <f t="shared" si="27"/>
        <v>2.85</v>
      </c>
      <c r="K184" s="15">
        <v>3</v>
      </c>
      <c r="L184" s="15">
        <v>2</v>
      </c>
      <c r="M184" s="15">
        <v>3</v>
      </c>
      <c r="N184" s="15">
        <v>2.5</v>
      </c>
      <c r="O184" s="15">
        <v>2</v>
      </c>
      <c r="P184" s="127">
        <f t="shared" si="28"/>
        <v>12.5</v>
      </c>
      <c r="Q184" s="127">
        <f t="shared" si="29"/>
        <v>0.625</v>
      </c>
      <c r="R184" s="128">
        <f t="shared" si="30"/>
        <v>0.6</v>
      </c>
      <c r="S184" s="128">
        <f t="shared" si="31"/>
        <v>0.7</v>
      </c>
      <c r="T184" s="128">
        <f t="shared" si="32"/>
        <v>0.6</v>
      </c>
      <c r="U184" s="128">
        <f t="shared" si="33"/>
        <v>0.875</v>
      </c>
      <c r="V184" s="128">
        <f t="shared" si="34"/>
        <v>0.7</v>
      </c>
      <c r="W184" s="33">
        <f t="shared" si="35"/>
        <v>31.5</v>
      </c>
      <c r="X184" s="129">
        <f t="shared" si="36"/>
        <v>6.3000000000000007</v>
      </c>
      <c r="Y184" s="152">
        <v>19</v>
      </c>
      <c r="Z184" s="131">
        <f t="shared" si="37"/>
        <v>15.200000000000001</v>
      </c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2"/>
    </row>
    <row r="185" spans="1:44" s="130" customFormat="1" ht="19.899999999999999" customHeight="1" x14ac:dyDescent="0.3">
      <c r="A185" s="125">
        <v>179</v>
      </c>
      <c r="B185" s="134">
        <v>660981</v>
      </c>
      <c r="C185" s="136" t="s">
        <v>283</v>
      </c>
      <c r="D185" s="9"/>
      <c r="E185" s="9"/>
      <c r="F185" s="9"/>
      <c r="G185" s="9"/>
      <c r="H185" s="9"/>
      <c r="I185" s="157"/>
      <c r="J185" s="126"/>
      <c r="K185" s="15"/>
      <c r="L185" s="15"/>
      <c r="M185" s="15"/>
      <c r="N185" s="15"/>
      <c r="O185" s="15"/>
      <c r="P185" s="127"/>
      <c r="Q185" s="127"/>
      <c r="R185" s="128"/>
      <c r="S185" s="128"/>
      <c r="T185" s="128"/>
      <c r="U185" s="128"/>
      <c r="V185" s="128"/>
      <c r="W185" s="33"/>
      <c r="X185" s="129"/>
      <c r="Y185" s="152"/>
      <c r="Z185" s="131">
        <f t="shared" si="37"/>
        <v>0</v>
      </c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2"/>
    </row>
    <row r="186" spans="1:44" s="130" customFormat="1" ht="19.899999999999999" customHeight="1" x14ac:dyDescent="0.3">
      <c r="A186" s="125">
        <v>180</v>
      </c>
      <c r="B186" s="134">
        <v>660982</v>
      </c>
      <c r="C186" s="136" t="s">
        <v>284</v>
      </c>
      <c r="D186" s="9">
        <v>4</v>
      </c>
      <c r="E186" s="9">
        <v>5</v>
      </c>
      <c r="F186" s="9">
        <v>3</v>
      </c>
      <c r="G186" s="9">
        <v>6</v>
      </c>
      <c r="H186" s="9">
        <v>5</v>
      </c>
      <c r="I186" s="157">
        <f t="shared" si="26"/>
        <v>23</v>
      </c>
      <c r="J186" s="126">
        <f t="shared" si="27"/>
        <v>3.4499999999999997</v>
      </c>
      <c r="K186" s="15">
        <v>1</v>
      </c>
      <c r="L186" s="15">
        <v>2</v>
      </c>
      <c r="M186" s="15">
        <v>4</v>
      </c>
      <c r="N186" s="15">
        <v>1</v>
      </c>
      <c r="O186" s="15">
        <v>2.5</v>
      </c>
      <c r="P186" s="127">
        <f t="shared" si="28"/>
        <v>10.5</v>
      </c>
      <c r="Q186" s="127">
        <f t="shared" si="29"/>
        <v>0.52500000000000002</v>
      </c>
      <c r="R186" s="128">
        <f t="shared" si="30"/>
        <v>0.65</v>
      </c>
      <c r="S186" s="128">
        <f t="shared" si="31"/>
        <v>0.85</v>
      </c>
      <c r="T186" s="128">
        <f t="shared" si="32"/>
        <v>0.64999999999999991</v>
      </c>
      <c r="U186" s="128">
        <f t="shared" si="33"/>
        <v>0.95</v>
      </c>
      <c r="V186" s="128">
        <f t="shared" si="34"/>
        <v>0.875</v>
      </c>
      <c r="W186" s="33">
        <f t="shared" si="35"/>
        <v>33.5</v>
      </c>
      <c r="X186" s="129">
        <f t="shared" si="36"/>
        <v>6.7</v>
      </c>
      <c r="Y186" s="152">
        <v>16</v>
      </c>
      <c r="Z186" s="131">
        <f t="shared" si="37"/>
        <v>12.8</v>
      </c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2"/>
    </row>
    <row r="187" spans="1:44" s="130" customFormat="1" ht="19.899999999999999" customHeight="1" x14ac:dyDescent="0.3">
      <c r="A187" s="125">
        <v>181</v>
      </c>
      <c r="B187" s="134">
        <v>660983</v>
      </c>
      <c r="C187" s="136" t="s">
        <v>285</v>
      </c>
      <c r="D187" s="9"/>
      <c r="E187" s="9"/>
      <c r="F187" s="9"/>
      <c r="G187" s="9"/>
      <c r="H187" s="9"/>
      <c r="I187" s="157"/>
      <c r="J187" s="126"/>
      <c r="K187" s="15"/>
      <c r="L187" s="15"/>
      <c r="M187" s="15"/>
      <c r="N187" s="15"/>
      <c r="O187" s="15"/>
      <c r="P187" s="127"/>
      <c r="Q187" s="127"/>
      <c r="R187" s="128"/>
      <c r="S187" s="128"/>
      <c r="T187" s="128"/>
      <c r="U187" s="128"/>
      <c r="V187" s="128"/>
      <c r="W187" s="33"/>
      <c r="X187" s="129"/>
      <c r="Y187" s="152"/>
      <c r="Z187" s="131">
        <f t="shared" si="37"/>
        <v>0</v>
      </c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2"/>
    </row>
    <row r="188" spans="1:44" s="130" customFormat="1" ht="19.899999999999999" customHeight="1" x14ac:dyDescent="0.3">
      <c r="A188" s="125">
        <v>182</v>
      </c>
      <c r="B188" s="134">
        <v>660984</v>
      </c>
      <c r="C188" s="136" t="s">
        <v>286</v>
      </c>
      <c r="D188" s="9">
        <v>5</v>
      </c>
      <c r="E188" s="9">
        <v>3</v>
      </c>
      <c r="F188" s="9">
        <v>2</v>
      </c>
      <c r="G188" s="9">
        <v>6</v>
      </c>
      <c r="H188" s="9">
        <v>3</v>
      </c>
      <c r="I188" s="157">
        <f t="shared" si="26"/>
        <v>19</v>
      </c>
      <c r="J188" s="126">
        <f t="shared" si="27"/>
        <v>2.85</v>
      </c>
      <c r="K188" s="15">
        <v>2.5</v>
      </c>
      <c r="L188" s="15">
        <v>2</v>
      </c>
      <c r="M188" s="15">
        <v>1</v>
      </c>
      <c r="N188" s="15">
        <v>1.5</v>
      </c>
      <c r="O188" s="15">
        <v>2</v>
      </c>
      <c r="P188" s="127">
        <f t="shared" si="28"/>
        <v>9</v>
      </c>
      <c r="Q188" s="127">
        <f t="shared" si="29"/>
        <v>0.45</v>
      </c>
      <c r="R188" s="128">
        <f t="shared" si="30"/>
        <v>0.875</v>
      </c>
      <c r="S188" s="128">
        <f t="shared" si="31"/>
        <v>0.54999999999999993</v>
      </c>
      <c r="T188" s="128">
        <f t="shared" si="32"/>
        <v>0.35</v>
      </c>
      <c r="U188" s="128">
        <f t="shared" si="33"/>
        <v>0.97499999999999987</v>
      </c>
      <c r="V188" s="128">
        <f t="shared" si="34"/>
        <v>0.54999999999999993</v>
      </c>
      <c r="W188" s="33">
        <f t="shared" si="35"/>
        <v>28</v>
      </c>
      <c r="X188" s="129">
        <f t="shared" si="36"/>
        <v>5.6000000000000005</v>
      </c>
      <c r="Y188" s="152">
        <v>17</v>
      </c>
      <c r="Z188" s="131">
        <f t="shared" si="37"/>
        <v>13.600000000000001</v>
      </c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2"/>
    </row>
    <row r="189" spans="1:44" s="130" customFormat="1" ht="19.899999999999999" customHeight="1" x14ac:dyDescent="0.3">
      <c r="A189" s="125">
        <v>183</v>
      </c>
      <c r="B189" s="134">
        <v>660985</v>
      </c>
      <c r="C189" s="136" t="s">
        <v>287</v>
      </c>
      <c r="D189" s="9">
        <v>3</v>
      </c>
      <c r="E189" s="9">
        <v>4</v>
      </c>
      <c r="F189" s="9">
        <v>2</v>
      </c>
      <c r="G189" s="9">
        <v>3</v>
      </c>
      <c r="H189" s="9">
        <v>5</v>
      </c>
      <c r="I189" s="157">
        <f t="shared" si="26"/>
        <v>17</v>
      </c>
      <c r="J189" s="126">
        <f t="shared" si="27"/>
        <v>2.5499999999999998</v>
      </c>
      <c r="K189" s="15">
        <v>3</v>
      </c>
      <c r="L189" s="15">
        <v>2</v>
      </c>
      <c r="M189" s="15">
        <v>1.5</v>
      </c>
      <c r="N189" s="15">
        <v>0.5</v>
      </c>
      <c r="O189" s="15">
        <v>1</v>
      </c>
      <c r="P189" s="127">
        <f t="shared" si="28"/>
        <v>8</v>
      </c>
      <c r="Q189" s="127">
        <f t="shared" si="29"/>
        <v>0.4</v>
      </c>
      <c r="R189" s="128">
        <f t="shared" si="30"/>
        <v>0.6</v>
      </c>
      <c r="S189" s="128">
        <f t="shared" si="31"/>
        <v>0.7</v>
      </c>
      <c r="T189" s="128">
        <f t="shared" si="32"/>
        <v>0.375</v>
      </c>
      <c r="U189" s="128">
        <f t="shared" si="33"/>
        <v>0.47499999999999998</v>
      </c>
      <c r="V189" s="128">
        <f t="shared" si="34"/>
        <v>0.8</v>
      </c>
      <c r="W189" s="33">
        <f t="shared" si="35"/>
        <v>25</v>
      </c>
      <c r="X189" s="129">
        <f t="shared" si="36"/>
        <v>5</v>
      </c>
      <c r="Y189" s="152">
        <v>16</v>
      </c>
      <c r="Z189" s="131">
        <f t="shared" si="37"/>
        <v>12.8</v>
      </c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2"/>
    </row>
    <row r="190" spans="1:44" s="130" customFormat="1" ht="19.899999999999999" customHeight="1" x14ac:dyDescent="0.3">
      <c r="A190" s="125">
        <v>184</v>
      </c>
      <c r="B190" s="134">
        <v>660986</v>
      </c>
      <c r="C190" s="136" t="s">
        <v>288</v>
      </c>
      <c r="D190" s="9">
        <v>4</v>
      </c>
      <c r="E190" s="9">
        <v>6</v>
      </c>
      <c r="F190" s="9">
        <v>5</v>
      </c>
      <c r="G190" s="9">
        <v>5</v>
      </c>
      <c r="H190" s="9">
        <v>7</v>
      </c>
      <c r="I190" s="157">
        <f t="shared" si="26"/>
        <v>27</v>
      </c>
      <c r="J190" s="126">
        <f t="shared" si="27"/>
        <v>4.05</v>
      </c>
      <c r="K190" s="15">
        <v>3</v>
      </c>
      <c r="L190" s="15">
        <v>2.5</v>
      </c>
      <c r="M190" s="15">
        <v>1</v>
      </c>
      <c r="N190" s="15">
        <v>2</v>
      </c>
      <c r="O190" s="15">
        <v>3</v>
      </c>
      <c r="P190" s="127">
        <f t="shared" si="28"/>
        <v>11.5</v>
      </c>
      <c r="Q190" s="127">
        <f t="shared" si="29"/>
        <v>0.57500000000000007</v>
      </c>
      <c r="R190" s="128">
        <f t="shared" si="30"/>
        <v>0.75</v>
      </c>
      <c r="S190" s="128">
        <f t="shared" si="31"/>
        <v>1.0249999999999999</v>
      </c>
      <c r="T190" s="128">
        <f t="shared" si="32"/>
        <v>0.8</v>
      </c>
      <c r="U190" s="128">
        <f t="shared" si="33"/>
        <v>0.85</v>
      </c>
      <c r="V190" s="128">
        <f t="shared" si="34"/>
        <v>1.2000000000000002</v>
      </c>
      <c r="W190" s="33">
        <f t="shared" si="35"/>
        <v>38.5</v>
      </c>
      <c r="X190" s="129">
        <f t="shared" si="36"/>
        <v>7.7</v>
      </c>
      <c r="Y190" s="152">
        <v>26</v>
      </c>
      <c r="Z190" s="131">
        <f t="shared" si="37"/>
        <v>20.8</v>
      </c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2"/>
    </row>
    <row r="191" spans="1:44" s="130" customFormat="1" ht="19.899999999999999" customHeight="1" x14ac:dyDescent="0.3">
      <c r="A191" s="125">
        <v>185</v>
      </c>
      <c r="B191" s="134">
        <v>660987</v>
      </c>
      <c r="C191" s="135" t="s">
        <v>289</v>
      </c>
      <c r="D191" s="9">
        <v>3</v>
      </c>
      <c r="E191" s="9">
        <v>6</v>
      </c>
      <c r="F191" s="9">
        <v>3</v>
      </c>
      <c r="G191" s="9">
        <v>4</v>
      </c>
      <c r="H191" s="9">
        <v>5</v>
      </c>
      <c r="I191" s="157">
        <f t="shared" si="26"/>
        <v>21</v>
      </c>
      <c r="J191" s="126">
        <f t="shared" si="27"/>
        <v>3.15</v>
      </c>
      <c r="K191" s="15">
        <v>2</v>
      </c>
      <c r="L191" s="15">
        <v>1</v>
      </c>
      <c r="M191" s="15">
        <v>4</v>
      </c>
      <c r="N191" s="15">
        <v>2.5</v>
      </c>
      <c r="O191" s="15">
        <v>2</v>
      </c>
      <c r="P191" s="127">
        <f t="shared" si="28"/>
        <v>11.5</v>
      </c>
      <c r="Q191" s="127">
        <f t="shared" si="29"/>
        <v>0.57500000000000007</v>
      </c>
      <c r="R191" s="128">
        <f t="shared" si="30"/>
        <v>0.54999999999999993</v>
      </c>
      <c r="S191" s="128">
        <f t="shared" si="31"/>
        <v>0.95</v>
      </c>
      <c r="T191" s="128">
        <f t="shared" si="32"/>
        <v>0.64999999999999991</v>
      </c>
      <c r="U191" s="128">
        <f t="shared" si="33"/>
        <v>0.72499999999999998</v>
      </c>
      <c r="V191" s="128">
        <f t="shared" si="34"/>
        <v>0.85</v>
      </c>
      <c r="W191" s="33">
        <f t="shared" si="35"/>
        <v>32.5</v>
      </c>
      <c r="X191" s="129">
        <f t="shared" si="36"/>
        <v>6.5</v>
      </c>
      <c r="Y191" s="151">
        <v>20</v>
      </c>
      <c r="Z191" s="131">
        <f t="shared" si="37"/>
        <v>16</v>
      </c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2"/>
    </row>
    <row r="192" spans="1:44" ht="21" thickBot="1" x14ac:dyDescent="0.35"/>
    <row r="193" spans="1:26" x14ac:dyDescent="0.3">
      <c r="A193" s="190" t="s">
        <v>17</v>
      </c>
      <c r="B193" s="191"/>
      <c r="C193" s="192"/>
      <c r="D193" s="6">
        <f>COUNT(D7:D191)</f>
        <v>175</v>
      </c>
      <c r="E193" s="6">
        <f>COUNT(E7:E191)</f>
        <v>175</v>
      </c>
      <c r="F193" s="6">
        <f>COUNT(F7:F191)</f>
        <v>175</v>
      </c>
      <c r="G193" s="6">
        <f>COUNT(G7:G191)</f>
        <v>175</v>
      </c>
      <c r="H193" s="6">
        <f>COUNT(H7:H191)</f>
        <v>175</v>
      </c>
      <c r="I193" s="159">
        <f>COUNT(I7:I191)</f>
        <v>175</v>
      </c>
      <c r="J193" s="7">
        <f>COUNT(J7:J191)</f>
        <v>175</v>
      </c>
      <c r="K193" s="84">
        <f>COUNT(K7:K191)</f>
        <v>175</v>
      </c>
      <c r="L193" s="84">
        <f>COUNT(L7:L191)</f>
        <v>175</v>
      </c>
      <c r="M193" s="84">
        <f>COUNT(M7:M191)</f>
        <v>175</v>
      </c>
      <c r="N193" s="84">
        <f>COUNT(N7:N191)</f>
        <v>175</v>
      </c>
      <c r="O193" s="84">
        <f>COUNT(O7:O191)</f>
        <v>175</v>
      </c>
      <c r="P193" s="80">
        <f>COUNT(P7:P191)</f>
        <v>175</v>
      </c>
      <c r="Q193" s="80">
        <f>COUNT(Q7:Q191)</f>
        <v>175</v>
      </c>
      <c r="R193" s="100">
        <f>COUNT(R7:R191)</f>
        <v>175</v>
      </c>
      <c r="S193" s="100">
        <f>COUNT(S7:S191)</f>
        <v>175</v>
      </c>
      <c r="T193" s="100">
        <f>COUNT(T7:T191)</f>
        <v>175</v>
      </c>
      <c r="U193" s="100">
        <f>COUNT(U7:U191)</f>
        <v>175</v>
      </c>
      <c r="V193" s="100">
        <f>COUNT(V7:V191)</f>
        <v>175</v>
      </c>
      <c r="W193" s="106">
        <f>COUNT(W7:W191)</f>
        <v>175</v>
      </c>
      <c r="X193" s="106">
        <f>COUNT(X6:X191)</f>
        <v>175</v>
      </c>
      <c r="Y193" s="154">
        <f>COUNT(Y6:Y191)</f>
        <v>174</v>
      </c>
      <c r="Z193" s="106">
        <f>COUNT(Z6:Z191)</f>
        <v>181</v>
      </c>
    </row>
    <row r="194" spans="1:26" ht="21" customHeight="1" x14ac:dyDescent="0.3">
      <c r="A194" s="163" t="s">
        <v>18</v>
      </c>
      <c r="B194" s="164"/>
      <c r="C194" s="165"/>
      <c r="D194" s="8">
        <v>20</v>
      </c>
      <c r="E194" s="9">
        <v>20</v>
      </c>
      <c r="F194" s="9">
        <v>20</v>
      </c>
      <c r="G194" s="9">
        <v>20</v>
      </c>
      <c r="H194" s="90">
        <v>20</v>
      </c>
      <c r="I194" s="160">
        <f>SUM(D194:H194)</f>
        <v>100</v>
      </c>
      <c r="J194" s="91">
        <f>I194*0.15</f>
        <v>15</v>
      </c>
      <c r="K194" s="85">
        <v>6</v>
      </c>
      <c r="L194" s="15">
        <v>6</v>
      </c>
      <c r="M194" s="15">
        <v>6</v>
      </c>
      <c r="N194" s="15">
        <v>6</v>
      </c>
      <c r="O194" s="86">
        <v>6</v>
      </c>
      <c r="P194" s="81">
        <f>SUM(K194:O194)</f>
        <v>30</v>
      </c>
      <c r="Q194" s="98">
        <f>P194*0.05</f>
        <v>1.5</v>
      </c>
      <c r="R194" s="101">
        <f>(D194*0.15+K194*0.05)</f>
        <v>3.3</v>
      </c>
      <c r="S194" s="18">
        <f>((E194*0.15+L194*0.05))</f>
        <v>3.3</v>
      </c>
      <c r="T194" s="18">
        <f>((F194*0.15+M194*0.05))</f>
        <v>3.3</v>
      </c>
      <c r="U194" s="18">
        <f>((G194*0.15+N194*0.05))</f>
        <v>3.3</v>
      </c>
      <c r="V194" s="19">
        <f>((H194*0.15+O194*0.05))</f>
        <v>3.3</v>
      </c>
      <c r="W194" s="107">
        <v>130</v>
      </c>
      <c r="X194" s="103">
        <f>W194*0.2</f>
        <v>26</v>
      </c>
      <c r="Y194" s="155">
        <v>40</v>
      </c>
      <c r="Z194" s="81">
        <f>Y194*0.8</f>
        <v>32</v>
      </c>
    </row>
    <row r="195" spans="1:26" x14ac:dyDescent="0.3">
      <c r="A195" s="163" t="s">
        <v>80</v>
      </c>
      <c r="B195" s="164"/>
      <c r="C195" s="165"/>
      <c r="D195" s="8">
        <f t="shared" ref="D195:L195" si="38">D194*0.4</f>
        <v>8</v>
      </c>
      <c r="E195" s="9">
        <f t="shared" si="38"/>
        <v>8</v>
      </c>
      <c r="F195" s="9">
        <f t="shared" si="38"/>
        <v>8</v>
      </c>
      <c r="G195" s="9">
        <f t="shared" si="38"/>
        <v>8</v>
      </c>
      <c r="H195" s="90">
        <f t="shared" si="38"/>
        <v>8</v>
      </c>
      <c r="I195" s="160">
        <f t="shared" si="38"/>
        <v>40</v>
      </c>
      <c r="J195" s="91">
        <f t="shared" si="38"/>
        <v>6</v>
      </c>
      <c r="K195" s="85">
        <f t="shared" si="38"/>
        <v>2.4000000000000004</v>
      </c>
      <c r="L195" s="15">
        <f t="shared" si="38"/>
        <v>2.4000000000000004</v>
      </c>
      <c r="M195" s="15">
        <f t="shared" ref="M195:Z195" si="39">M194*0.4</f>
        <v>2.4000000000000004</v>
      </c>
      <c r="N195" s="15">
        <f t="shared" si="39"/>
        <v>2.4000000000000004</v>
      </c>
      <c r="O195" s="86">
        <f t="shared" si="39"/>
        <v>2.4000000000000004</v>
      </c>
      <c r="P195" s="81">
        <f t="shared" si="39"/>
        <v>12</v>
      </c>
      <c r="Q195" s="98">
        <f t="shared" si="39"/>
        <v>0.60000000000000009</v>
      </c>
      <c r="R195" s="101">
        <f t="shared" si="39"/>
        <v>1.32</v>
      </c>
      <c r="S195" s="18">
        <f t="shared" si="39"/>
        <v>1.32</v>
      </c>
      <c r="T195" s="18">
        <f t="shared" si="39"/>
        <v>1.32</v>
      </c>
      <c r="U195" s="18">
        <f t="shared" si="39"/>
        <v>1.32</v>
      </c>
      <c r="V195" s="19">
        <f t="shared" si="39"/>
        <v>1.32</v>
      </c>
      <c r="W195" s="107">
        <f t="shared" si="39"/>
        <v>52</v>
      </c>
      <c r="X195" s="103">
        <f t="shared" si="39"/>
        <v>10.4</v>
      </c>
      <c r="Y195" s="155">
        <f t="shared" si="39"/>
        <v>16</v>
      </c>
      <c r="Z195" s="81">
        <f t="shared" si="39"/>
        <v>12.8</v>
      </c>
    </row>
    <row r="196" spans="1:26" ht="21" customHeight="1" x14ac:dyDescent="0.3">
      <c r="A196" s="163" t="s">
        <v>19</v>
      </c>
      <c r="B196" s="164"/>
      <c r="C196" s="165"/>
      <c r="D196" s="8">
        <f>COUNTIF(D7:D191, "&gt;=8")</f>
        <v>15</v>
      </c>
      <c r="E196" s="8">
        <f t="shared" ref="E196:Z196" si="40">COUNTIF(E7:E191, "&gt;=8")</f>
        <v>10</v>
      </c>
      <c r="F196" s="8">
        <f t="shared" si="40"/>
        <v>4</v>
      </c>
      <c r="G196" s="8">
        <f t="shared" si="40"/>
        <v>11</v>
      </c>
      <c r="H196" s="8">
        <f t="shared" si="40"/>
        <v>20</v>
      </c>
      <c r="I196" s="8">
        <f>COUNTIF(I7:I191, "&gt;=40")</f>
        <v>0</v>
      </c>
      <c r="J196" s="8">
        <f>COUNTIF(J7:J191, "&gt;=6")</f>
        <v>0</v>
      </c>
      <c r="K196" s="8">
        <f>COUNTIF(K7:K191, "&gt;=2.4")</f>
        <v>42</v>
      </c>
      <c r="L196" s="8">
        <f t="shared" ref="L196:O196" si="41">COUNTIF(L7:L191, "&gt;=2.4")</f>
        <v>33</v>
      </c>
      <c r="M196" s="8">
        <f t="shared" si="41"/>
        <v>53</v>
      </c>
      <c r="N196" s="8">
        <f t="shared" si="41"/>
        <v>46</v>
      </c>
      <c r="O196" s="8">
        <f t="shared" si="41"/>
        <v>39</v>
      </c>
      <c r="P196" s="8">
        <f>COUNTIF(P7:P191, "&gt;=12")</f>
        <v>31</v>
      </c>
      <c r="Q196" s="8">
        <f>COUNTIF(Q7:Q191, "&gt;=.6")</f>
        <v>31</v>
      </c>
      <c r="R196" s="8">
        <f>COUNTIF(R7:R191, "&gt;=1.32")</f>
        <v>13</v>
      </c>
      <c r="S196" s="8">
        <f t="shared" ref="S196:V196" si="42">COUNTIF(S7:S191, "&gt;=1.32")</f>
        <v>5</v>
      </c>
      <c r="T196" s="8">
        <f t="shared" si="42"/>
        <v>2</v>
      </c>
      <c r="U196" s="8">
        <f t="shared" si="42"/>
        <v>10</v>
      </c>
      <c r="V196" s="8">
        <f t="shared" si="42"/>
        <v>14</v>
      </c>
      <c r="W196" s="8">
        <f>COUNTIF(W7:W191, "&gt;=52")</f>
        <v>4</v>
      </c>
      <c r="X196" s="8">
        <f>COUNTIF(X7:X191, "&gt;=10.4")</f>
        <v>4</v>
      </c>
      <c r="Y196" s="8">
        <f>COUNTIF(Y7:Y191, "&gt;=16")</f>
        <v>113</v>
      </c>
      <c r="Z196" s="8">
        <f>COUNTIF(Z7:Z191, "&gt;=12.8")</f>
        <v>113</v>
      </c>
    </row>
    <row r="197" spans="1:26" x14ac:dyDescent="0.3">
      <c r="A197" s="163" t="s">
        <v>20</v>
      </c>
      <c r="B197" s="164"/>
      <c r="C197" s="165"/>
      <c r="D197" s="92" t="str">
        <f xml:space="preserve"> IF(((D196/COUNT(D7:D191))*100)&gt;=60,"3", IF(AND(((D196/COUNT(D7:D191))*100)&lt;60, ((D196/COUNT(D7:D191))*100)&gt;=50),"2", IF( AND(((D196/COUNT(D7:D191))*100)&lt;50, ((D196/COUNT(D7:D191))*100)&gt;=40),"1","0")))</f>
        <v>0</v>
      </c>
      <c r="E197" s="92" t="str">
        <f t="shared" ref="E197:Z197" si="43" xml:space="preserve"> IF(((E196/COUNT(E7:E191))*100)&gt;=60,"3", IF(AND(((E196/COUNT(E7:E191))*100)&lt;60, ((E196/COUNT(E7:E191))*100)&gt;=50),"2", IF( AND(((E196/COUNT(E7:E191))*100)&lt;50, ((E196/COUNT(E7:E191))*100)&gt;=40),"1","0")))</f>
        <v>0</v>
      </c>
      <c r="F197" s="92" t="str">
        <f t="shared" si="43"/>
        <v>0</v>
      </c>
      <c r="G197" s="92" t="str">
        <f t="shared" si="43"/>
        <v>0</v>
      </c>
      <c r="H197" s="92" t="str">
        <f t="shared" si="43"/>
        <v>0</v>
      </c>
      <c r="I197" s="92" t="str">
        <f t="shared" si="43"/>
        <v>0</v>
      </c>
      <c r="J197" s="92" t="str">
        <f t="shared" si="43"/>
        <v>0</v>
      </c>
      <c r="K197" s="92" t="str">
        <f t="shared" si="43"/>
        <v>0</v>
      </c>
      <c r="L197" s="92" t="str">
        <f t="shared" si="43"/>
        <v>0</v>
      </c>
      <c r="M197" s="92" t="str">
        <f t="shared" si="43"/>
        <v>0</v>
      </c>
      <c r="N197" s="92" t="str">
        <f t="shared" si="43"/>
        <v>0</v>
      </c>
      <c r="O197" s="92" t="str">
        <f t="shared" si="43"/>
        <v>0</v>
      </c>
      <c r="P197" s="92" t="str">
        <f t="shared" si="43"/>
        <v>0</v>
      </c>
      <c r="Q197" s="92" t="str">
        <f t="shared" si="43"/>
        <v>0</v>
      </c>
      <c r="R197" s="92" t="str">
        <f t="shared" si="43"/>
        <v>0</v>
      </c>
      <c r="S197" s="92" t="str">
        <f t="shared" si="43"/>
        <v>0</v>
      </c>
      <c r="T197" s="92" t="str">
        <f t="shared" si="43"/>
        <v>0</v>
      </c>
      <c r="U197" s="92" t="str">
        <f t="shared" si="43"/>
        <v>0</v>
      </c>
      <c r="V197" s="92" t="str">
        <f t="shared" si="43"/>
        <v>0</v>
      </c>
      <c r="W197" s="92" t="str">
        <f t="shared" si="43"/>
        <v>0</v>
      </c>
      <c r="X197" s="92" t="str">
        <f t="shared" si="43"/>
        <v>0</v>
      </c>
      <c r="Y197" s="92" t="str">
        <f t="shared" si="43"/>
        <v>3</v>
      </c>
      <c r="Z197" s="92" t="str">
        <f t="shared" si="43"/>
        <v>3</v>
      </c>
    </row>
    <row r="198" spans="1:26" ht="21" thickBot="1" x14ac:dyDescent="0.35">
      <c r="A198" s="166" t="s">
        <v>21</v>
      </c>
      <c r="B198" s="167"/>
      <c r="C198" s="168"/>
      <c r="D198" s="11">
        <f>((D196/COUNT(D7:D191))*D197)</f>
        <v>0</v>
      </c>
      <c r="E198" s="11">
        <f t="shared" ref="E198:Z198" si="44">((E196/COUNT(E7:E191))*E197)</f>
        <v>0</v>
      </c>
      <c r="F198" s="11">
        <f t="shared" si="44"/>
        <v>0</v>
      </c>
      <c r="G198" s="11">
        <f t="shared" si="44"/>
        <v>0</v>
      </c>
      <c r="H198" s="11">
        <f t="shared" si="44"/>
        <v>0</v>
      </c>
      <c r="I198" s="11">
        <f t="shared" si="44"/>
        <v>0</v>
      </c>
      <c r="J198" s="11">
        <f t="shared" si="44"/>
        <v>0</v>
      </c>
      <c r="K198" s="11">
        <f t="shared" si="44"/>
        <v>0</v>
      </c>
      <c r="L198" s="11">
        <f t="shared" si="44"/>
        <v>0</v>
      </c>
      <c r="M198" s="11">
        <f t="shared" si="44"/>
        <v>0</v>
      </c>
      <c r="N198" s="11">
        <f t="shared" si="44"/>
        <v>0</v>
      </c>
      <c r="O198" s="11">
        <f t="shared" si="44"/>
        <v>0</v>
      </c>
      <c r="P198" s="11">
        <f t="shared" si="44"/>
        <v>0</v>
      </c>
      <c r="Q198" s="11">
        <f t="shared" si="44"/>
        <v>0</v>
      </c>
      <c r="R198" s="11">
        <f t="shared" si="44"/>
        <v>0</v>
      </c>
      <c r="S198" s="11">
        <f t="shared" si="44"/>
        <v>0</v>
      </c>
      <c r="T198" s="11">
        <f t="shared" si="44"/>
        <v>0</v>
      </c>
      <c r="U198" s="11">
        <f t="shared" si="44"/>
        <v>0</v>
      </c>
      <c r="V198" s="11">
        <f t="shared" si="44"/>
        <v>0</v>
      </c>
      <c r="W198" s="11">
        <f t="shared" si="44"/>
        <v>0</v>
      </c>
      <c r="X198" s="11">
        <f t="shared" si="44"/>
        <v>0</v>
      </c>
      <c r="Y198" s="11">
        <f t="shared" si="44"/>
        <v>1.9482758620689657</v>
      </c>
      <c r="Z198" s="11">
        <f t="shared" si="44"/>
        <v>1.8729281767955799</v>
      </c>
    </row>
    <row r="199" spans="1:26" ht="21" thickBot="1" x14ac:dyDescent="0.35">
      <c r="A199" s="2"/>
      <c r="B199" s="2"/>
      <c r="C199" s="2"/>
      <c r="D199" s="2"/>
    </row>
    <row r="200" spans="1:26" x14ac:dyDescent="0.3">
      <c r="A200" s="169" t="s">
        <v>22</v>
      </c>
      <c r="B200" s="170"/>
      <c r="C200" s="171"/>
      <c r="D200" s="2"/>
      <c r="E200" s="172" t="s">
        <v>23</v>
      </c>
      <c r="F200" s="173"/>
      <c r="G200" s="173"/>
      <c r="H200" s="173"/>
      <c r="I200" s="173"/>
      <c r="J200" s="173"/>
      <c r="K200" s="173"/>
      <c r="L200" s="173"/>
      <c r="M200" s="173"/>
      <c r="N200" s="174"/>
      <c r="O200" s="83" t="s">
        <v>13</v>
      </c>
      <c r="P200" s="24" t="s">
        <v>3</v>
      </c>
      <c r="Q200" s="24" t="s">
        <v>4</v>
      </c>
      <c r="R200" s="24" t="s">
        <v>5</v>
      </c>
      <c r="S200" s="25" t="s">
        <v>6</v>
      </c>
    </row>
    <row r="201" spans="1:26" ht="21" thickBot="1" x14ac:dyDescent="0.35">
      <c r="A201" s="26" t="s">
        <v>81</v>
      </c>
      <c r="B201" s="3"/>
      <c r="C201" s="27"/>
      <c r="D201" s="2"/>
      <c r="E201" s="175"/>
      <c r="F201" s="176"/>
      <c r="G201" s="176"/>
      <c r="H201" s="176"/>
      <c r="I201" s="176"/>
      <c r="J201" s="176"/>
      <c r="K201" s="176"/>
      <c r="L201" s="176"/>
      <c r="M201" s="176"/>
      <c r="N201" s="177"/>
      <c r="O201" s="4">
        <f>(R198*0.2+Z198*0.8)</f>
        <v>1.4983425414364639</v>
      </c>
      <c r="P201" s="4">
        <f>(S198*0.2+Z198*0.8)</f>
        <v>1.4983425414364639</v>
      </c>
      <c r="Q201" s="4">
        <f>(T198*0.2+Z198*0.8)</f>
        <v>1.4983425414364639</v>
      </c>
      <c r="R201" s="4">
        <f>(U198*0.2+Z198*0.8)</f>
        <v>1.4983425414364639</v>
      </c>
      <c r="S201" s="5">
        <f>(V198*0.2+Z198*0.8)</f>
        <v>1.4983425414364639</v>
      </c>
    </row>
    <row r="202" spans="1:26" x14ac:dyDescent="0.3">
      <c r="A202" s="26" t="s">
        <v>82</v>
      </c>
      <c r="B202" s="3"/>
      <c r="C202" s="27"/>
      <c r="D202" s="2"/>
    </row>
    <row r="203" spans="1:26" ht="21" thickBot="1" x14ac:dyDescent="0.35">
      <c r="A203" s="28" t="s">
        <v>83</v>
      </c>
      <c r="B203" s="29"/>
      <c r="C203" s="30"/>
      <c r="D203" s="2"/>
    </row>
  </sheetData>
  <mergeCells count="22">
    <mergeCell ref="A193:C193"/>
    <mergeCell ref="A194:C19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200:N201"/>
    <mergeCell ref="Y4:Y6"/>
    <mergeCell ref="Z4:Z6"/>
    <mergeCell ref="D5:J5"/>
    <mergeCell ref="K5:Q5"/>
    <mergeCell ref="A195:C195"/>
    <mergeCell ref="A196:C196"/>
    <mergeCell ref="A197:C197"/>
    <mergeCell ref="A198:C198"/>
    <mergeCell ref="A200:C200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9" sqref="E9:I9"/>
    </sheetView>
  </sheetViews>
  <sheetFormatPr defaultColWidth="8.85546875" defaultRowHeight="15.75" x14ac:dyDescent="0.25"/>
  <cols>
    <col min="1" max="1" width="6.28515625" style="2" bestFit="1" customWidth="1"/>
    <col min="2" max="2" width="7.28515625" style="2" bestFit="1" customWidth="1"/>
    <col min="3" max="3" width="10.85546875" style="2" bestFit="1" customWidth="1"/>
    <col min="4" max="4" width="36.42578125" style="2" bestFit="1" customWidth="1"/>
    <col min="5" max="16384" width="8.85546875" style="2"/>
  </cols>
  <sheetData>
    <row r="1" spans="1:10" x14ac:dyDescent="0.25">
      <c r="A1" s="221" t="s">
        <v>24</v>
      </c>
      <c r="B1" s="222"/>
      <c r="C1" s="222"/>
      <c r="D1" s="222"/>
      <c r="E1" s="222"/>
      <c r="F1" s="222"/>
      <c r="G1" s="222"/>
      <c r="H1" s="222"/>
      <c r="I1" s="222"/>
      <c r="J1" s="223"/>
    </row>
    <row r="2" spans="1:10" x14ac:dyDescent="0.25">
      <c r="A2" s="221" t="s">
        <v>27</v>
      </c>
      <c r="B2" s="222"/>
      <c r="C2" s="222"/>
      <c r="D2" s="222"/>
      <c r="E2" s="222"/>
      <c r="F2" s="222"/>
      <c r="G2" s="222"/>
      <c r="H2" s="222"/>
      <c r="I2" s="222"/>
      <c r="J2" s="223"/>
    </row>
    <row r="3" spans="1:10" x14ac:dyDescent="0.25">
      <c r="A3" s="33" t="s">
        <v>25</v>
      </c>
      <c r="B3" s="33" t="s">
        <v>26</v>
      </c>
      <c r="C3" s="33" t="s">
        <v>28</v>
      </c>
      <c r="D3" s="33" t="s">
        <v>29</v>
      </c>
      <c r="E3" s="33" t="s">
        <v>30</v>
      </c>
      <c r="F3" s="33" t="s">
        <v>31</v>
      </c>
      <c r="G3" s="33" t="s">
        <v>32</v>
      </c>
      <c r="H3" s="33" t="s">
        <v>33</v>
      </c>
      <c r="I3" s="33" t="s">
        <v>34</v>
      </c>
      <c r="J3" s="34" t="s">
        <v>35</v>
      </c>
    </row>
    <row r="4" spans="1:10" ht="16.5" thickBot="1" x14ac:dyDescent="0.3">
      <c r="A4" s="31"/>
      <c r="B4" s="31"/>
      <c r="C4" s="32"/>
      <c r="D4" s="32" t="str">
        <f>' BBA 1 PAPER1 '!C3</f>
        <v>BUSINESS MANAGEMENT</v>
      </c>
      <c r="E4" s="4">
        <f>' BBA 1 PAPER1 '!O201</f>
        <v>2.6918918918918919</v>
      </c>
      <c r="F4" s="4">
        <f>' BBA 1 PAPER1 '!P201</f>
        <v>2.7405405405405405</v>
      </c>
      <c r="G4" s="4">
        <f>' BBA 1 PAPER1 '!Q201</f>
        <v>2.6918918918918919</v>
      </c>
      <c r="H4" s="4">
        <f>' BBA 1 PAPER1 '!R201</f>
        <v>2.7405405405405405</v>
      </c>
      <c r="I4" s="4">
        <f>' BBA 1 PAPER1 '!S201</f>
        <v>2.756756756756757</v>
      </c>
      <c r="J4" s="35">
        <f>AVERAGE(E4:I4)</f>
        <v>2.724324324324324</v>
      </c>
    </row>
    <row r="5" spans="1:10" x14ac:dyDescent="0.25">
      <c r="A5" s="31"/>
      <c r="B5" s="31"/>
      <c r="C5" s="32"/>
      <c r="D5" s="32" t="str">
        <f>' BBA 1 PAPER 2'!C3</f>
        <v>BUSINESS COMMUNICATION</v>
      </c>
      <c r="E5" s="31">
        <f>' BBA 1 PAPER 2'!O201</f>
        <v>2.5711711711711711</v>
      </c>
      <c r="F5" s="31">
        <f>' BBA 1 PAPER 2'!P201</f>
        <v>2.6198198198198197</v>
      </c>
      <c r="G5" s="31">
        <f>' BBA 1 PAPER 2'!Q201</f>
        <v>2.6036036036036037</v>
      </c>
      <c r="H5" s="31">
        <f>' BBA 1 PAPER 2'!R201</f>
        <v>2.5873873873873876</v>
      </c>
      <c r="I5" s="31">
        <f>' BBA 1 PAPER 2'!S201</f>
        <v>2.6198198198198197</v>
      </c>
      <c r="J5" s="35">
        <f t="shared" ref="J5:J10" si="0">AVERAGE(E5:I5)</f>
        <v>2.60036036036036</v>
      </c>
    </row>
    <row r="6" spans="1:10" x14ac:dyDescent="0.25">
      <c r="A6" s="31"/>
      <c r="B6" s="31"/>
      <c r="C6" s="32"/>
      <c r="D6" s="32" t="str">
        <f>' BBA 1 PAPER 3'!C3</f>
        <v>LEGAL ASPECT OF INDIAN BUSINESS</v>
      </c>
      <c r="E6" s="31">
        <f>' BBA 1 PAPER 3'!O201</f>
        <v>1.6666666666666665</v>
      </c>
      <c r="F6" s="31">
        <f>' BBA 1 PAPER 3'!P201</f>
        <v>1.872072072072072</v>
      </c>
      <c r="G6" s="31">
        <f>' BBA 1 PAPER 3'!Q201</f>
        <v>1.8936936936936934</v>
      </c>
      <c r="H6" s="31">
        <f>' BBA 1 PAPER 3'!R201</f>
        <v>1.7477477477477477</v>
      </c>
      <c r="I6" s="31">
        <f>' BBA 1 PAPER 3'!S201</f>
        <v>1.7639639639639637</v>
      </c>
      <c r="J6" s="35">
        <f t="shared" si="0"/>
        <v>1.7888288288288288</v>
      </c>
    </row>
    <row r="7" spans="1:10" x14ac:dyDescent="0.25">
      <c r="A7" s="31"/>
      <c r="B7" s="31"/>
      <c r="C7" s="32"/>
      <c r="D7" s="32" t="str">
        <f>' BBA 1 PAPER 4'!C3</f>
        <v>BUSINESS ECONOMICS</v>
      </c>
      <c r="E7" s="31">
        <f>' BBA 1 PAPER 4'!O201</f>
        <v>1.1241830065359477</v>
      </c>
      <c r="F7" s="31">
        <f>' BBA 1 PAPER 4'!P201</f>
        <v>1.088888888888889</v>
      </c>
      <c r="G7" s="31">
        <f>' BBA 1 PAPER 4'!Q201</f>
        <v>1.1241830065359477</v>
      </c>
      <c r="H7" s="31">
        <f>' BBA 1 PAPER 4'!R201</f>
        <v>1.1006535947712419</v>
      </c>
      <c r="I7" s="31">
        <f>' BBA 1 PAPER 4'!S201</f>
        <v>1.1241830065359477</v>
      </c>
      <c r="J7" s="35">
        <f t="shared" si="0"/>
        <v>1.1124183006535948</v>
      </c>
    </row>
    <row r="8" spans="1:10" x14ac:dyDescent="0.25">
      <c r="A8" s="31"/>
      <c r="B8" s="31"/>
      <c r="C8" s="32"/>
      <c r="D8" s="32" t="str">
        <f>' BBA 1 PAPER 5'!C3</f>
        <v>FINANCIAL ACCOUNTING</v>
      </c>
      <c r="E8" s="31">
        <f>' BBA 1 PAPER 5'!O201</f>
        <v>1.6076813655761024</v>
      </c>
      <c r="F8" s="31">
        <f>' BBA 1 PAPER 5'!P201</f>
        <v>1.5157894736842106</v>
      </c>
      <c r="G8" s="31">
        <f>' BBA 1 PAPER 5'!Q201</f>
        <v>1.7320056899004268</v>
      </c>
      <c r="H8" s="31">
        <f>' BBA 1 PAPER 5'!R201</f>
        <v>1.7211948790896159</v>
      </c>
      <c r="I8" s="31">
        <f>' BBA 1 PAPER 5'!S201</f>
        <v>1.7428165007112377</v>
      </c>
      <c r="J8" s="35">
        <f t="shared" si="0"/>
        <v>1.6638975817923185</v>
      </c>
    </row>
    <row r="9" spans="1:10" x14ac:dyDescent="0.25">
      <c r="A9" s="31"/>
      <c r="B9" s="31"/>
      <c r="C9" s="32"/>
      <c r="D9" s="32" t="str">
        <f>' BBA 1 PAPER 6'!C3</f>
        <v>COMPUTER FUNDAMENTAL</v>
      </c>
      <c r="E9" s="31">
        <f>' BBA 1 PAPER 6'!O201</f>
        <v>1.4983425414364639</v>
      </c>
      <c r="F9" s="31">
        <f>' BBA 1 PAPER 6'!P201</f>
        <v>1.4983425414364639</v>
      </c>
      <c r="G9" s="31">
        <f>' BBA 1 PAPER 6'!Q201</f>
        <v>1.4983425414364639</v>
      </c>
      <c r="H9" s="31">
        <f>' BBA 1 PAPER 6'!R201</f>
        <v>1.4983425414364639</v>
      </c>
      <c r="I9" s="31">
        <f>' BBA 1 PAPER 6'!S201</f>
        <v>1.4983425414364639</v>
      </c>
      <c r="J9" s="35">
        <f t="shared" si="0"/>
        <v>1.4983425414364639</v>
      </c>
    </row>
    <row r="10" spans="1:10" ht="30.6" customHeight="1" x14ac:dyDescent="0.25">
      <c r="A10" s="220" t="s">
        <v>35</v>
      </c>
      <c r="B10" s="220"/>
      <c r="C10" s="220"/>
      <c r="D10" s="220"/>
      <c r="E10" s="35">
        <f>AVERAGE(E4:E9)</f>
        <v>1.8599894405463739</v>
      </c>
      <c r="F10" s="35">
        <f>AVERAGE(F4:F9)</f>
        <v>1.8892422227403325</v>
      </c>
      <c r="G10" s="35">
        <f>AVERAGE(G4:G9)</f>
        <v>1.9239534045103381</v>
      </c>
      <c r="H10" s="35">
        <f>AVERAGE(H4:H9)</f>
        <v>1.8993111151621662</v>
      </c>
      <c r="I10" s="35">
        <f>AVERAGE(I4:I9)</f>
        <v>1.9176470982040315</v>
      </c>
      <c r="J10" s="35">
        <f t="shared" si="0"/>
        <v>1.8980286562326483</v>
      </c>
    </row>
  </sheetData>
  <mergeCells count="3">
    <mergeCell ref="A10:D10"/>
    <mergeCell ref="A1:J1"/>
    <mergeCell ref="A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topLeftCell="A70" zoomScale="79" workbookViewId="0">
      <selection activeCell="G93" sqref="G93"/>
    </sheetView>
  </sheetViews>
  <sheetFormatPr defaultColWidth="8.85546875" defaultRowHeight="15.75" x14ac:dyDescent="0.25"/>
  <cols>
    <col min="1" max="1" width="8.85546875" style="2"/>
    <col min="2" max="2" width="13.85546875" style="2" customWidth="1"/>
    <col min="3" max="19" width="8.85546875" style="2"/>
    <col min="20" max="20" width="9.7109375" style="2" customWidth="1"/>
    <col min="21" max="21" width="10.140625" style="2" customWidth="1"/>
    <col min="22" max="16384" width="8.85546875" style="2"/>
  </cols>
  <sheetData>
    <row r="1" spans="1:21" x14ac:dyDescent="0.25">
      <c r="A1" s="38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1" ht="30.6" customHeight="1" x14ac:dyDescent="0.25">
      <c r="A2" s="3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S2" s="48" t="s">
        <v>25</v>
      </c>
      <c r="T2" s="49" t="s">
        <v>36</v>
      </c>
      <c r="U2" s="49" t="s">
        <v>37</v>
      </c>
    </row>
    <row r="3" spans="1:21" x14ac:dyDescent="0.25">
      <c r="A3" s="38"/>
      <c r="B3" s="36"/>
      <c r="C3" s="37"/>
      <c r="D3" s="224" t="s">
        <v>60</v>
      </c>
      <c r="E3" s="224"/>
      <c r="F3" s="224"/>
      <c r="G3" s="224"/>
      <c r="H3" s="224"/>
      <c r="I3" s="224"/>
      <c r="J3" s="224"/>
      <c r="K3" s="224"/>
      <c r="L3" s="37"/>
      <c r="M3" s="37"/>
      <c r="N3" s="37"/>
      <c r="O3" s="37"/>
      <c r="P3" s="37"/>
      <c r="S3" s="45">
        <v>1</v>
      </c>
      <c r="T3" s="46" t="s">
        <v>13</v>
      </c>
      <c r="U3" s="50">
        <f>'CO (All Subjects)'!E10</f>
        <v>1.8599894405463739</v>
      </c>
    </row>
    <row r="4" spans="1:21" x14ac:dyDescent="0.25">
      <c r="A4" s="38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S4" s="45">
        <v>2</v>
      </c>
      <c r="T4" s="46" t="s">
        <v>3</v>
      </c>
      <c r="U4" s="50">
        <f>'CO (All Subjects)'!F10</f>
        <v>1.8892422227403325</v>
      </c>
    </row>
    <row r="5" spans="1:21" x14ac:dyDescent="0.25">
      <c r="A5" s="3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S5" s="45">
        <v>3</v>
      </c>
      <c r="T5" s="46" t="s">
        <v>4</v>
      </c>
      <c r="U5" s="50">
        <f>'CO (All Subjects)'!G10</f>
        <v>1.9239534045103381</v>
      </c>
    </row>
    <row r="6" spans="1:21" x14ac:dyDescent="0.25">
      <c r="B6" s="44" t="s">
        <v>100</v>
      </c>
      <c r="C6" s="44"/>
      <c r="D6" s="44" t="str">
        <f>'CO (All Subjects)'!D4</f>
        <v>BUSINESS MANAGEMENT</v>
      </c>
      <c r="E6" s="44"/>
      <c r="F6" s="44"/>
      <c r="G6" s="44"/>
      <c r="H6" s="44"/>
      <c r="I6" s="44"/>
      <c r="J6" s="44"/>
      <c r="K6" s="37"/>
      <c r="L6" s="37"/>
      <c r="M6" s="37"/>
      <c r="N6" s="37"/>
      <c r="O6" s="37"/>
      <c r="P6" s="37"/>
      <c r="S6" s="45">
        <v>4</v>
      </c>
      <c r="T6" s="46" t="s">
        <v>5</v>
      </c>
      <c r="U6" s="50">
        <f>'CO (All Subjects)'!H10</f>
        <v>1.8993111151621662</v>
      </c>
    </row>
    <row r="7" spans="1:21" ht="16.5" thickBot="1" x14ac:dyDescent="0.3">
      <c r="A7" s="38"/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S7" s="45">
        <v>5</v>
      </c>
      <c r="T7" s="46" t="s">
        <v>6</v>
      </c>
      <c r="U7" s="50">
        <f>'CO (All Subjects)'!I10</f>
        <v>1.9176470982040315</v>
      </c>
    </row>
    <row r="8" spans="1:21" ht="16.5" thickBot="1" x14ac:dyDescent="0.3">
      <c r="A8" s="38"/>
      <c r="B8" s="225" t="s">
        <v>38</v>
      </c>
      <c r="C8" s="39"/>
      <c r="D8" s="228" t="s">
        <v>39</v>
      </c>
      <c r="E8" s="229"/>
      <c r="F8" s="229"/>
      <c r="G8" s="229"/>
      <c r="H8" s="229"/>
      <c r="I8" s="229"/>
      <c r="J8" s="229"/>
      <c r="K8" s="229"/>
      <c r="L8" s="229"/>
      <c r="M8" s="229"/>
      <c r="N8" s="230"/>
    </row>
    <row r="9" spans="1:21" x14ac:dyDescent="0.25">
      <c r="A9" s="38"/>
      <c r="B9" s="226"/>
      <c r="C9" s="231" t="s">
        <v>40</v>
      </c>
      <c r="D9" s="233" t="s">
        <v>41</v>
      </c>
      <c r="E9" s="233" t="s">
        <v>42</v>
      </c>
      <c r="F9" s="233" t="s">
        <v>43</v>
      </c>
      <c r="G9" s="233" t="s">
        <v>44</v>
      </c>
      <c r="H9" s="233" t="s">
        <v>45</v>
      </c>
      <c r="I9" s="233" t="s">
        <v>46</v>
      </c>
      <c r="J9" s="233" t="s">
        <v>47</v>
      </c>
      <c r="K9" s="233" t="s">
        <v>48</v>
      </c>
      <c r="L9" s="233" t="s">
        <v>49</v>
      </c>
      <c r="M9" s="40"/>
      <c r="N9" s="40"/>
    </row>
    <row r="10" spans="1:21" ht="16.5" thickBot="1" x14ac:dyDescent="0.3">
      <c r="A10" s="38"/>
      <c r="B10" s="227"/>
      <c r="C10" s="232"/>
      <c r="D10" s="234"/>
      <c r="E10" s="234"/>
      <c r="F10" s="234"/>
      <c r="G10" s="234"/>
      <c r="H10" s="234"/>
      <c r="I10" s="234"/>
      <c r="J10" s="234"/>
      <c r="K10" s="234"/>
      <c r="L10" s="234"/>
      <c r="M10" s="42" t="s">
        <v>50</v>
      </c>
      <c r="N10" s="42" t="s">
        <v>51</v>
      </c>
    </row>
    <row r="11" spans="1:21" ht="16.5" thickBot="1" x14ac:dyDescent="0.3">
      <c r="A11" s="38"/>
      <c r="B11" s="41" t="s">
        <v>52</v>
      </c>
      <c r="C11" s="243">
        <v>2</v>
      </c>
      <c r="D11" s="243">
        <v>2</v>
      </c>
      <c r="E11" s="243">
        <v>1</v>
      </c>
      <c r="F11" s="243">
        <v>2</v>
      </c>
      <c r="G11" s="243">
        <v>1</v>
      </c>
      <c r="H11" s="243">
        <v>2</v>
      </c>
      <c r="I11" s="243">
        <v>3</v>
      </c>
      <c r="J11" s="243">
        <v>1</v>
      </c>
      <c r="K11" s="243">
        <v>1</v>
      </c>
      <c r="L11" s="243">
        <v>1</v>
      </c>
      <c r="M11" s="243">
        <v>2</v>
      </c>
      <c r="N11" s="243">
        <v>1</v>
      </c>
    </row>
    <row r="12" spans="1:21" ht="16.5" thickBot="1" x14ac:dyDescent="0.3">
      <c r="A12" s="38"/>
      <c r="B12" s="41" t="s">
        <v>53</v>
      </c>
      <c r="C12" s="243">
        <v>2</v>
      </c>
      <c r="D12" s="243">
        <v>2</v>
      </c>
      <c r="E12" s="243">
        <v>1</v>
      </c>
      <c r="F12" s="243">
        <v>1</v>
      </c>
      <c r="G12" s="243">
        <v>2</v>
      </c>
      <c r="H12" s="243">
        <v>1</v>
      </c>
      <c r="I12" s="243">
        <v>2</v>
      </c>
      <c r="J12" s="243">
        <v>1</v>
      </c>
      <c r="K12" s="243">
        <v>2</v>
      </c>
      <c r="L12" s="243">
        <v>2</v>
      </c>
      <c r="M12" s="243">
        <v>2</v>
      </c>
      <c r="N12" s="243">
        <v>1</v>
      </c>
    </row>
    <row r="13" spans="1:21" ht="16.5" thickBot="1" x14ac:dyDescent="0.3">
      <c r="A13" s="38"/>
      <c r="B13" s="41" t="s">
        <v>54</v>
      </c>
      <c r="C13" s="243">
        <v>2</v>
      </c>
      <c r="D13" s="243">
        <v>1</v>
      </c>
      <c r="E13" s="243">
        <v>2</v>
      </c>
      <c r="F13" s="243">
        <v>2</v>
      </c>
      <c r="G13" s="243">
        <v>1</v>
      </c>
      <c r="H13" s="243">
        <v>1</v>
      </c>
      <c r="I13" s="243">
        <v>3</v>
      </c>
      <c r="J13" s="243">
        <v>2</v>
      </c>
      <c r="K13" s="243">
        <v>2</v>
      </c>
      <c r="L13" s="243">
        <v>3</v>
      </c>
      <c r="M13" s="243">
        <v>2</v>
      </c>
      <c r="N13" s="243">
        <v>1</v>
      </c>
    </row>
    <row r="14" spans="1:21" ht="16.5" thickBot="1" x14ac:dyDescent="0.3">
      <c r="A14" s="38"/>
      <c r="B14" s="41" t="s">
        <v>55</v>
      </c>
      <c r="C14" s="243">
        <v>2</v>
      </c>
      <c r="D14" s="243">
        <v>2</v>
      </c>
      <c r="E14" s="243">
        <v>2</v>
      </c>
      <c r="F14" s="243">
        <v>2</v>
      </c>
      <c r="G14" s="243">
        <v>2</v>
      </c>
      <c r="H14" s="243">
        <v>1</v>
      </c>
      <c r="I14" s="243">
        <v>2</v>
      </c>
      <c r="J14" s="243">
        <v>2</v>
      </c>
      <c r="K14" s="243">
        <v>1</v>
      </c>
      <c r="L14" s="243">
        <v>2</v>
      </c>
      <c r="M14" s="243">
        <v>2</v>
      </c>
      <c r="N14" s="243">
        <v>1</v>
      </c>
    </row>
    <row r="15" spans="1:21" ht="16.5" thickBot="1" x14ac:dyDescent="0.3">
      <c r="A15" s="38"/>
      <c r="B15" s="41" t="s">
        <v>56</v>
      </c>
      <c r="C15" s="243">
        <v>2</v>
      </c>
      <c r="D15" s="243">
        <v>2</v>
      </c>
      <c r="E15" s="243">
        <v>1</v>
      </c>
      <c r="F15" s="243">
        <v>1</v>
      </c>
      <c r="G15" s="243">
        <v>2</v>
      </c>
      <c r="H15" s="243">
        <v>2</v>
      </c>
      <c r="I15" s="243">
        <v>3</v>
      </c>
      <c r="J15" s="243">
        <v>1</v>
      </c>
      <c r="K15" s="243">
        <v>2</v>
      </c>
      <c r="L15" s="243">
        <v>3</v>
      </c>
      <c r="M15" s="243">
        <v>2</v>
      </c>
      <c r="N15" s="243">
        <v>1</v>
      </c>
    </row>
    <row r="16" spans="1:21" ht="16.5" thickBot="1" x14ac:dyDescent="0.3">
      <c r="A16" s="38"/>
      <c r="B16" s="41" t="s">
        <v>57</v>
      </c>
      <c r="C16" s="47">
        <f>($U$3*C11+$U$4*C12+$U$5*C13+$U$6*C14+$U$7*C15)/(C11+C12+C13+C14+C15)</f>
        <v>1.8980286562326483</v>
      </c>
      <c r="D16" s="47">
        <f t="shared" ref="D16:N16" si="0">($U$3*D11+$U$4*D12+$U$5*D13+$U$6*D14+$U$7*D15)/(D11+D12+D13+D14+D15)</f>
        <v>1.8951481286462384</v>
      </c>
      <c r="E16" s="47">
        <f t="shared" si="0"/>
        <v>1.9019154001193925</v>
      </c>
      <c r="F16" s="47">
        <f t="shared" si="0"/>
        <v>1.8966746551727651</v>
      </c>
      <c r="G16" s="47">
        <f t="shared" si="0"/>
        <v>1.8995429646587214</v>
      </c>
      <c r="H16" s="47">
        <f t="shared" si="0"/>
        <v>1.8953971171305211</v>
      </c>
      <c r="I16" s="47">
        <f t="shared" si="0"/>
        <v>1.8986058850451712</v>
      </c>
      <c r="J16" s="47">
        <f t="shared" si="0"/>
        <v>1.9019154001193925</v>
      </c>
      <c r="K16" s="47">
        <f t="shared" si="0"/>
        <v>1.9026232508272429</v>
      </c>
      <c r="L16" s="47">
        <f t="shared" si="0"/>
        <v>1.9056270567722253</v>
      </c>
      <c r="M16" s="47">
        <f t="shared" si="0"/>
        <v>1.8980286562326483</v>
      </c>
      <c r="N16" s="47">
        <f t="shared" si="0"/>
        <v>1.8980286562326483</v>
      </c>
      <c r="O16" s="37"/>
      <c r="P16" s="37"/>
    </row>
    <row r="17" spans="1:16" x14ac:dyDescent="0.25">
      <c r="A17" s="38"/>
      <c r="B17" s="44" t="s">
        <v>58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x14ac:dyDescent="0.25">
      <c r="A18" s="38"/>
      <c r="B18" s="44" t="s">
        <v>59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0" spans="1:16" x14ac:dyDescent="0.25">
      <c r="O20" s="37"/>
      <c r="P20" s="37"/>
    </row>
    <row r="21" spans="1:16" x14ac:dyDescent="0.25">
      <c r="B21" s="44" t="s">
        <v>100</v>
      </c>
      <c r="C21" s="44"/>
      <c r="D21" s="44" t="str">
        <f>'CO (All Subjects)'!D5</f>
        <v>BUSINESS COMMUNICATION</v>
      </c>
      <c r="E21" s="44"/>
      <c r="F21" s="44"/>
      <c r="G21" s="44"/>
      <c r="H21" s="44"/>
      <c r="I21" s="44"/>
      <c r="J21" s="44"/>
      <c r="K21" s="37"/>
      <c r="L21" s="37"/>
      <c r="M21" s="37"/>
      <c r="N21" s="37"/>
      <c r="O21" s="37"/>
      <c r="P21" s="37"/>
    </row>
    <row r="22" spans="1:16" ht="16.5" thickBot="1" x14ac:dyDescent="0.3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40"/>
      <c r="P22" s="40"/>
    </row>
    <row r="23" spans="1:16" ht="16.5" thickBot="1" x14ac:dyDescent="0.3">
      <c r="B23" s="225" t="s">
        <v>38</v>
      </c>
      <c r="C23" s="39"/>
      <c r="D23" s="228" t="s">
        <v>39</v>
      </c>
      <c r="E23" s="229"/>
      <c r="F23" s="229"/>
      <c r="G23" s="229"/>
      <c r="H23" s="229"/>
      <c r="I23" s="229"/>
      <c r="J23" s="229"/>
      <c r="K23" s="229"/>
      <c r="L23" s="229"/>
      <c r="M23" s="229"/>
      <c r="N23" s="230"/>
    </row>
    <row r="24" spans="1:16" ht="16.5" thickBot="1" x14ac:dyDescent="0.3">
      <c r="B24" s="226"/>
      <c r="C24" s="231" t="s">
        <v>40</v>
      </c>
      <c r="D24" s="233" t="s">
        <v>41</v>
      </c>
      <c r="E24" s="233" t="s">
        <v>42</v>
      </c>
      <c r="F24" s="233" t="s">
        <v>43</v>
      </c>
      <c r="G24" s="233" t="s">
        <v>44</v>
      </c>
      <c r="H24" s="233" t="s">
        <v>45</v>
      </c>
      <c r="I24" s="233" t="s">
        <v>46</v>
      </c>
      <c r="J24" s="233" t="s">
        <v>47</v>
      </c>
      <c r="K24" s="233" t="s">
        <v>48</v>
      </c>
      <c r="L24" s="233" t="s">
        <v>49</v>
      </c>
      <c r="M24" s="42" t="s">
        <v>50</v>
      </c>
      <c r="N24" s="42" t="s">
        <v>51</v>
      </c>
    </row>
    <row r="25" spans="1:16" ht="16.5" thickBot="1" x14ac:dyDescent="0.3">
      <c r="B25" s="227"/>
      <c r="C25" s="232"/>
      <c r="D25" s="234"/>
      <c r="E25" s="234"/>
      <c r="F25" s="234"/>
      <c r="G25" s="234"/>
      <c r="H25" s="234"/>
      <c r="I25" s="234"/>
      <c r="J25" s="234"/>
      <c r="K25" s="234"/>
      <c r="L25" s="234"/>
      <c r="M25" s="43"/>
      <c r="N25" s="43"/>
    </row>
    <row r="26" spans="1:16" ht="16.5" thickBot="1" x14ac:dyDescent="0.3">
      <c r="B26" s="41" t="s">
        <v>52</v>
      </c>
      <c r="C26" s="243">
        <v>2</v>
      </c>
      <c r="D26" s="243">
        <v>2</v>
      </c>
      <c r="E26" s="243">
        <v>1</v>
      </c>
      <c r="F26" s="243">
        <v>2</v>
      </c>
      <c r="G26" s="243">
        <v>1</v>
      </c>
      <c r="H26" s="243">
        <v>1</v>
      </c>
      <c r="I26" s="243">
        <v>1</v>
      </c>
      <c r="J26" s="243">
        <v>1</v>
      </c>
      <c r="K26" s="243">
        <v>1</v>
      </c>
      <c r="L26" s="243">
        <v>3</v>
      </c>
      <c r="M26" s="243">
        <v>2</v>
      </c>
      <c r="N26" s="243">
        <v>1</v>
      </c>
    </row>
    <row r="27" spans="1:16" ht="16.5" thickBot="1" x14ac:dyDescent="0.3">
      <c r="B27" s="41" t="s">
        <v>53</v>
      </c>
      <c r="C27" s="243">
        <v>2</v>
      </c>
      <c r="D27" s="243">
        <v>2</v>
      </c>
      <c r="E27" s="243">
        <v>2</v>
      </c>
      <c r="F27" s="243">
        <v>2</v>
      </c>
      <c r="G27" s="243">
        <v>1</v>
      </c>
      <c r="H27" s="243">
        <v>2</v>
      </c>
      <c r="I27" s="243">
        <v>2</v>
      </c>
      <c r="J27" s="243">
        <v>2</v>
      </c>
      <c r="K27" s="243">
        <v>2</v>
      </c>
      <c r="L27" s="243">
        <v>3</v>
      </c>
      <c r="M27" s="243">
        <v>1</v>
      </c>
      <c r="N27" s="243">
        <v>2</v>
      </c>
    </row>
    <row r="28" spans="1:16" ht="16.5" thickBot="1" x14ac:dyDescent="0.3">
      <c r="B28" s="41" t="s">
        <v>54</v>
      </c>
      <c r="C28" s="243">
        <v>1</v>
      </c>
      <c r="D28" s="243">
        <v>1</v>
      </c>
      <c r="E28" s="243">
        <v>1</v>
      </c>
      <c r="F28" s="243">
        <v>1</v>
      </c>
      <c r="G28" s="243">
        <v>1</v>
      </c>
      <c r="H28" s="243">
        <v>1</v>
      </c>
      <c r="I28" s="243">
        <v>2</v>
      </c>
      <c r="J28" s="243">
        <v>1</v>
      </c>
      <c r="K28" s="243">
        <v>2</v>
      </c>
      <c r="L28" s="243">
        <v>3</v>
      </c>
      <c r="M28" s="243">
        <v>1</v>
      </c>
      <c r="N28" s="243">
        <v>2</v>
      </c>
    </row>
    <row r="29" spans="1:16" ht="16.5" thickBot="1" x14ac:dyDescent="0.3">
      <c r="B29" s="41" t="s">
        <v>55</v>
      </c>
      <c r="C29" s="243">
        <v>2</v>
      </c>
      <c r="D29" s="243">
        <v>2</v>
      </c>
      <c r="E29" s="243">
        <v>2</v>
      </c>
      <c r="F29" s="243">
        <v>2</v>
      </c>
      <c r="G29" s="243">
        <v>1</v>
      </c>
      <c r="H29" s="243">
        <v>2</v>
      </c>
      <c r="I29" s="243">
        <v>1</v>
      </c>
      <c r="J29" s="243">
        <v>1</v>
      </c>
      <c r="K29" s="243">
        <v>2</v>
      </c>
      <c r="L29" s="243">
        <v>3</v>
      </c>
      <c r="M29" s="243">
        <v>2</v>
      </c>
      <c r="N29" s="243">
        <v>1</v>
      </c>
    </row>
    <row r="30" spans="1:16" ht="16.5" thickBot="1" x14ac:dyDescent="0.3">
      <c r="B30" s="41" t="s">
        <v>56</v>
      </c>
      <c r="C30" s="243">
        <v>2</v>
      </c>
      <c r="D30" s="243">
        <v>1</v>
      </c>
      <c r="E30" s="243">
        <v>1</v>
      </c>
      <c r="F30" s="243">
        <v>1</v>
      </c>
      <c r="G30" s="243">
        <v>1</v>
      </c>
      <c r="H30" s="243">
        <v>1</v>
      </c>
      <c r="I30" s="243">
        <v>2</v>
      </c>
      <c r="J30" s="243">
        <v>1</v>
      </c>
      <c r="K30" s="243">
        <v>2</v>
      </c>
      <c r="L30" s="243">
        <v>1</v>
      </c>
      <c r="M30" s="243">
        <v>2</v>
      </c>
      <c r="N30" s="243">
        <v>1</v>
      </c>
    </row>
    <row r="31" spans="1:16" ht="16.5" thickBot="1" x14ac:dyDescent="0.3">
      <c r="B31" s="41" t="s">
        <v>57</v>
      </c>
      <c r="C31" s="47">
        <f>($U$3*C26+$U$4*C27+$U$5*C28+$U$6*C29+$U$7*C30)/(C26+C27+C28+C29+C30)</f>
        <v>1.8951481286462384</v>
      </c>
      <c r="D31" s="47">
        <f t="shared" ref="D31:N31" si="1">($U$3*D26+$U$4*D27+$U$5*D28+$U$6*D29+$U$7*D30)/(D26+D27+D28+D29+D30)</f>
        <v>1.8923357574515143</v>
      </c>
      <c r="E31" s="47">
        <f t="shared" si="1"/>
        <v>1.8969566598665344</v>
      </c>
      <c r="F31" s="47">
        <f t="shared" si="1"/>
        <v>1.8923357574515143</v>
      </c>
      <c r="G31" s="47">
        <f t="shared" si="1"/>
        <v>1.8980286562326483</v>
      </c>
      <c r="H31" s="47">
        <f t="shared" si="1"/>
        <v>1.8969566598665344</v>
      </c>
      <c r="I31" s="47">
        <f t="shared" si="1"/>
        <v>1.9026232508272429</v>
      </c>
      <c r="J31" s="47">
        <f t="shared" si="1"/>
        <v>1.896564250650596</v>
      </c>
      <c r="K31" s="47">
        <f t="shared" si="1"/>
        <v>1.9022552357533453</v>
      </c>
      <c r="L31" s="47">
        <f t="shared" si="1"/>
        <v>1.8950104343908973</v>
      </c>
      <c r="M31" s="47">
        <f t="shared" si="1"/>
        <v>1.8958863668844768</v>
      </c>
      <c r="N31" s="47">
        <f t="shared" si="1"/>
        <v>1.9004769869162732</v>
      </c>
      <c r="O31" s="37"/>
      <c r="P31" s="37"/>
    </row>
    <row r="32" spans="1:16" x14ac:dyDescent="0.25">
      <c r="B32" s="44" t="s">
        <v>58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2:16" x14ac:dyDescent="0.25">
      <c r="B33" s="44" t="s">
        <v>59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2:16" x14ac:dyDescent="0.25">
      <c r="O34" s="37"/>
      <c r="P34" s="37"/>
    </row>
    <row r="35" spans="2:16" x14ac:dyDescent="0.25">
      <c r="O35" s="37"/>
      <c r="P35" s="37"/>
    </row>
    <row r="36" spans="2:16" x14ac:dyDescent="0.25">
      <c r="B36" s="44" t="s">
        <v>100</v>
      </c>
      <c r="C36" s="44"/>
      <c r="D36" s="44" t="str">
        <f>'CO (All Subjects)'!D6</f>
        <v>LEGAL ASPECT OF INDIAN BUSINESS</v>
      </c>
      <c r="E36" s="44"/>
      <c r="F36" s="44"/>
      <c r="G36" s="44"/>
      <c r="H36" s="44"/>
      <c r="I36" s="44"/>
      <c r="J36" s="44"/>
      <c r="K36" s="37"/>
      <c r="L36" s="37"/>
      <c r="M36" s="37"/>
      <c r="N36" s="37"/>
    </row>
    <row r="37" spans="2:16" ht="16.5" thickBot="1" x14ac:dyDescent="0.3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2:16" ht="16.5" thickBot="1" x14ac:dyDescent="0.3">
      <c r="B38" s="225" t="s">
        <v>38</v>
      </c>
      <c r="C38" s="39"/>
      <c r="D38" s="228" t="s">
        <v>39</v>
      </c>
      <c r="E38" s="229"/>
      <c r="F38" s="229"/>
      <c r="G38" s="229"/>
      <c r="H38" s="229"/>
      <c r="I38" s="229"/>
      <c r="J38" s="229"/>
      <c r="K38" s="229"/>
      <c r="L38" s="229"/>
      <c r="M38" s="229"/>
      <c r="N38" s="230"/>
    </row>
    <row r="39" spans="2:16" x14ac:dyDescent="0.25">
      <c r="B39" s="226"/>
      <c r="C39" s="231" t="s">
        <v>40</v>
      </c>
      <c r="D39" s="233" t="s">
        <v>41</v>
      </c>
      <c r="E39" s="233" t="s">
        <v>42</v>
      </c>
      <c r="F39" s="233" t="s">
        <v>43</v>
      </c>
      <c r="G39" s="233" t="s">
        <v>44</v>
      </c>
      <c r="H39" s="233" t="s">
        <v>45</v>
      </c>
      <c r="I39" s="233" t="s">
        <v>46</v>
      </c>
      <c r="J39" s="233" t="s">
        <v>47</v>
      </c>
      <c r="K39" s="233" t="s">
        <v>48</v>
      </c>
      <c r="L39" s="233" t="s">
        <v>49</v>
      </c>
      <c r="M39" s="40"/>
      <c r="N39" s="40"/>
    </row>
    <row r="40" spans="2:16" ht="16.5" thickBot="1" x14ac:dyDescent="0.3">
      <c r="B40" s="227"/>
      <c r="C40" s="232"/>
      <c r="D40" s="234"/>
      <c r="E40" s="234"/>
      <c r="F40" s="234"/>
      <c r="G40" s="234"/>
      <c r="H40" s="234"/>
      <c r="I40" s="234"/>
      <c r="J40" s="234"/>
      <c r="K40" s="234"/>
      <c r="L40" s="234"/>
      <c r="M40" s="42" t="s">
        <v>50</v>
      </c>
      <c r="N40" s="42" t="s">
        <v>51</v>
      </c>
    </row>
    <row r="41" spans="2:16" ht="16.5" thickBot="1" x14ac:dyDescent="0.3">
      <c r="B41" s="41" t="s">
        <v>52</v>
      </c>
      <c r="C41" s="243">
        <v>2</v>
      </c>
      <c r="D41" s="243"/>
      <c r="E41" s="243"/>
      <c r="F41" s="243"/>
      <c r="G41" s="243"/>
      <c r="H41" s="243"/>
      <c r="I41" s="243">
        <v>1</v>
      </c>
      <c r="J41" s="243"/>
      <c r="K41" s="243">
        <v>2</v>
      </c>
      <c r="L41" s="243">
        <v>2</v>
      </c>
      <c r="M41" s="243">
        <v>2</v>
      </c>
      <c r="N41" s="243">
        <v>1</v>
      </c>
    </row>
    <row r="42" spans="2:16" ht="16.5" thickBot="1" x14ac:dyDescent="0.3">
      <c r="B42" s="41" t="s">
        <v>53</v>
      </c>
      <c r="C42" s="243">
        <v>2</v>
      </c>
      <c r="D42" s="243">
        <v>1</v>
      </c>
      <c r="E42" s="243">
        <v>1</v>
      </c>
      <c r="F42" s="243"/>
      <c r="G42" s="243">
        <v>1</v>
      </c>
      <c r="H42" s="243">
        <v>3</v>
      </c>
      <c r="I42" s="243"/>
      <c r="J42" s="243"/>
      <c r="K42" s="243">
        <v>1</v>
      </c>
      <c r="L42" s="243"/>
      <c r="M42" s="243">
        <v>1</v>
      </c>
      <c r="N42" s="243">
        <v>2</v>
      </c>
    </row>
    <row r="43" spans="2:16" ht="16.5" thickBot="1" x14ac:dyDescent="0.3">
      <c r="B43" s="41" t="s">
        <v>54</v>
      </c>
      <c r="C43" s="243">
        <v>2</v>
      </c>
      <c r="D43" s="243"/>
      <c r="E43" s="243"/>
      <c r="F43" s="243"/>
      <c r="G43" s="243"/>
      <c r="H43" s="243"/>
      <c r="I43" s="243">
        <v>1</v>
      </c>
      <c r="J43" s="243"/>
      <c r="K43" s="243"/>
      <c r="L43" s="243"/>
      <c r="M43" s="243">
        <v>2</v>
      </c>
      <c r="N43" s="243">
        <v>1</v>
      </c>
    </row>
    <row r="44" spans="2:16" ht="16.5" thickBot="1" x14ac:dyDescent="0.3">
      <c r="B44" s="41" t="s">
        <v>55</v>
      </c>
      <c r="C44" s="243">
        <v>2</v>
      </c>
      <c r="D44" s="243"/>
      <c r="E44" s="243">
        <v>1</v>
      </c>
      <c r="F44" s="243"/>
      <c r="G44" s="243"/>
      <c r="H44" s="243">
        <v>1</v>
      </c>
      <c r="I44" s="243"/>
      <c r="J44" s="243">
        <v>1</v>
      </c>
      <c r="K44" s="243">
        <v>1</v>
      </c>
      <c r="L44" s="243">
        <v>1</v>
      </c>
      <c r="M44" s="243">
        <v>1</v>
      </c>
      <c r="N44" s="243">
        <v>3</v>
      </c>
    </row>
    <row r="45" spans="2:16" ht="16.5" thickBot="1" x14ac:dyDescent="0.3">
      <c r="B45" s="41" t="s">
        <v>56</v>
      </c>
      <c r="C45" s="243">
        <v>1</v>
      </c>
      <c r="D45" s="243"/>
      <c r="E45" s="243">
        <v>1</v>
      </c>
      <c r="F45" s="243"/>
      <c r="G45" s="243"/>
      <c r="H45" s="243">
        <v>2</v>
      </c>
      <c r="I45" s="243">
        <v>1</v>
      </c>
      <c r="J45" s="243">
        <v>1</v>
      </c>
      <c r="K45" s="243"/>
      <c r="L45" s="243">
        <v>1</v>
      </c>
      <c r="M45" s="243">
        <v>2</v>
      </c>
      <c r="N45" s="243">
        <v>1</v>
      </c>
    </row>
    <row r="46" spans="2:16" ht="16.5" thickBot="1" x14ac:dyDescent="0.3">
      <c r="B46" s="41" t="s">
        <v>57</v>
      </c>
      <c r="C46" s="47">
        <f>($U$3*C41+$U$4*C42+$U$5*C43+$U$6*C44+$U$7*C45)/(C41+C42+C43+C44+C45)</f>
        <v>1.8958488293469391</v>
      </c>
      <c r="D46" s="47">
        <f t="shared" ref="D46:L46" si="2">($U$3*D41+$U$4*D42+$U$5*D43+$U$6*D44+$U$7*D45)/(D41+D42+D43+D44+D45)</f>
        <v>1.8892422227403325</v>
      </c>
      <c r="E46" s="47">
        <f t="shared" si="2"/>
        <v>1.9020668120355102</v>
      </c>
      <c r="F46" s="47" t="e">
        <f t="shared" si="2"/>
        <v>#DIV/0!</v>
      </c>
      <c r="G46" s="47">
        <f t="shared" si="2"/>
        <v>1.8892422227403325</v>
      </c>
      <c r="H46" s="47">
        <f t="shared" si="2"/>
        <v>1.9003886632985376</v>
      </c>
      <c r="I46" s="47">
        <f t="shared" si="2"/>
        <v>1.9005299810869145</v>
      </c>
      <c r="J46" s="47">
        <f t="shared" si="2"/>
        <v>1.9084791066830988</v>
      </c>
      <c r="K46" s="47">
        <f t="shared" si="2"/>
        <v>1.8771330547488116</v>
      </c>
      <c r="L46" s="47">
        <f t="shared" si="2"/>
        <v>1.8842342736147364</v>
      </c>
      <c r="M46" s="47">
        <f>($U$3*M41+$U$4*M42+$U$5*M43+$U$6*M44+$U$7*M45)/(M41+M42+M43+M44+M45)</f>
        <v>1.8989666530529983</v>
      </c>
      <c r="N46" s="47">
        <f>($U$3*N41+$U$4*N42+$U$5*N43+$U$6*N44+$U$7*N45)/(N41+N42+N43+N44+N45)</f>
        <v>1.8972509667784885</v>
      </c>
    </row>
    <row r="47" spans="2:16" x14ac:dyDescent="0.25">
      <c r="B47" s="44" t="s">
        <v>58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P47" s="37"/>
    </row>
    <row r="48" spans="2:16" x14ac:dyDescent="0.25">
      <c r="B48" s="44" t="s">
        <v>59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2:16" x14ac:dyDescent="0.25">
      <c r="O49" s="37"/>
    </row>
    <row r="51" spans="2:16" x14ac:dyDescent="0.25">
      <c r="B51" s="44" t="s">
        <v>100</v>
      </c>
      <c r="C51" s="44"/>
      <c r="D51" s="44" t="str">
        <f>'CO (All Subjects)'!D7</f>
        <v>BUSINESS ECONOMICS</v>
      </c>
      <c r="E51" s="44"/>
      <c r="F51" s="44"/>
      <c r="G51" s="44"/>
      <c r="H51" s="44"/>
      <c r="I51" s="44"/>
      <c r="J51" s="44"/>
      <c r="K51" s="37"/>
      <c r="L51" s="37"/>
      <c r="M51" s="37"/>
      <c r="N51" s="37"/>
    </row>
    <row r="52" spans="2:16" ht="16.5" thickBot="1" x14ac:dyDescent="0.3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2:16" ht="16.5" customHeight="1" thickBot="1" x14ac:dyDescent="0.3">
      <c r="B53" s="225" t="s">
        <v>38</v>
      </c>
      <c r="C53" s="39"/>
      <c r="D53" s="228" t="s">
        <v>39</v>
      </c>
      <c r="E53" s="229"/>
      <c r="F53" s="229"/>
      <c r="G53" s="229"/>
      <c r="H53" s="229"/>
      <c r="I53" s="229"/>
      <c r="J53" s="229"/>
      <c r="K53" s="229"/>
      <c r="L53" s="229"/>
      <c r="M53" s="229"/>
      <c r="N53" s="230"/>
    </row>
    <row r="54" spans="2:16" x14ac:dyDescent="0.25">
      <c r="B54" s="226"/>
      <c r="C54" s="231" t="s">
        <v>40</v>
      </c>
      <c r="D54" s="233" t="s">
        <v>41</v>
      </c>
      <c r="E54" s="233" t="s">
        <v>42</v>
      </c>
      <c r="F54" s="233" t="s">
        <v>43</v>
      </c>
      <c r="G54" s="233" t="s">
        <v>44</v>
      </c>
      <c r="H54" s="233" t="s">
        <v>45</v>
      </c>
      <c r="I54" s="233" t="s">
        <v>46</v>
      </c>
      <c r="J54" s="233" t="s">
        <v>47</v>
      </c>
      <c r="K54" s="233" t="s">
        <v>48</v>
      </c>
      <c r="L54" s="233" t="s">
        <v>49</v>
      </c>
      <c r="M54" s="40"/>
      <c r="N54" s="40"/>
    </row>
    <row r="55" spans="2:16" ht="16.5" thickBot="1" x14ac:dyDescent="0.3">
      <c r="B55" s="227"/>
      <c r="C55" s="232"/>
      <c r="D55" s="234"/>
      <c r="E55" s="234"/>
      <c r="F55" s="234"/>
      <c r="G55" s="234"/>
      <c r="H55" s="234"/>
      <c r="I55" s="234"/>
      <c r="J55" s="234"/>
      <c r="K55" s="234"/>
      <c r="L55" s="234"/>
      <c r="M55" s="42" t="s">
        <v>50</v>
      </c>
      <c r="N55" s="42" t="s">
        <v>51</v>
      </c>
    </row>
    <row r="56" spans="2:16" ht="16.5" thickBot="1" x14ac:dyDescent="0.3">
      <c r="B56" s="41" t="s">
        <v>52</v>
      </c>
      <c r="C56" s="243">
        <v>1</v>
      </c>
      <c r="D56" s="243"/>
      <c r="E56" s="243">
        <v>1</v>
      </c>
      <c r="F56" s="243"/>
      <c r="G56" s="243">
        <v>2</v>
      </c>
      <c r="H56" s="243">
        <v>3</v>
      </c>
      <c r="I56" s="243"/>
      <c r="J56" s="243"/>
      <c r="K56" s="243"/>
      <c r="L56" s="243"/>
      <c r="M56" s="243">
        <v>2</v>
      </c>
      <c r="N56" s="243"/>
    </row>
    <row r="57" spans="2:16" ht="16.5" thickBot="1" x14ac:dyDescent="0.3">
      <c r="B57" s="41" t="s">
        <v>53</v>
      </c>
      <c r="C57" s="243">
        <v>1</v>
      </c>
      <c r="D57" s="243">
        <v>1</v>
      </c>
      <c r="E57" s="243">
        <v>1</v>
      </c>
      <c r="F57" s="243"/>
      <c r="G57" s="243">
        <v>1</v>
      </c>
      <c r="H57" s="243">
        <v>2</v>
      </c>
      <c r="I57" s="243"/>
      <c r="J57" s="243"/>
      <c r="K57" s="243"/>
      <c r="L57" s="243">
        <v>1</v>
      </c>
      <c r="M57" s="243"/>
      <c r="N57" s="243"/>
    </row>
    <row r="58" spans="2:16" ht="16.5" thickBot="1" x14ac:dyDescent="0.3">
      <c r="B58" s="41" t="s">
        <v>54</v>
      </c>
      <c r="C58" s="243">
        <v>2</v>
      </c>
      <c r="D58" s="243">
        <v>2</v>
      </c>
      <c r="E58" s="243"/>
      <c r="F58" s="243"/>
      <c r="G58" s="243">
        <v>2</v>
      </c>
      <c r="H58" s="243">
        <v>1</v>
      </c>
      <c r="I58" s="243">
        <v>2</v>
      </c>
      <c r="J58" s="243"/>
      <c r="K58" s="243"/>
      <c r="L58" s="243">
        <v>3</v>
      </c>
      <c r="M58" s="243"/>
      <c r="N58" s="243"/>
    </row>
    <row r="59" spans="2:16" ht="16.5" thickBot="1" x14ac:dyDescent="0.3">
      <c r="B59" s="41" t="s">
        <v>55</v>
      </c>
      <c r="C59" s="243">
        <v>1</v>
      </c>
      <c r="D59" s="243"/>
      <c r="E59" s="243">
        <v>1</v>
      </c>
      <c r="F59" s="243"/>
      <c r="G59" s="243"/>
      <c r="H59" s="243">
        <v>3</v>
      </c>
      <c r="I59" s="243"/>
      <c r="J59" s="243"/>
      <c r="K59" s="243"/>
      <c r="L59" s="243"/>
      <c r="M59" s="243"/>
      <c r="N59" s="243"/>
      <c r="P59" s="37"/>
    </row>
    <row r="60" spans="2:16" ht="16.5" thickBot="1" x14ac:dyDescent="0.3">
      <c r="B60" s="41" t="s">
        <v>56</v>
      </c>
      <c r="C60" s="243"/>
      <c r="D60" s="243"/>
      <c r="E60" s="243"/>
      <c r="F60" s="243"/>
      <c r="G60" s="243"/>
      <c r="H60" s="243">
        <v>2</v>
      </c>
      <c r="I60" s="243">
        <v>1</v>
      </c>
      <c r="J60" s="243">
        <v>1</v>
      </c>
      <c r="K60" s="243"/>
      <c r="L60" s="243">
        <v>3</v>
      </c>
      <c r="M60" s="243"/>
      <c r="N60" s="243">
        <v>1</v>
      </c>
      <c r="O60" s="37"/>
    </row>
    <row r="61" spans="2:16" ht="16.5" thickBot="1" x14ac:dyDescent="0.3">
      <c r="B61" s="41" t="s">
        <v>57</v>
      </c>
      <c r="C61" s="47">
        <f>($U$3*C56+$U$4*C57+$U$5*C58+$U$6*C59+$U$7*C60)/(C56+C57+C58+C59+C60)</f>
        <v>1.8992899174939097</v>
      </c>
      <c r="D61" s="47">
        <f t="shared" ref="D61:L61" si="3">($U$3*D56+$U$4*D57+$U$5*D58+$U$6*D59+$U$7*D60)/(D56+D57+D58+D59+D60)</f>
        <v>1.9123830105870028</v>
      </c>
      <c r="E61" s="47">
        <f t="shared" si="3"/>
        <v>1.8828475928162909</v>
      </c>
      <c r="F61" s="47" t="e">
        <f t="shared" si="3"/>
        <v>#DIV/0!</v>
      </c>
      <c r="G61" s="47">
        <f t="shared" si="3"/>
        <v>1.8914255825707513</v>
      </c>
      <c r="H61" s="47">
        <f t="shared" si="3"/>
        <v>1.8923303375931537</v>
      </c>
      <c r="I61" s="47">
        <f t="shared" si="3"/>
        <v>1.9218513024082358</v>
      </c>
      <c r="J61" s="47">
        <f t="shared" si="3"/>
        <v>1.9176470982040315</v>
      </c>
      <c r="K61" s="47" t="e">
        <f t="shared" si="3"/>
        <v>#DIV/0!</v>
      </c>
      <c r="L61" s="47">
        <f t="shared" si="3"/>
        <v>1.9162919615547775</v>
      </c>
      <c r="M61" s="47">
        <f>($U$3*M56+$U$4*M57+$U$5*M58+$U$6*M59+$U$7*M60)/(M56+M57+M58+M59+M60)</f>
        <v>1.8599894405463739</v>
      </c>
      <c r="N61" s="47">
        <f>($U$3*N56+$U$4*N57+$U$5*N58+$U$6*N59+$U$7*N60)/(N56+N57+N58+N59+N60)</f>
        <v>1.9176470982040315</v>
      </c>
      <c r="P61" s="37"/>
    </row>
    <row r="62" spans="2:16" x14ac:dyDescent="0.25">
      <c r="B62" s="44" t="s">
        <v>58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</row>
    <row r="63" spans="2:16" x14ac:dyDescent="0.25">
      <c r="B63" s="44" t="s">
        <v>59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</row>
    <row r="64" spans="2:16" x14ac:dyDescent="0.25">
      <c r="O64" s="37"/>
      <c r="P64" s="37"/>
    </row>
    <row r="65" spans="2:16" x14ac:dyDescent="0.25">
      <c r="O65" s="37"/>
    </row>
    <row r="66" spans="2:16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37"/>
      <c r="L66" s="37"/>
      <c r="M66" s="37"/>
      <c r="N66" s="37"/>
    </row>
    <row r="67" spans="2:16" x14ac:dyDescent="0.25"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P67" s="37"/>
    </row>
    <row r="68" spans="2:16" x14ac:dyDescent="0.25">
      <c r="B68" s="44" t="s">
        <v>100</v>
      </c>
      <c r="C68" s="44"/>
      <c r="D68" s="44" t="str">
        <f>'CO (All Subjects)'!D8</f>
        <v>FINANCIAL ACCOUNTING</v>
      </c>
      <c r="E68" s="44"/>
      <c r="F68" s="44"/>
      <c r="G68" s="44"/>
      <c r="H68" s="44"/>
      <c r="I68" s="44"/>
      <c r="J68" s="44"/>
      <c r="K68" s="37"/>
      <c r="L68" s="37"/>
      <c r="M68" s="37"/>
      <c r="N68" s="37"/>
    </row>
    <row r="69" spans="2:16" ht="16.5" thickBot="1" x14ac:dyDescent="0.3"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2:16" ht="16.5" customHeight="1" thickBot="1" x14ac:dyDescent="0.3">
      <c r="B70" s="225" t="s">
        <v>38</v>
      </c>
      <c r="C70" s="161"/>
      <c r="D70" s="228" t="s">
        <v>39</v>
      </c>
      <c r="E70" s="229"/>
      <c r="F70" s="229"/>
      <c r="G70" s="229"/>
      <c r="H70" s="229"/>
      <c r="I70" s="229"/>
      <c r="J70" s="229"/>
      <c r="K70" s="229"/>
      <c r="L70" s="229"/>
      <c r="M70" s="229"/>
      <c r="N70" s="230"/>
    </row>
    <row r="71" spans="2:16" x14ac:dyDescent="0.25">
      <c r="B71" s="226"/>
      <c r="C71" s="231" t="s">
        <v>40</v>
      </c>
      <c r="D71" s="233" t="s">
        <v>41</v>
      </c>
      <c r="E71" s="233" t="s">
        <v>42</v>
      </c>
      <c r="F71" s="233" t="s">
        <v>43</v>
      </c>
      <c r="G71" s="233" t="s">
        <v>44</v>
      </c>
      <c r="H71" s="233" t="s">
        <v>45</v>
      </c>
      <c r="I71" s="233" t="s">
        <v>46</v>
      </c>
      <c r="J71" s="233" t="s">
        <v>47</v>
      </c>
      <c r="K71" s="233" t="s">
        <v>48</v>
      </c>
      <c r="L71" s="233" t="s">
        <v>49</v>
      </c>
      <c r="M71" s="40"/>
      <c r="N71" s="40"/>
    </row>
    <row r="72" spans="2:16" ht="16.5" thickBot="1" x14ac:dyDescent="0.3">
      <c r="B72" s="227"/>
      <c r="C72" s="232"/>
      <c r="D72" s="234"/>
      <c r="E72" s="234"/>
      <c r="F72" s="234"/>
      <c r="G72" s="234"/>
      <c r="H72" s="234"/>
      <c r="I72" s="234"/>
      <c r="J72" s="234"/>
      <c r="K72" s="234"/>
      <c r="L72" s="234"/>
      <c r="M72" s="42" t="s">
        <v>50</v>
      </c>
      <c r="N72" s="42" t="s">
        <v>51</v>
      </c>
    </row>
    <row r="73" spans="2:16" ht="16.5" thickBot="1" x14ac:dyDescent="0.3">
      <c r="B73" s="162" t="s">
        <v>52</v>
      </c>
      <c r="C73" s="243">
        <v>1</v>
      </c>
      <c r="D73" s="243"/>
      <c r="E73" s="243">
        <v>1</v>
      </c>
      <c r="F73" s="243">
        <v>2</v>
      </c>
      <c r="G73" s="243">
        <v>1</v>
      </c>
      <c r="H73" s="243"/>
      <c r="I73" s="243"/>
      <c r="J73" s="243"/>
      <c r="K73" s="243"/>
      <c r="L73" s="243"/>
      <c r="M73" s="243">
        <v>2</v>
      </c>
      <c r="N73" s="243"/>
    </row>
    <row r="74" spans="2:16" ht="16.5" thickBot="1" x14ac:dyDescent="0.3">
      <c r="B74" s="162" t="s">
        <v>53</v>
      </c>
      <c r="C74" s="243">
        <v>1</v>
      </c>
      <c r="D74" s="243"/>
      <c r="E74" s="243">
        <v>1</v>
      </c>
      <c r="F74" s="243"/>
      <c r="G74" s="243"/>
      <c r="H74" s="243">
        <v>2</v>
      </c>
      <c r="I74" s="243"/>
      <c r="J74" s="243">
        <v>2</v>
      </c>
      <c r="K74" s="243"/>
      <c r="L74" s="243"/>
      <c r="M74" s="243">
        <v>1</v>
      </c>
      <c r="N74" s="243"/>
    </row>
    <row r="75" spans="2:16" ht="16.5" thickBot="1" x14ac:dyDescent="0.3">
      <c r="B75" s="162" t="s">
        <v>54</v>
      </c>
      <c r="C75" s="243">
        <v>1</v>
      </c>
      <c r="D75" s="243"/>
      <c r="E75" s="243"/>
      <c r="F75" s="243"/>
      <c r="G75" s="243"/>
      <c r="H75" s="243"/>
      <c r="I75" s="243">
        <v>2</v>
      </c>
      <c r="J75" s="243">
        <v>2</v>
      </c>
      <c r="K75" s="243"/>
      <c r="L75" s="243">
        <v>3</v>
      </c>
      <c r="M75" s="243">
        <v>1</v>
      </c>
      <c r="N75" s="243"/>
    </row>
    <row r="76" spans="2:16" ht="16.5" thickBot="1" x14ac:dyDescent="0.3">
      <c r="B76" s="162" t="s">
        <v>55</v>
      </c>
      <c r="C76" s="243">
        <v>1</v>
      </c>
      <c r="D76" s="243"/>
      <c r="E76" s="243">
        <v>1</v>
      </c>
      <c r="F76" s="243"/>
      <c r="G76" s="243"/>
      <c r="H76" s="243"/>
      <c r="I76" s="243">
        <v>3</v>
      </c>
      <c r="J76" s="243"/>
      <c r="K76" s="243"/>
      <c r="L76" s="243">
        <v>2</v>
      </c>
      <c r="M76" s="243"/>
      <c r="N76" s="243"/>
      <c r="P76" s="37"/>
    </row>
    <row r="77" spans="2:16" ht="16.5" thickBot="1" x14ac:dyDescent="0.3">
      <c r="B77" s="162" t="s">
        <v>56</v>
      </c>
      <c r="C77" s="243">
        <v>1</v>
      </c>
      <c r="D77" s="243"/>
      <c r="E77" s="243">
        <v>2</v>
      </c>
      <c r="F77" s="243">
        <v>1</v>
      </c>
      <c r="G77" s="243">
        <v>1</v>
      </c>
      <c r="H77" s="243"/>
      <c r="I77" s="243"/>
      <c r="J77" s="243">
        <v>1</v>
      </c>
      <c r="K77" s="243"/>
      <c r="L77" s="243">
        <v>1</v>
      </c>
      <c r="M77" s="243"/>
      <c r="N77" s="243">
        <v>1</v>
      </c>
      <c r="O77" s="37"/>
    </row>
    <row r="78" spans="2:16" ht="16.5" thickBot="1" x14ac:dyDescent="0.3">
      <c r="B78" s="162" t="s">
        <v>57</v>
      </c>
      <c r="C78" s="47">
        <f>($U$3*C73+$U$4*C74+$U$5*C75+$U$6*C76+$U$7*C77)/(C73+C74+C75+C76+C77)</f>
        <v>1.8980286562326483</v>
      </c>
      <c r="D78" s="47" t="e">
        <f t="shared" ref="D78:L78" si="4">($U$3*D73+$U$4*D74+$U$5*D75+$U$6*D76+$U$7*D77)/(D73+D74+D75+D76+D77)</f>
        <v>#DIV/0!</v>
      </c>
      <c r="E78" s="47">
        <f t="shared" si="4"/>
        <v>1.896767394971387</v>
      </c>
      <c r="F78" s="47">
        <f t="shared" si="4"/>
        <v>1.8792086597655933</v>
      </c>
      <c r="G78" s="47">
        <f t="shared" si="4"/>
        <v>1.8888182693752027</v>
      </c>
      <c r="H78" s="47">
        <f t="shared" si="4"/>
        <v>1.8892422227403325</v>
      </c>
      <c r="I78" s="47">
        <f t="shared" si="4"/>
        <v>1.9091680309014349</v>
      </c>
      <c r="J78" s="47">
        <f t="shared" si="4"/>
        <v>1.9088076705410746</v>
      </c>
      <c r="K78" s="47" t="e">
        <f t="shared" si="4"/>
        <v>#DIV/0!</v>
      </c>
      <c r="L78" s="47">
        <f t="shared" si="4"/>
        <v>1.9146882570098966</v>
      </c>
      <c r="M78" s="47">
        <f>($U$3*M73+$U$4*M74+$U$5*M75+$U$6*M76+$U$7*M77)/(M73+M74+M75+M76+M77)</f>
        <v>1.8832936270858547</v>
      </c>
      <c r="N78" s="47">
        <f>($U$3*N73+$U$4*N74+$U$5*N75+$U$6*N76+$U$7*N77)/(N73+N74+N75+N76+N77)</f>
        <v>1.9176470982040315</v>
      </c>
      <c r="P78" s="37"/>
    </row>
    <row r="79" spans="2:16" x14ac:dyDescent="0.25">
      <c r="B79" s="44" t="s">
        <v>58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</row>
    <row r="80" spans="2:16" x14ac:dyDescent="0.25">
      <c r="B80" s="44" t="s">
        <v>59</v>
      </c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5" spans="2:16" x14ac:dyDescent="0.25">
      <c r="B85" s="44" t="s">
        <v>100</v>
      </c>
      <c r="C85" s="44"/>
      <c r="D85" s="44" t="str">
        <f>'CO (All Subjects)'!D9</f>
        <v>COMPUTER FUNDAMENTAL</v>
      </c>
      <c r="E85" s="44"/>
      <c r="F85" s="44"/>
      <c r="G85" s="44"/>
      <c r="H85" s="44"/>
      <c r="I85" s="44"/>
      <c r="J85" s="44"/>
      <c r="K85" s="37"/>
      <c r="L85" s="37"/>
      <c r="M85" s="37"/>
      <c r="N85" s="37"/>
    </row>
    <row r="86" spans="2:16" ht="16.5" thickBot="1" x14ac:dyDescent="0.3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2:16" ht="16.5" customHeight="1" thickBot="1" x14ac:dyDescent="0.3">
      <c r="B87" s="225" t="s">
        <v>38</v>
      </c>
      <c r="C87" s="161"/>
      <c r="D87" s="228" t="s">
        <v>39</v>
      </c>
      <c r="E87" s="229"/>
      <c r="F87" s="229"/>
      <c r="G87" s="229"/>
      <c r="H87" s="229"/>
      <c r="I87" s="229"/>
      <c r="J87" s="229"/>
      <c r="K87" s="229"/>
      <c r="L87" s="229"/>
      <c r="M87" s="229"/>
      <c r="N87" s="230"/>
    </row>
    <row r="88" spans="2:16" x14ac:dyDescent="0.25">
      <c r="B88" s="226"/>
      <c r="C88" s="231" t="s">
        <v>40</v>
      </c>
      <c r="D88" s="233" t="s">
        <v>41</v>
      </c>
      <c r="E88" s="233" t="s">
        <v>42</v>
      </c>
      <c r="F88" s="233" t="s">
        <v>43</v>
      </c>
      <c r="G88" s="233" t="s">
        <v>44</v>
      </c>
      <c r="H88" s="233" t="s">
        <v>45</v>
      </c>
      <c r="I88" s="233" t="s">
        <v>46</v>
      </c>
      <c r="J88" s="233" t="s">
        <v>47</v>
      </c>
      <c r="K88" s="233" t="s">
        <v>48</v>
      </c>
      <c r="L88" s="233" t="s">
        <v>49</v>
      </c>
      <c r="M88" s="40"/>
      <c r="N88" s="40"/>
    </row>
    <row r="89" spans="2:16" ht="16.5" thickBot="1" x14ac:dyDescent="0.3">
      <c r="B89" s="227"/>
      <c r="C89" s="232"/>
      <c r="D89" s="234"/>
      <c r="E89" s="234"/>
      <c r="F89" s="234"/>
      <c r="G89" s="234"/>
      <c r="H89" s="234"/>
      <c r="I89" s="234"/>
      <c r="J89" s="234"/>
      <c r="K89" s="234"/>
      <c r="L89" s="234"/>
      <c r="M89" s="42" t="s">
        <v>50</v>
      </c>
      <c r="N89" s="42" t="s">
        <v>51</v>
      </c>
    </row>
    <row r="90" spans="2:16" ht="16.5" thickBot="1" x14ac:dyDescent="0.3">
      <c r="B90" s="162" t="s">
        <v>52</v>
      </c>
      <c r="C90" s="243">
        <v>1</v>
      </c>
      <c r="D90" s="243">
        <v>1</v>
      </c>
      <c r="E90" s="243">
        <v>1</v>
      </c>
      <c r="F90" s="243">
        <v>2</v>
      </c>
      <c r="G90" s="243">
        <v>1</v>
      </c>
      <c r="H90" s="243">
        <v>1</v>
      </c>
      <c r="I90" s="243"/>
      <c r="J90" s="243"/>
      <c r="K90" s="243"/>
      <c r="L90" s="243">
        <v>1</v>
      </c>
      <c r="M90" s="243">
        <v>2</v>
      </c>
      <c r="N90" s="243"/>
    </row>
    <row r="91" spans="2:16" ht="16.5" thickBot="1" x14ac:dyDescent="0.3">
      <c r="B91" s="162" t="s">
        <v>53</v>
      </c>
      <c r="C91" s="243">
        <v>1</v>
      </c>
      <c r="D91" s="243">
        <v>1</v>
      </c>
      <c r="E91" s="243">
        <v>1</v>
      </c>
      <c r="F91" s="243">
        <v>3</v>
      </c>
      <c r="G91" s="243"/>
      <c r="H91" s="243">
        <v>1</v>
      </c>
      <c r="I91" s="243"/>
      <c r="J91" s="243"/>
      <c r="K91" s="243"/>
      <c r="L91" s="243">
        <v>3</v>
      </c>
      <c r="M91" s="243"/>
      <c r="N91" s="243">
        <v>2</v>
      </c>
    </row>
    <row r="92" spans="2:16" ht="16.5" thickBot="1" x14ac:dyDescent="0.3">
      <c r="B92" s="162" t="s">
        <v>54</v>
      </c>
      <c r="C92" s="243">
        <v>1</v>
      </c>
      <c r="D92" s="243">
        <v>1</v>
      </c>
      <c r="E92" s="243"/>
      <c r="F92" s="243">
        <v>2</v>
      </c>
      <c r="G92" s="243"/>
      <c r="H92" s="243">
        <v>1</v>
      </c>
      <c r="I92" s="243"/>
      <c r="J92" s="243"/>
      <c r="K92" s="243"/>
      <c r="L92" s="243">
        <v>2</v>
      </c>
      <c r="M92" s="243"/>
      <c r="N92" s="243">
        <v>2</v>
      </c>
    </row>
    <row r="93" spans="2:16" ht="16.5" thickBot="1" x14ac:dyDescent="0.3">
      <c r="B93" s="162" t="s">
        <v>55</v>
      </c>
      <c r="C93" s="243">
        <v>1</v>
      </c>
      <c r="D93" s="243">
        <v>1</v>
      </c>
      <c r="E93" s="243">
        <v>1</v>
      </c>
      <c r="F93" s="243">
        <v>2</v>
      </c>
      <c r="G93" s="243"/>
      <c r="H93" s="243">
        <v>2</v>
      </c>
      <c r="I93" s="243"/>
      <c r="J93" s="243"/>
      <c r="K93" s="243"/>
      <c r="L93" s="243">
        <v>2</v>
      </c>
      <c r="M93" s="243"/>
      <c r="N93" s="243">
        <v>2</v>
      </c>
      <c r="P93" s="37"/>
    </row>
    <row r="94" spans="2:16" ht="16.5" thickBot="1" x14ac:dyDescent="0.3">
      <c r="B94" s="162" t="s">
        <v>56</v>
      </c>
      <c r="C94" s="243">
        <v>1</v>
      </c>
      <c r="D94" s="243">
        <v>1</v>
      </c>
      <c r="E94" s="243"/>
      <c r="F94" s="243">
        <v>2</v>
      </c>
      <c r="G94" s="243"/>
      <c r="H94" s="243">
        <v>1</v>
      </c>
      <c r="I94" s="243"/>
      <c r="J94" s="243">
        <v>1</v>
      </c>
      <c r="K94" s="243"/>
      <c r="L94" s="243">
        <v>1</v>
      </c>
      <c r="M94" s="243"/>
      <c r="N94" s="243">
        <v>1</v>
      </c>
      <c r="O94" s="37"/>
    </row>
    <row r="95" spans="2:16" ht="16.5" thickBot="1" x14ac:dyDescent="0.3">
      <c r="B95" s="162" t="s">
        <v>57</v>
      </c>
      <c r="C95" s="47">
        <f>($U$3*C90+$U$4*C91+$U$5*C92+$U$6*C93+$U$7*C94)/(C90+C91+C92+C93+C94)</f>
        <v>1.8980286562326483</v>
      </c>
      <c r="D95" s="47">
        <f t="shared" ref="D95:L95" si="5">($U$3*D90+$U$4*D91+$U$5*D92+$U$6*D93+$U$7*D94)/(D90+D91+D92+D93+D94)</f>
        <v>1.8980286562326483</v>
      </c>
      <c r="E95" s="47">
        <f t="shared" si="5"/>
        <v>1.8828475928162909</v>
      </c>
      <c r="F95" s="47">
        <f t="shared" si="5"/>
        <v>1.8972298895515289</v>
      </c>
      <c r="G95" s="47">
        <f t="shared" si="5"/>
        <v>1.8599894405463739</v>
      </c>
      <c r="H95" s="47">
        <f t="shared" si="5"/>
        <v>1.8982423993875681</v>
      </c>
      <c r="I95" s="47" t="e">
        <f t="shared" si="5"/>
        <v>#DIV/0!</v>
      </c>
      <c r="J95" s="47">
        <f t="shared" si="5"/>
        <v>1.9176470982040315</v>
      </c>
      <c r="K95" s="47" t="e">
        <f t="shared" si="5"/>
        <v>#DIV/0!</v>
      </c>
      <c r="L95" s="47">
        <f t="shared" si="5"/>
        <v>1.8990991384796014</v>
      </c>
      <c r="M95" s="47">
        <f>($U$3*M90+$U$4*M91+$U$5*M92+$U$6*M93+$U$7*M94)/(M90+M91+M92+M93+M94)</f>
        <v>1.8599894405463739</v>
      </c>
      <c r="N95" s="47">
        <f>($U$3*N90+$U$4*N91+$U$5*N92+$U$6*N93+$U$7*N94)/(N90+N91+N92+N93+N94)</f>
        <v>1.9060943690042436</v>
      </c>
      <c r="P95" s="37"/>
    </row>
    <row r="96" spans="2:16" x14ac:dyDescent="0.25">
      <c r="B96" s="44" t="s">
        <v>58</v>
      </c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</row>
    <row r="97" spans="2:16" x14ac:dyDescent="0.25">
      <c r="B97" s="44" t="s">
        <v>59</v>
      </c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</row>
  </sheetData>
  <mergeCells count="73">
    <mergeCell ref="B87:B89"/>
    <mergeCell ref="D87:N87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B70:B72"/>
    <mergeCell ref="D70:N70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B53:B55"/>
    <mergeCell ref="D53:N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38:B40"/>
    <mergeCell ref="D38:N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2"/>
  <sheetViews>
    <sheetView tabSelected="1" topLeftCell="C4" zoomScale="78" workbookViewId="0">
      <selection activeCell="C17" sqref="C17"/>
    </sheetView>
  </sheetViews>
  <sheetFormatPr defaultColWidth="8.85546875" defaultRowHeight="15" x14ac:dyDescent="0.25"/>
  <cols>
    <col min="1" max="1" width="6.28515625" style="51" bestFit="1" customWidth="1"/>
    <col min="2" max="2" width="7.28515625" style="51" bestFit="1" customWidth="1"/>
    <col min="3" max="3" width="11.28515625" style="51" bestFit="1" customWidth="1"/>
    <col min="4" max="4" width="36.7109375" style="51" customWidth="1"/>
    <col min="5" max="5" width="6.28515625" style="51" bestFit="1" customWidth="1"/>
    <col min="6" max="6" width="8.7109375" style="51" bestFit="1" customWidth="1"/>
    <col min="7" max="7" width="6.28515625" style="51" bestFit="1" customWidth="1"/>
    <col min="8" max="8" width="8.7109375" style="51" bestFit="1" customWidth="1"/>
    <col min="9" max="9" width="6.28515625" style="51" bestFit="1" customWidth="1"/>
    <col min="10" max="10" width="8.7109375" style="51" bestFit="1" customWidth="1"/>
    <col min="11" max="11" width="6.28515625" style="51" bestFit="1" customWidth="1"/>
    <col min="12" max="12" width="8.7109375" style="51" bestFit="1" customWidth="1"/>
    <col min="13" max="13" width="6.28515625" style="51" bestFit="1" customWidth="1"/>
    <col min="14" max="14" width="8.7109375" style="51" bestFit="1" customWidth="1"/>
    <col min="15" max="15" width="6.28515625" style="51" bestFit="1" customWidth="1"/>
    <col min="16" max="16" width="8.7109375" style="51" bestFit="1" customWidth="1"/>
    <col min="17" max="17" width="6.28515625" style="51" bestFit="1" customWidth="1"/>
    <col min="18" max="18" width="8.7109375" style="51" bestFit="1" customWidth="1"/>
    <col min="19" max="19" width="6.28515625" style="51" bestFit="1" customWidth="1"/>
    <col min="20" max="20" width="8.7109375" style="51" bestFit="1" customWidth="1"/>
    <col min="21" max="21" width="6.28515625" style="51" bestFit="1" customWidth="1"/>
    <col min="22" max="22" width="8.7109375" style="51" bestFit="1" customWidth="1"/>
    <col min="23" max="23" width="6.28515625" style="51" bestFit="1" customWidth="1"/>
    <col min="24" max="24" width="8.7109375" style="51" bestFit="1" customWidth="1"/>
    <col min="25" max="25" width="6.28515625" style="51" bestFit="1" customWidth="1"/>
    <col min="26" max="26" width="8.7109375" style="51" bestFit="1" customWidth="1"/>
    <col min="27" max="27" width="6.28515625" style="51" bestFit="1" customWidth="1"/>
    <col min="28" max="28" width="8.7109375" style="51" bestFit="1" customWidth="1"/>
    <col min="29" max="29" width="6.28515625" style="51" bestFit="1" customWidth="1"/>
    <col min="30" max="30" width="8.7109375" style="51" bestFit="1" customWidth="1"/>
    <col min="31" max="31" width="6.28515625" style="51" bestFit="1" customWidth="1"/>
    <col min="32" max="32" width="8.7109375" style="51" bestFit="1" customWidth="1"/>
    <col min="33" max="16384" width="8.85546875" style="51"/>
  </cols>
  <sheetData>
    <row r="3" spans="1:32" x14ac:dyDescent="0.25">
      <c r="A3" s="237" t="s">
        <v>71</v>
      </c>
      <c r="B3" s="238"/>
      <c r="C3" s="238"/>
      <c r="D3" s="239"/>
      <c r="E3" s="236" t="s">
        <v>40</v>
      </c>
      <c r="F3" s="236"/>
      <c r="G3" s="236" t="s">
        <v>41</v>
      </c>
      <c r="H3" s="236"/>
      <c r="I3" s="236" t="s">
        <v>42</v>
      </c>
      <c r="J3" s="236"/>
      <c r="K3" s="236" t="s">
        <v>43</v>
      </c>
      <c r="L3" s="236"/>
      <c r="M3" s="236" t="s">
        <v>44</v>
      </c>
      <c r="N3" s="236"/>
      <c r="O3" s="236" t="s">
        <v>45</v>
      </c>
      <c r="P3" s="236"/>
      <c r="Q3" s="236" t="s">
        <v>46</v>
      </c>
      <c r="R3" s="236"/>
      <c r="S3" s="236" t="s">
        <v>47</v>
      </c>
      <c r="T3" s="236"/>
      <c r="U3" s="236" t="s">
        <v>48</v>
      </c>
      <c r="V3" s="236"/>
      <c r="W3" s="236" t="s">
        <v>49</v>
      </c>
      <c r="X3" s="236"/>
      <c r="Y3" s="236" t="s">
        <v>50</v>
      </c>
      <c r="Z3" s="236"/>
      <c r="AA3" s="236" t="s">
        <v>51</v>
      </c>
      <c r="AB3" s="236"/>
    </row>
    <row r="4" spans="1:32" ht="57" x14ac:dyDescent="0.25">
      <c r="A4" s="240"/>
      <c r="B4" s="241"/>
      <c r="C4" s="241"/>
      <c r="D4" s="242"/>
      <c r="E4" s="53" t="s">
        <v>72</v>
      </c>
      <c r="F4" s="53" t="s">
        <v>73</v>
      </c>
      <c r="G4" s="53" t="s">
        <v>72</v>
      </c>
      <c r="H4" s="53" t="s">
        <v>73</v>
      </c>
      <c r="I4" s="53" t="s">
        <v>72</v>
      </c>
      <c r="J4" s="53" t="s">
        <v>73</v>
      </c>
      <c r="K4" s="53" t="s">
        <v>72</v>
      </c>
      <c r="L4" s="53" t="s">
        <v>73</v>
      </c>
      <c r="M4" s="53" t="s">
        <v>72</v>
      </c>
      <c r="N4" s="53" t="s">
        <v>73</v>
      </c>
      <c r="O4" s="53" t="s">
        <v>72</v>
      </c>
      <c r="P4" s="53" t="s">
        <v>73</v>
      </c>
      <c r="Q4" s="53" t="s">
        <v>72</v>
      </c>
      <c r="R4" s="53" t="s">
        <v>73</v>
      </c>
      <c r="S4" s="53" t="s">
        <v>72</v>
      </c>
      <c r="T4" s="53" t="s">
        <v>73</v>
      </c>
      <c r="U4" s="53" t="s">
        <v>72</v>
      </c>
      <c r="V4" s="53" t="s">
        <v>73</v>
      </c>
      <c r="W4" s="53" t="s">
        <v>72</v>
      </c>
      <c r="X4" s="53" t="s">
        <v>73</v>
      </c>
      <c r="Y4" s="53" t="s">
        <v>72</v>
      </c>
      <c r="Z4" s="53" t="s">
        <v>73</v>
      </c>
      <c r="AA4" s="53" t="s">
        <v>72</v>
      </c>
      <c r="AB4" s="53" t="s">
        <v>73</v>
      </c>
    </row>
    <row r="5" spans="1:32" x14ac:dyDescent="0.25">
      <c r="A5" s="63" t="s">
        <v>25</v>
      </c>
      <c r="B5" s="63" t="s">
        <v>26</v>
      </c>
      <c r="C5" s="63" t="s">
        <v>28</v>
      </c>
      <c r="D5" s="64" t="s">
        <v>8</v>
      </c>
      <c r="E5" s="63"/>
      <c r="F5" s="65" t="s">
        <v>61</v>
      </c>
      <c r="G5" s="63"/>
      <c r="H5" s="65" t="s">
        <v>62</v>
      </c>
      <c r="I5" s="63"/>
      <c r="J5" s="65" t="s">
        <v>63</v>
      </c>
      <c r="K5" s="63"/>
      <c r="L5" s="65" t="s">
        <v>64</v>
      </c>
      <c r="M5" s="63"/>
      <c r="N5" s="65" t="s">
        <v>65</v>
      </c>
      <c r="O5" s="63"/>
      <c r="P5" s="65" t="s">
        <v>66</v>
      </c>
      <c r="Q5" s="63"/>
      <c r="R5" s="65" t="s">
        <v>67</v>
      </c>
      <c r="S5" s="63"/>
      <c r="T5" s="65" t="s">
        <v>68</v>
      </c>
      <c r="U5" s="63"/>
      <c r="V5" s="65" t="s">
        <v>69</v>
      </c>
      <c r="W5" s="63"/>
      <c r="X5" s="65" t="s">
        <v>70</v>
      </c>
      <c r="Y5" s="63"/>
      <c r="Z5" s="66" t="s">
        <v>74</v>
      </c>
      <c r="AA5" s="63"/>
      <c r="AB5" s="66" t="s">
        <v>75</v>
      </c>
      <c r="AC5" s="67"/>
    </row>
    <row r="6" spans="1:32" ht="16.5" thickBot="1" x14ac:dyDescent="0.3">
      <c r="A6" s="52">
        <v>1</v>
      </c>
      <c r="B6" s="52"/>
      <c r="C6" s="68"/>
      <c r="D6" s="68" t="str">
        <f>'CO (All Subjects)'!D4</f>
        <v>BUSINESS MANAGEMENT</v>
      </c>
      <c r="E6" s="245">
        <v>2</v>
      </c>
      <c r="F6" s="69">
        <f>'CO-PO Mapping'!C16</f>
        <v>1.8980286562326483</v>
      </c>
      <c r="G6" s="52">
        <v>2.1</v>
      </c>
      <c r="H6" s="69">
        <f>'CO-PO Mapping'!D16</f>
        <v>1.8951481286462384</v>
      </c>
      <c r="I6" s="52">
        <v>2</v>
      </c>
      <c r="J6" s="69">
        <f>'CO-PO Mapping'!E16</f>
        <v>1.9019154001193925</v>
      </c>
      <c r="K6" s="52">
        <v>2.8</v>
      </c>
      <c r="L6" s="47">
        <f>'CO-PO Mapping'!F16</f>
        <v>1.8966746551727651</v>
      </c>
      <c r="M6" s="52">
        <v>2</v>
      </c>
      <c r="N6" s="69">
        <f>'CO-PO Mapping'!G16</f>
        <v>1.8995429646587214</v>
      </c>
      <c r="O6" s="52">
        <v>2</v>
      </c>
      <c r="P6" s="69">
        <f>'CO-PO Mapping'!H16</f>
        <v>1.8953971171305211</v>
      </c>
      <c r="Q6" s="52">
        <v>2</v>
      </c>
      <c r="R6" s="69">
        <f>'CO-PO Mapping'!I16</f>
        <v>1.8986058850451712</v>
      </c>
      <c r="S6" s="52">
        <v>1.8</v>
      </c>
      <c r="T6" s="69">
        <f>'CO-PO Mapping'!J16</f>
        <v>1.9019154001193925</v>
      </c>
      <c r="U6" s="52">
        <v>1.5</v>
      </c>
      <c r="V6" s="69">
        <f>'CO-PO Mapping'!K16</f>
        <v>1.9026232508272429</v>
      </c>
      <c r="W6" s="52">
        <v>2.2999999999999998</v>
      </c>
      <c r="X6" s="69">
        <f>'CO-PO Mapping'!L16</f>
        <v>1.9056270567722253</v>
      </c>
      <c r="Y6" s="52">
        <v>2</v>
      </c>
      <c r="Z6" s="69">
        <f>'CO-PO Mapping'!M16</f>
        <v>1.8980286562326483</v>
      </c>
      <c r="AA6" s="52">
        <v>2.5</v>
      </c>
      <c r="AB6" s="70">
        <f>'CO-PO Mapping'!N16</f>
        <v>1.8980286562326483</v>
      </c>
      <c r="AC6" s="71"/>
    </row>
    <row r="7" spans="1:32" x14ac:dyDescent="0.25">
      <c r="A7" s="52">
        <v>2</v>
      </c>
      <c r="B7" s="52"/>
      <c r="C7" s="68"/>
      <c r="D7" s="68" t="str">
        <f>'CO (All Subjects)'!D5</f>
        <v>BUSINESS COMMUNICATION</v>
      </c>
      <c r="E7" s="245">
        <v>2</v>
      </c>
      <c r="F7" s="246">
        <f>'CO-PO Mapping'!C31</f>
        <v>1.8951481286462384</v>
      </c>
      <c r="G7" s="52">
        <v>2.5</v>
      </c>
      <c r="H7" s="246">
        <f>'CO-PO Mapping'!D31</f>
        <v>1.8923357574515143</v>
      </c>
      <c r="I7" s="52">
        <v>2.4</v>
      </c>
      <c r="J7" s="246">
        <f>'CO-PO Mapping'!E31</f>
        <v>1.8969566598665344</v>
      </c>
      <c r="K7" s="52">
        <v>2.2000000000000002</v>
      </c>
      <c r="L7" s="246">
        <f>'CO-PO Mapping'!F31</f>
        <v>1.8923357574515143</v>
      </c>
      <c r="M7" s="52">
        <v>2.2999999999999998</v>
      </c>
      <c r="N7" s="246">
        <f>'CO-PO Mapping'!G31</f>
        <v>1.8980286562326483</v>
      </c>
      <c r="O7" s="52">
        <v>2.2000000000000002</v>
      </c>
      <c r="P7" s="246">
        <f>'CO-PO Mapping'!H31</f>
        <v>1.8969566598665344</v>
      </c>
      <c r="Q7" s="52">
        <v>2</v>
      </c>
      <c r="R7" s="246">
        <f>'CO-PO Mapping'!I31</f>
        <v>1.9026232508272429</v>
      </c>
      <c r="S7" s="52">
        <v>1.6</v>
      </c>
      <c r="T7" s="246">
        <f>'CO-PO Mapping'!J31</f>
        <v>1.896564250650596</v>
      </c>
      <c r="U7" s="52">
        <v>1.7</v>
      </c>
      <c r="V7" s="246">
        <f>'CO-PO Mapping'!K31</f>
        <v>1.9022552357533453</v>
      </c>
      <c r="W7" s="52">
        <v>2.1</v>
      </c>
      <c r="X7" s="246">
        <f>'CO-PO Mapping'!L31</f>
        <v>1.8950104343908973</v>
      </c>
      <c r="Y7" s="52">
        <v>2.5</v>
      </c>
      <c r="Z7" s="246">
        <f>'CO-PO Mapping'!M31</f>
        <v>1.8958863668844768</v>
      </c>
      <c r="AA7" s="52">
        <v>2.2999999999999998</v>
      </c>
      <c r="AB7" s="246">
        <f>'CO-PO Mapping'!N31</f>
        <v>1.9004769869162732</v>
      </c>
      <c r="AC7" s="71"/>
    </row>
    <row r="8" spans="1:32" ht="30" x14ac:dyDescent="0.25">
      <c r="A8" s="52">
        <v>3</v>
      </c>
      <c r="B8" s="52"/>
      <c r="C8" s="68"/>
      <c r="D8" s="68" t="str">
        <f>'CO (All Subjects)'!D6</f>
        <v>LEGAL ASPECT OF INDIAN BUSINESS</v>
      </c>
      <c r="E8" s="245">
        <v>2</v>
      </c>
      <c r="F8" s="246">
        <f>'CO-PO Mapping'!C46</f>
        <v>1.8958488293469391</v>
      </c>
      <c r="G8" s="52">
        <v>1.8</v>
      </c>
      <c r="H8" s="246">
        <f>'CO-PO Mapping'!D46</f>
        <v>1.8892422227403325</v>
      </c>
      <c r="I8" s="52">
        <v>2</v>
      </c>
      <c r="J8" s="246">
        <f>'CO-PO Mapping'!E46</f>
        <v>1.9020668120355102</v>
      </c>
      <c r="K8" s="52"/>
      <c r="L8" s="246"/>
      <c r="M8" s="52">
        <v>1.9</v>
      </c>
      <c r="N8" s="246">
        <f>'CO-PO Mapping'!G46</f>
        <v>1.8892422227403325</v>
      </c>
      <c r="O8" s="52">
        <v>2</v>
      </c>
      <c r="P8" s="246">
        <f>'CO-PO Mapping'!H46</f>
        <v>1.9003886632985376</v>
      </c>
      <c r="Q8" s="52">
        <v>2</v>
      </c>
      <c r="R8" s="246">
        <f>'CO-PO Mapping'!I46</f>
        <v>1.9005299810869145</v>
      </c>
      <c r="S8" s="52">
        <v>1.7</v>
      </c>
      <c r="T8" s="246">
        <f>'CO-PO Mapping'!J46</f>
        <v>1.9084791066830988</v>
      </c>
      <c r="U8" s="52">
        <v>2</v>
      </c>
      <c r="V8" s="246">
        <f>'CO-PO Mapping'!K46</f>
        <v>1.8771330547488116</v>
      </c>
      <c r="W8" s="52">
        <v>2</v>
      </c>
      <c r="X8" s="246">
        <f>'CO-PO Mapping'!L46</f>
        <v>1.8842342736147364</v>
      </c>
      <c r="Y8" s="52">
        <v>2.1</v>
      </c>
      <c r="Z8" s="246">
        <f>'CO-PO Mapping'!M46</f>
        <v>1.8989666530529983</v>
      </c>
      <c r="AA8" s="52">
        <v>2</v>
      </c>
      <c r="AB8" s="246">
        <f>'CO-PO Mapping'!N46</f>
        <v>1.8972509667784885</v>
      </c>
      <c r="AC8" s="71"/>
    </row>
    <row r="9" spans="1:32" x14ac:dyDescent="0.25">
      <c r="A9" s="52">
        <v>4</v>
      </c>
      <c r="B9" s="52"/>
      <c r="C9" s="68"/>
      <c r="D9" s="68" t="str">
        <f>'CO (All Subjects)'!D7</f>
        <v>BUSINESS ECONOMICS</v>
      </c>
      <c r="E9" s="245">
        <v>2</v>
      </c>
      <c r="F9" s="246">
        <f>'CO-PO Mapping'!C61</f>
        <v>1.8992899174939097</v>
      </c>
      <c r="G9" s="52">
        <v>2</v>
      </c>
      <c r="H9" s="246">
        <f>'CO-PO Mapping'!D61</f>
        <v>1.9123830105870028</v>
      </c>
      <c r="I9" s="52">
        <v>2</v>
      </c>
      <c r="J9" s="246">
        <f>'CO-PO Mapping'!E61</f>
        <v>1.8828475928162909</v>
      </c>
      <c r="K9" s="52"/>
      <c r="L9" s="246"/>
      <c r="M9" s="52">
        <v>2</v>
      </c>
      <c r="N9" s="246">
        <f>'CO-PO Mapping'!G61</f>
        <v>1.8914255825707513</v>
      </c>
      <c r="O9" s="52">
        <v>2</v>
      </c>
      <c r="P9" s="246">
        <f>'CO-PO Mapping'!H61</f>
        <v>1.8923303375931537</v>
      </c>
      <c r="Q9" s="52">
        <v>2</v>
      </c>
      <c r="R9" s="246">
        <f>'CO-PO Mapping'!I61</f>
        <v>1.9218513024082358</v>
      </c>
      <c r="S9" s="52">
        <v>2</v>
      </c>
      <c r="T9" s="246">
        <f>'CO-PO Mapping'!J61</f>
        <v>1.9176470982040315</v>
      </c>
      <c r="U9" s="52"/>
      <c r="V9" s="246"/>
      <c r="W9" s="52">
        <v>2</v>
      </c>
      <c r="X9" s="246">
        <f>'CO-PO Mapping'!L61</f>
        <v>1.9162919615547775</v>
      </c>
      <c r="Y9" s="52">
        <v>1.9</v>
      </c>
      <c r="Z9" s="246">
        <f>'CO-PO Mapping'!M61</f>
        <v>1.8599894405463739</v>
      </c>
      <c r="AA9" s="52">
        <v>1.8</v>
      </c>
      <c r="AB9" s="246">
        <f>'CO-PO Mapping'!N61</f>
        <v>1.9176470982040315</v>
      </c>
      <c r="AC9" s="71"/>
    </row>
    <row r="10" spans="1:32" x14ac:dyDescent="0.25">
      <c r="A10" s="52">
        <v>5</v>
      </c>
      <c r="B10" s="72"/>
      <c r="C10" s="73"/>
      <c r="D10" s="74" t="str">
        <f>'CO (All Subjects)'!D8</f>
        <v>FINANCIAL ACCOUNTING</v>
      </c>
      <c r="E10" s="247">
        <v>1.8</v>
      </c>
      <c r="F10" s="244">
        <v>1.9</v>
      </c>
      <c r="G10" s="247"/>
      <c r="H10" s="244"/>
      <c r="I10" s="247">
        <v>1.65</v>
      </c>
      <c r="J10" s="244">
        <v>1.9</v>
      </c>
      <c r="K10" s="247">
        <v>1.5</v>
      </c>
      <c r="L10" s="244">
        <v>1.88</v>
      </c>
      <c r="M10" s="247">
        <v>2</v>
      </c>
      <c r="N10" s="244">
        <v>1.89</v>
      </c>
      <c r="O10" s="247">
        <v>1.4</v>
      </c>
      <c r="P10" s="244">
        <v>1.89</v>
      </c>
      <c r="Q10" s="247">
        <v>1.3</v>
      </c>
      <c r="R10" s="244">
        <v>1.91</v>
      </c>
      <c r="S10" s="247">
        <v>1.4</v>
      </c>
      <c r="T10" s="244">
        <v>1.91</v>
      </c>
      <c r="U10" s="247"/>
      <c r="V10" s="244"/>
      <c r="W10" s="247">
        <v>1.3</v>
      </c>
      <c r="X10" s="244">
        <v>1.91</v>
      </c>
      <c r="Y10" s="247">
        <v>1.4</v>
      </c>
      <c r="Z10" s="244">
        <v>1.88</v>
      </c>
      <c r="AA10" s="247">
        <v>1.5</v>
      </c>
      <c r="AB10" s="244">
        <v>1.92</v>
      </c>
      <c r="AC10" s="54"/>
      <c r="AD10" s="71"/>
      <c r="AE10" s="54"/>
      <c r="AF10" s="71"/>
    </row>
    <row r="11" spans="1:32" x14ac:dyDescent="0.25">
      <c r="A11" s="52">
        <v>6</v>
      </c>
      <c r="D11" s="51" t="str">
        <f>'CO (All Subjects)'!D9</f>
        <v>COMPUTER FUNDAMENTAL</v>
      </c>
      <c r="E11" s="248">
        <v>1.75</v>
      </c>
      <c r="F11" s="249">
        <v>1.9</v>
      </c>
      <c r="G11" s="248">
        <v>1.65</v>
      </c>
      <c r="H11" s="249">
        <v>1.9</v>
      </c>
      <c r="I11" s="248">
        <v>1.85</v>
      </c>
      <c r="J11" s="249">
        <v>1.88</v>
      </c>
      <c r="K11" s="248">
        <v>1.75</v>
      </c>
      <c r="L11" s="249">
        <v>1.9</v>
      </c>
      <c r="M11" s="248">
        <v>1.4</v>
      </c>
      <c r="N11" s="249">
        <v>1.86</v>
      </c>
      <c r="O11" s="248">
        <v>1.3</v>
      </c>
      <c r="P11" s="249">
        <v>1.9</v>
      </c>
      <c r="Q11" s="248"/>
      <c r="R11" s="249"/>
      <c r="S11" s="248">
        <v>1.4</v>
      </c>
      <c r="T11" s="249">
        <v>1.92</v>
      </c>
      <c r="U11" s="248"/>
      <c r="V11" s="249"/>
      <c r="W11" s="248">
        <v>1.4</v>
      </c>
      <c r="X11" s="249">
        <v>1.9</v>
      </c>
      <c r="Y11" s="248">
        <v>1.3</v>
      </c>
      <c r="Z11" s="249">
        <v>1.86</v>
      </c>
      <c r="AA11" s="248">
        <v>1.5</v>
      </c>
      <c r="AB11" s="249">
        <v>1.91</v>
      </c>
    </row>
    <row r="12" spans="1:32" x14ac:dyDescent="0.25">
      <c r="A12" s="250"/>
      <c r="E12" s="248"/>
      <c r="F12" s="249"/>
      <c r="G12" s="248"/>
      <c r="H12" s="249"/>
      <c r="I12" s="248"/>
      <c r="J12" s="249"/>
      <c r="K12" s="248"/>
      <c r="L12" s="249"/>
      <c r="M12" s="248"/>
      <c r="N12" s="249"/>
      <c r="O12" s="248"/>
      <c r="P12" s="249"/>
      <c r="Q12" s="248"/>
      <c r="R12" s="249"/>
      <c r="S12" s="248"/>
      <c r="T12" s="249"/>
      <c r="U12" s="248"/>
      <c r="V12" s="249"/>
      <c r="W12" s="248"/>
      <c r="X12" s="249"/>
      <c r="Y12" s="248"/>
      <c r="Z12" s="249"/>
      <c r="AA12" s="248"/>
      <c r="AB12" s="249"/>
    </row>
    <row r="13" spans="1:32" x14ac:dyDescent="0.25">
      <c r="D13" s="51" t="s">
        <v>76</v>
      </c>
      <c r="E13" s="55">
        <f>AVERAGE(E6:E11)</f>
        <v>1.925</v>
      </c>
      <c r="F13" s="56"/>
      <c r="G13" s="57">
        <f>AVERAGE(G6:G11)</f>
        <v>2.0099999999999998</v>
      </c>
      <c r="H13" s="56"/>
      <c r="I13" s="57">
        <f>AVERAGE(I6:I11)</f>
        <v>1.9833333333333334</v>
      </c>
      <c r="J13" s="56"/>
      <c r="K13" s="57">
        <f>AVERAGE(K6:K11)</f>
        <v>2.0625</v>
      </c>
      <c r="L13" s="56"/>
      <c r="M13" s="57">
        <f>AVERAGE(M6:M11)</f>
        <v>1.9333333333333333</v>
      </c>
      <c r="N13" s="56"/>
      <c r="O13" s="57">
        <f>AVERAGE(O6:O11)</f>
        <v>1.8166666666666667</v>
      </c>
      <c r="P13" s="56"/>
      <c r="Q13" s="57">
        <f>AVERAGE(Q6:Q11)</f>
        <v>1.86</v>
      </c>
      <c r="R13" s="56"/>
      <c r="S13" s="57">
        <f>AVERAGE(S6:S11)</f>
        <v>1.6500000000000001</v>
      </c>
      <c r="T13" s="56"/>
      <c r="U13" s="57">
        <f>AVERAGE(U6:U11)</f>
        <v>1.7333333333333334</v>
      </c>
      <c r="V13" s="56"/>
      <c r="W13" s="57">
        <f>AVERAGE(W6:W11)</f>
        <v>1.8500000000000003</v>
      </c>
      <c r="X13" s="56"/>
      <c r="Y13" s="57">
        <f>AVERAGE(Y6:Y11)</f>
        <v>1.8666666666666669</v>
      </c>
      <c r="Z13" s="56"/>
      <c r="AA13" s="57">
        <f>AVERAGE(AA6:AA11)</f>
        <v>1.9333333333333333</v>
      </c>
      <c r="AB13" s="58"/>
    </row>
    <row r="14" spans="1:32" x14ac:dyDescent="0.25">
      <c r="E14" s="59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60"/>
    </row>
    <row r="15" spans="1:32" x14ac:dyDescent="0.25">
      <c r="D15" s="51" t="s">
        <v>77</v>
      </c>
      <c r="E15" s="59"/>
      <c r="F15" s="111">
        <f>AVERAGE(F6:F11)</f>
        <v>1.898052588619956</v>
      </c>
      <c r="G15" s="75"/>
      <c r="H15" s="111">
        <f>AVERAGE(H6:H11)</f>
        <v>1.8978218238850175</v>
      </c>
      <c r="I15" s="75"/>
      <c r="J15" s="111">
        <f>AVERAGE(J6:J11)</f>
        <v>1.8939644108062879</v>
      </c>
      <c r="K15" s="75"/>
      <c r="L15" s="111">
        <f>AVERAGE(L6:L11)</f>
        <v>1.89225260315607</v>
      </c>
      <c r="M15" s="75"/>
      <c r="N15" s="111">
        <f>AVERAGE(N6:N11)</f>
        <v>1.8880399043670755</v>
      </c>
      <c r="O15" s="75"/>
      <c r="P15" s="111">
        <f>AVERAGE(P6:P11)</f>
        <v>1.8958454629814578</v>
      </c>
      <c r="Q15" s="75"/>
      <c r="R15" s="111">
        <f>AVERAGE(R6:R11)</f>
        <v>1.9067220838735128</v>
      </c>
      <c r="S15" s="75"/>
      <c r="T15" s="111">
        <f>AVERAGE(T6:T11)</f>
        <v>1.909100975942853</v>
      </c>
      <c r="U15" s="75"/>
      <c r="V15" s="111">
        <f>AVERAGE(V6:V11)</f>
        <v>1.8940038471098</v>
      </c>
      <c r="W15" s="75"/>
      <c r="X15" s="111">
        <f>AVERAGE(X6:X11)</f>
        <v>1.9018606210554394</v>
      </c>
      <c r="Y15" s="75"/>
      <c r="Z15" s="111">
        <f>AVERAGE(Z6:Z11)</f>
        <v>1.8821451861194163</v>
      </c>
      <c r="AA15" s="75"/>
      <c r="AB15" s="112">
        <f>AVERAGE(AB6:AB11)</f>
        <v>1.9072339513552403</v>
      </c>
    </row>
    <row r="16" spans="1:32" x14ac:dyDescent="0.25">
      <c r="E16" s="59"/>
      <c r="F16" s="76"/>
      <c r="G16" s="75"/>
      <c r="H16" s="76"/>
      <c r="I16" s="75"/>
      <c r="J16" s="76"/>
      <c r="K16" s="75"/>
      <c r="L16" s="76"/>
      <c r="M16" s="75"/>
      <c r="N16" s="76"/>
      <c r="O16" s="75"/>
      <c r="P16" s="76"/>
      <c r="Q16" s="75"/>
      <c r="R16" s="76"/>
      <c r="S16" s="75"/>
      <c r="T16" s="76"/>
      <c r="U16" s="75"/>
      <c r="V16" s="76"/>
      <c r="W16" s="75"/>
      <c r="X16" s="76"/>
      <c r="Y16" s="75"/>
      <c r="Z16" s="76"/>
      <c r="AA16" s="75"/>
      <c r="AB16" s="61"/>
    </row>
    <row r="17" spans="4:28" x14ac:dyDescent="0.25">
      <c r="D17" s="51" t="s">
        <v>78</v>
      </c>
      <c r="E17" s="59"/>
      <c r="F17" s="113">
        <v>2.1</v>
      </c>
      <c r="G17" s="75"/>
      <c r="H17" s="113">
        <v>2</v>
      </c>
      <c r="I17" s="75"/>
      <c r="J17" s="113">
        <v>1.8</v>
      </c>
      <c r="K17" s="75"/>
      <c r="L17" s="113">
        <v>2.5</v>
      </c>
      <c r="M17" s="75"/>
      <c r="N17" s="113">
        <v>2.2000000000000002</v>
      </c>
      <c r="O17" s="75"/>
      <c r="P17" s="113">
        <v>2.4</v>
      </c>
      <c r="Q17" s="75"/>
      <c r="R17" s="113">
        <v>2.2000000000000002</v>
      </c>
      <c r="S17" s="75"/>
      <c r="T17" s="113">
        <v>2.2000000000000002</v>
      </c>
      <c r="U17" s="75"/>
      <c r="V17" s="113">
        <v>2.1</v>
      </c>
      <c r="W17" s="75"/>
      <c r="X17" s="113">
        <v>2</v>
      </c>
      <c r="Y17" s="75"/>
      <c r="Z17" s="113">
        <v>2</v>
      </c>
      <c r="AA17" s="75"/>
      <c r="AB17" s="114">
        <v>2.25</v>
      </c>
    </row>
    <row r="18" spans="4:28" x14ac:dyDescent="0.25">
      <c r="E18" s="59"/>
      <c r="F18" s="76"/>
      <c r="G18" s="75"/>
      <c r="H18" s="76"/>
      <c r="I18" s="75"/>
      <c r="J18" s="76"/>
      <c r="K18" s="75"/>
      <c r="L18" s="76"/>
      <c r="M18" s="75"/>
      <c r="N18" s="76"/>
      <c r="O18" s="75"/>
      <c r="P18" s="76"/>
      <c r="Q18" s="75"/>
      <c r="R18" s="76"/>
      <c r="S18" s="75"/>
      <c r="T18" s="76"/>
      <c r="U18" s="75"/>
      <c r="V18" s="76"/>
      <c r="W18" s="75"/>
      <c r="X18" s="76"/>
      <c r="Y18" s="75"/>
      <c r="Z18" s="76"/>
      <c r="AA18" s="75"/>
      <c r="AB18" s="61"/>
    </row>
    <row r="19" spans="4:28" x14ac:dyDescent="0.25">
      <c r="D19" s="51" t="s">
        <v>79</v>
      </c>
      <c r="E19" s="59"/>
      <c r="F19" s="115">
        <f>(F15+F17)/2</f>
        <v>1.9990262943099779</v>
      </c>
      <c r="G19" s="75"/>
      <c r="H19" s="115">
        <f>(H15+H17)/2</f>
        <v>1.9489109119425088</v>
      </c>
      <c r="I19" s="75"/>
      <c r="J19" s="115">
        <f>(J15+J17)/2</f>
        <v>1.846982205403144</v>
      </c>
      <c r="K19" s="75"/>
      <c r="L19" s="115">
        <f>(L15+L17)/2</f>
        <v>2.196126301578035</v>
      </c>
      <c r="M19" s="75"/>
      <c r="N19" s="115">
        <f>(N15+N17)/2</f>
        <v>2.0440199521835378</v>
      </c>
      <c r="O19" s="75"/>
      <c r="P19" s="115">
        <f>(P15+P17)/2</f>
        <v>2.1479227314907288</v>
      </c>
      <c r="Q19" s="75"/>
      <c r="R19" s="115">
        <f>(R15+R17)/2</f>
        <v>2.0533610419367565</v>
      </c>
      <c r="S19" s="75"/>
      <c r="T19" s="115">
        <f>(T15+T17)/2</f>
        <v>2.0545504879714267</v>
      </c>
      <c r="U19" s="75"/>
      <c r="V19" s="115">
        <f>(V15+V17)/2</f>
        <v>1.9970019235549001</v>
      </c>
      <c r="W19" s="75"/>
      <c r="X19" s="115">
        <f>(X15+X17)/2</f>
        <v>1.9509303105277196</v>
      </c>
      <c r="Y19" s="75"/>
      <c r="Z19" s="115">
        <f>(Z15+Z17)/2</f>
        <v>1.9410725930597081</v>
      </c>
      <c r="AA19" s="75"/>
      <c r="AB19" s="116">
        <f>(AB15+AB17)/2</f>
        <v>2.0786169756776203</v>
      </c>
    </row>
    <row r="20" spans="4:28" x14ac:dyDescent="0.25">
      <c r="E20" s="77"/>
      <c r="F20" s="78"/>
      <c r="G20" s="62"/>
      <c r="H20" s="78"/>
      <c r="I20" s="62"/>
      <c r="J20" s="78"/>
      <c r="K20" s="62"/>
      <c r="L20" s="78"/>
      <c r="M20" s="62"/>
      <c r="N20" s="78"/>
      <c r="O20" s="62"/>
      <c r="P20" s="78"/>
      <c r="Q20" s="62"/>
      <c r="R20" s="78"/>
      <c r="S20" s="62"/>
      <c r="T20" s="78"/>
      <c r="U20" s="62"/>
      <c r="V20" s="78"/>
      <c r="W20" s="62"/>
      <c r="X20" s="78"/>
      <c r="Y20" s="62"/>
      <c r="Z20" s="78"/>
      <c r="AA20" s="62"/>
      <c r="AB20" s="79"/>
    </row>
    <row r="21" spans="4:28" x14ac:dyDescent="0.25">
      <c r="E21" s="235" t="s">
        <v>40</v>
      </c>
      <c r="F21" s="235"/>
      <c r="G21" s="235" t="s">
        <v>41</v>
      </c>
      <c r="H21" s="235"/>
      <c r="I21" s="235" t="s">
        <v>42</v>
      </c>
      <c r="J21" s="235"/>
      <c r="K21" s="235" t="s">
        <v>43</v>
      </c>
      <c r="L21" s="235"/>
      <c r="M21" s="235" t="s">
        <v>44</v>
      </c>
      <c r="N21" s="235"/>
      <c r="O21" s="235" t="s">
        <v>45</v>
      </c>
      <c r="P21" s="235"/>
      <c r="Q21" s="235" t="s">
        <v>46</v>
      </c>
      <c r="R21" s="235"/>
      <c r="S21" s="235" t="s">
        <v>47</v>
      </c>
      <c r="T21" s="235"/>
      <c r="U21" s="235" t="s">
        <v>48</v>
      </c>
      <c r="V21" s="235"/>
      <c r="W21" s="235" t="s">
        <v>49</v>
      </c>
      <c r="X21" s="235"/>
      <c r="Y21" s="235" t="s">
        <v>50</v>
      </c>
      <c r="Z21" s="235"/>
      <c r="AA21" s="235" t="s">
        <v>51</v>
      </c>
      <c r="AB21" s="235"/>
    </row>
    <row r="22" spans="4:28" x14ac:dyDescent="0.25">
      <c r="E22" s="235" t="str">
        <f>IF(F19&gt;E13, "Achieve", "Not Achive")</f>
        <v>Achieve</v>
      </c>
      <c r="F22" s="235"/>
      <c r="G22" s="235" t="str">
        <f>IF(H19&gt;G13, "Achieve", "Not Achive")</f>
        <v>Not Achive</v>
      </c>
      <c r="H22" s="235"/>
      <c r="I22" s="235" t="str">
        <f>IF(J19&gt;I13, "Achieve", "Not Achive")</f>
        <v>Not Achive</v>
      </c>
      <c r="J22" s="235"/>
      <c r="K22" s="235" t="str">
        <f>IF(L19&gt;K13,"Achieve","Not Achieve")</f>
        <v>Achieve</v>
      </c>
      <c r="L22" s="235"/>
      <c r="M22" s="235" t="str">
        <f>IF(N19&gt;M13, "Achieve", "Not Achive")</f>
        <v>Achieve</v>
      </c>
      <c r="N22" s="235"/>
      <c r="O22" s="235" t="str">
        <f>IF(P19&gt;O13, "Achieve", "Not Achive")</f>
        <v>Achieve</v>
      </c>
      <c r="P22" s="235"/>
      <c r="Q22" s="235" t="str">
        <f>IF(R19&gt;Q13, "Achieve", "Not Achive")</f>
        <v>Achieve</v>
      </c>
      <c r="R22" s="235"/>
      <c r="S22" s="235" t="str">
        <f>IF(T19&gt;S13, "Achieve", "Not Achive")</f>
        <v>Achieve</v>
      </c>
      <c r="T22" s="235"/>
      <c r="U22" s="235" t="str">
        <f>IF(V19&gt;U13, "Achieve", "Not Achive")</f>
        <v>Achieve</v>
      </c>
      <c r="V22" s="235"/>
      <c r="W22" s="235" t="str">
        <f>IF(X19&gt;W13, "Achieve", "Not Achive")</f>
        <v>Achieve</v>
      </c>
      <c r="X22" s="235"/>
      <c r="Y22" s="235" t="str">
        <f>IF(Z19&gt;Y13, "Achieve", "Not Achive")</f>
        <v>Achieve</v>
      </c>
      <c r="Z22" s="235"/>
      <c r="AA22" s="235" t="str">
        <f>IF(AB19&gt;AA13,"Achieve","Not Achieve")</f>
        <v>Achieve</v>
      </c>
      <c r="AB22" s="235"/>
    </row>
  </sheetData>
  <mergeCells count="37">
    <mergeCell ref="AA3:AB3"/>
    <mergeCell ref="Q3:R3"/>
    <mergeCell ref="S3:T3"/>
    <mergeCell ref="U3:V3"/>
    <mergeCell ref="W3:X3"/>
    <mergeCell ref="Y3:Z3"/>
    <mergeCell ref="O3:P3"/>
    <mergeCell ref="S22:T22"/>
    <mergeCell ref="W22:X22"/>
    <mergeCell ref="A3:D4"/>
    <mergeCell ref="E22:F22"/>
    <mergeCell ref="I22:J22"/>
    <mergeCell ref="K22:L22"/>
    <mergeCell ref="O22:P22"/>
    <mergeCell ref="E3:F3"/>
    <mergeCell ref="G3:H3"/>
    <mergeCell ref="I3:J3"/>
    <mergeCell ref="K3:L3"/>
    <mergeCell ref="M3:N3"/>
    <mergeCell ref="E21:F21"/>
    <mergeCell ref="G22:H22"/>
    <mergeCell ref="M22:N22"/>
    <mergeCell ref="G21:H21"/>
    <mergeCell ref="I21:J21"/>
    <mergeCell ref="K21:L21"/>
    <mergeCell ref="AA22:AB22"/>
    <mergeCell ref="W21:X21"/>
    <mergeCell ref="Y21:Z21"/>
    <mergeCell ref="AA21:AB21"/>
    <mergeCell ref="M21:N21"/>
    <mergeCell ref="O21:P21"/>
    <mergeCell ref="Q21:R21"/>
    <mergeCell ref="S21:T21"/>
    <mergeCell ref="U21:V21"/>
    <mergeCell ref="Q22:R22"/>
    <mergeCell ref="U22:V22"/>
    <mergeCell ref="Y22:Z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BBA 1 PAPER1 </vt:lpstr>
      <vt:lpstr> BBA 1 PAPER 2</vt:lpstr>
      <vt:lpstr> BBA 1 PAPER 3</vt:lpstr>
      <vt:lpstr> BBA 1 PAPER 4</vt:lpstr>
      <vt:lpstr> BBA 1 PAPER 5</vt:lpstr>
      <vt:lpstr> BBA 1 PAPER 6</vt:lpstr>
      <vt:lpstr>CO (All Subjects)</vt:lpstr>
      <vt:lpstr>CO-PO Mapping</vt:lpstr>
      <vt:lpstr>Final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dell</cp:lastModifiedBy>
  <dcterms:created xsi:type="dcterms:W3CDTF">2023-05-12T09:39:20Z</dcterms:created>
  <dcterms:modified xsi:type="dcterms:W3CDTF">2023-08-29T11:22:56Z</dcterms:modified>
  <cp:contentStatus/>
</cp:coreProperties>
</file>