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 firstSheet="5" activeTab="8"/>
  </bookViews>
  <sheets>
    <sheet name="BBA 2nd Year Paper-1" sheetId="6" r:id="rId1"/>
    <sheet name="BBA 2nd Year Paper -2" sheetId="12" r:id="rId2"/>
    <sheet name="BBA 2nd Year Paper -3" sheetId="13" r:id="rId3"/>
    <sheet name="BBA 2nd Year Paper -4" sheetId="14" r:id="rId4"/>
    <sheet name="BBA 2nd Year Paper -5" sheetId="15" r:id="rId5"/>
    <sheet name="BBA 2nd Year Paper -6" sheetId="16" r:id="rId6"/>
    <sheet name="CO (All Subjects)" sheetId="2" r:id="rId7"/>
    <sheet name="CO-PO Mapping" sheetId="3" r:id="rId8"/>
    <sheet name="Final Attainment" sheetId="5" r:id="rId9"/>
  </sheets>
  <calcPr calcId="144525"/>
</workbook>
</file>

<file path=xl/calcChain.xml><?xml version="1.0" encoding="utf-8"?>
<calcChain xmlns="http://schemas.openxmlformats.org/spreadsheetml/2006/main">
  <c r="AB8" i="5" l="1"/>
  <c r="Z8" i="5"/>
  <c r="X8" i="5"/>
  <c r="V8" i="5"/>
  <c r="T8" i="5"/>
  <c r="R8" i="5"/>
  <c r="P8" i="5"/>
  <c r="N8" i="5"/>
  <c r="J8" i="5"/>
  <c r="H8" i="5"/>
  <c r="F8" i="5"/>
  <c r="AB9" i="5"/>
  <c r="Z9" i="5"/>
  <c r="X9" i="5"/>
  <c r="T9" i="5"/>
  <c r="R9" i="5"/>
  <c r="P10" i="5"/>
  <c r="P9" i="5"/>
  <c r="N9" i="5"/>
  <c r="J9" i="5"/>
  <c r="H9" i="5"/>
  <c r="F9" i="5"/>
  <c r="AB10" i="5"/>
  <c r="Z10" i="5"/>
  <c r="X10" i="5"/>
  <c r="T10" i="5"/>
  <c r="R10" i="5"/>
  <c r="N10" i="5"/>
  <c r="L10" i="5"/>
  <c r="J10" i="5"/>
  <c r="F10" i="5"/>
  <c r="AB11" i="5"/>
  <c r="Z11" i="5"/>
  <c r="X11" i="5"/>
  <c r="T11" i="5"/>
  <c r="P11" i="5"/>
  <c r="N11" i="5"/>
  <c r="L11" i="5"/>
  <c r="J11" i="5"/>
  <c r="H11" i="5"/>
  <c r="F11" i="5"/>
  <c r="D86" i="3"/>
  <c r="D71" i="3"/>
  <c r="D52" i="3"/>
  <c r="D36" i="3"/>
  <c r="E36" i="3"/>
  <c r="F9" i="2"/>
  <c r="G9" i="2"/>
  <c r="H9" i="2"/>
  <c r="I9" i="2"/>
  <c r="E9" i="2"/>
  <c r="F8" i="2"/>
  <c r="G8" i="2"/>
  <c r="H8" i="2"/>
  <c r="I8" i="2"/>
  <c r="E8" i="2"/>
  <c r="F7" i="2"/>
  <c r="G7" i="2"/>
  <c r="H7" i="2"/>
  <c r="I7" i="2"/>
  <c r="E7" i="2"/>
  <c r="F6" i="2"/>
  <c r="G6" i="2"/>
  <c r="H6" i="2"/>
  <c r="I6" i="2"/>
  <c r="J6" i="2"/>
  <c r="E6" i="2"/>
  <c r="F5" i="2"/>
  <c r="G5" i="2"/>
  <c r="H5" i="2"/>
  <c r="I5" i="2"/>
  <c r="E5" i="2"/>
  <c r="D9" i="2"/>
  <c r="D8" i="2"/>
  <c r="D7" i="2"/>
  <c r="D6" i="2"/>
  <c r="D5" i="2"/>
  <c r="A1" i="16"/>
  <c r="A1" i="15"/>
  <c r="A1" i="14"/>
  <c r="A1" i="13"/>
  <c r="A1" i="12"/>
  <c r="I120" i="13" l="1"/>
  <c r="H120" i="13"/>
  <c r="G120" i="13"/>
  <c r="F120" i="13"/>
  <c r="E120" i="13"/>
  <c r="D120" i="13"/>
  <c r="J120" i="14" l="1"/>
  <c r="I120" i="14"/>
  <c r="H120" i="14"/>
  <c r="G120" i="14"/>
  <c r="F120" i="14"/>
  <c r="E120" i="14"/>
  <c r="D120" i="14"/>
  <c r="Q26" i="15"/>
  <c r="Q27" i="15"/>
  <c r="Q28" i="15"/>
  <c r="P123" i="15"/>
  <c r="O123" i="15"/>
  <c r="N123" i="15"/>
  <c r="M123" i="15"/>
  <c r="L123" i="15"/>
  <c r="K123" i="15"/>
  <c r="Z120" i="15"/>
  <c r="Y120" i="15"/>
  <c r="P120" i="15"/>
  <c r="O120" i="15"/>
  <c r="N120" i="15"/>
  <c r="M120" i="15"/>
  <c r="L120" i="15"/>
  <c r="K120" i="15"/>
  <c r="I123" i="15"/>
  <c r="H123" i="15"/>
  <c r="G123" i="15"/>
  <c r="F123" i="15"/>
  <c r="E123" i="15"/>
  <c r="D123" i="15"/>
  <c r="I120" i="15"/>
  <c r="H120" i="15"/>
  <c r="G120" i="15"/>
  <c r="F120" i="15"/>
  <c r="E120" i="15"/>
  <c r="D120" i="15"/>
  <c r="D124" i="16"/>
  <c r="Z123" i="16"/>
  <c r="Y123" i="16"/>
  <c r="Q123" i="16"/>
  <c r="P123" i="16"/>
  <c r="O123" i="16"/>
  <c r="N123" i="16"/>
  <c r="M123" i="16"/>
  <c r="L123" i="16"/>
  <c r="K123" i="16"/>
  <c r="Z120" i="16"/>
  <c r="Y120" i="16"/>
  <c r="Q120" i="16"/>
  <c r="P120" i="16"/>
  <c r="O120" i="16"/>
  <c r="N120" i="16"/>
  <c r="M120" i="16"/>
  <c r="L120" i="16"/>
  <c r="K120" i="16"/>
  <c r="J123" i="16"/>
  <c r="I123" i="16"/>
  <c r="H123" i="16"/>
  <c r="G123" i="16"/>
  <c r="F123" i="16"/>
  <c r="E123" i="16"/>
  <c r="D123" i="16"/>
  <c r="J120" i="16"/>
  <c r="I120" i="16"/>
  <c r="H120" i="16"/>
  <c r="G120" i="16"/>
  <c r="F120" i="16"/>
  <c r="E120" i="16"/>
  <c r="D120" i="16"/>
  <c r="I15" i="16"/>
  <c r="I16" i="16"/>
  <c r="I17" i="16"/>
  <c r="I18" i="16"/>
  <c r="I19" i="16"/>
  <c r="I20" i="16"/>
  <c r="I21" i="16"/>
  <c r="Z91" i="16"/>
  <c r="Z92" i="16"/>
  <c r="Z93" i="16"/>
  <c r="Z94" i="16"/>
  <c r="Z95" i="16"/>
  <c r="P89" i="16" l="1"/>
  <c r="P87" i="16"/>
  <c r="Q26" i="16"/>
  <c r="Q27" i="16"/>
  <c r="Q28" i="16"/>
  <c r="I8" i="16"/>
  <c r="I9" i="16"/>
  <c r="I10" i="16"/>
  <c r="I11" i="16"/>
  <c r="I12" i="16"/>
  <c r="I13" i="16"/>
  <c r="I14" i="16"/>
  <c r="Y124" i="16" l="1"/>
  <c r="N124" i="16"/>
  <c r="M124" i="16"/>
  <c r="L124" i="16"/>
  <c r="K124" i="16"/>
  <c r="H124" i="16"/>
  <c r="F124" i="16"/>
  <c r="E124" i="16"/>
  <c r="Y122" i="16"/>
  <c r="W122" i="16"/>
  <c r="V122" i="16"/>
  <c r="U122" i="16"/>
  <c r="T122" i="16"/>
  <c r="S122" i="16"/>
  <c r="O122" i="16"/>
  <c r="N122" i="16"/>
  <c r="M122" i="16"/>
  <c r="L122" i="16"/>
  <c r="K122" i="16"/>
  <c r="H122" i="16"/>
  <c r="G122" i="16"/>
  <c r="F122" i="16"/>
  <c r="E122" i="16"/>
  <c r="D122" i="16"/>
  <c r="Z121" i="16"/>
  <c r="Z122" i="16" s="1"/>
  <c r="V121" i="16"/>
  <c r="U121" i="16"/>
  <c r="T121" i="16"/>
  <c r="S121" i="16"/>
  <c r="R121" i="16"/>
  <c r="R122" i="16" s="1"/>
  <c r="Q121" i="16"/>
  <c r="Q122" i="16" s="1"/>
  <c r="P121" i="16"/>
  <c r="P122" i="16" s="1"/>
  <c r="J121" i="16"/>
  <c r="J122" i="16" s="1"/>
  <c r="I121" i="16"/>
  <c r="I122" i="16" s="1"/>
  <c r="Z111" i="16"/>
  <c r="V111" i="16"/>
  <c r="U111" i="16"/>
  <c r="T111" i="16"/>
  <c r="S111" i="16"/>
  <c r="R111" i="16"/>
  <c r="P111" i="16"/>
  <c r="Q111" i="16" s="1"/>
  <c r="I111" i="16"/>
  <c r="W111" i="16" s="1"/>
  <c r="Z110" i="16"/>
  <c r="V110" i="16"/>
  <c r="U110" i="16"/>
  <c r="T110" i="16"/>
  <c r="S110" i="16"/>
  <c r="R110" i="16"/>
  <c r="P110" i="16"/>
  <c r="J110" i="16"/>
  <c r="I110" i="16"/>
  <c r="Z109" i="16"/>
  <c r="V109" i="16"/>
  <c r="U109" i="16"/>
  <c r="T109" i="16"/>
  <c r="S109" i="16"/>
  <c r="R109" i="16"/>
  <c r="P109" i="16"/>
  <c r="Q109" i="16" s="1"/>
  <c r="I109" i="16"/>
  <c r="Z108" i="16"/>
  <c r="V108" i="16"/>
  <c r="U108" i="16"/>
  <c r="T108" i="16"/>
  <c r="S108" i="16"/>
  <c r="R108" i="16"/>
  <c r="P108" i="16"/>
  <c r="I108" i="16"/>
  <c r="J108" i="16" s="1"/>
  <c r="Z107" i="16"/>
  <c r="V107" i="16"/>
  <c r="U107" i="16"/>
  <c r="T107" i="16"/>
  <c r="S107" i="16"/>
  <c r="R107" i="16"/>
  <c r="P107" i="16"/>
  <c r="Q107" i="16" s="1"/>
  <c r="I107" i="16"/>
  <c r="W107" i="16" s="1"/>
  <c r="Z106" i="16"/>
  <c r="V106" i="16"/>
  <c r="U106" i="16"/>
  <c r="T106" i="16"/>
  <c r="S106" i="16"/>
  <c r="R106" i="16"/>
  <c r="P106" i="16"/>
  <c r="I106" i="16"/>
  <c r="J106" i="16" s="1"/>
  <c r="Z105" i="16"/>
  <c r="V105" i="16"/>
  <c r="U105" i="16"/>
  <c r="T105" i="16"/>
  <c r="S105" i="16"/>
  <c r="R105" i="16"/>
  <c r="P105" i="16"/>
  <c r="Q105" i="16" s="1"/>
  <c r="I105" i="16"/>
  <c r="Z104" i="16"/>
  <c r="V104" i="16"/>
  <c r="U104" i="16"/>
  <c r="T104" i="16"/>
  <c r="S104" i="16"/>
  <c r="R104" i="16"/>
  <c r="P104" i="16"/>
  <c r="I104" i="16"/>
  <c r="J104" i="16" s="1"/>
  <c r="Z103" i="16"/>
  <c r="V103" i="16"/>
  <c r="U103" i="16"/>
  <c r="T103" i="16"/>
  <c r="S103" i="16"/>
  <c r="R103" i="16"/>
  <c r="P103" i="16"/>
  <c r="Q103" i="16" s="1"/>
  <c r="I103" i="16"/>
  <c r="Z102" i="16"/>
  <c r="V102" i="16"/>
  <c r="U102" i="16"/>
  <c r="T102" i="16"/>
  <c r="S102" i="16"/>
  <c r="R102" i="16"/>
  <c r="P102" i="16"/>
  <c r="I102" i="16"/>
  <c r="J102" i="16" s="1"/>
  <c r="Z101" i="16"/>
  <c r="V101" i="16"/>
  <c r="U101" i="16"/>
  <c r="T101" i="16"/>
  <c r="S101" i="16"/>
  <c r="R101" i="16"/>
  <c r="P101" i="16"/>
  <c r="Q101" i="16" s="1"/>
  <c r="I101" i="16"/>
  <c r="Z100" i="16"/>
  <c r="V100" i="16"/>
  <c r="U100" i="16"/>
  <c r="T100" i="16"/>
  <c r="S100" i="16"/>
  <c r="R100" i="16"/>
  <c r="P100" i="16"/>
  <c r="I100" i="16"/>
  <c r="J100" i="16" s="1"/>
  <c r="Z99" i="16"/>
  <c r="V99" i="16"/>
  <c r="U99" i="16"/>
  <c r="T99" i="16"/>
  <c r="S99" i="16"/>
  <c r="R99" i="16"/>
  <c r="P99" i="16"/>
  <c r="Q99" i="16" s="1"/>
  <c r="I99" i="16"/>
  <c r="Z98" i="16"/>
  <c r="V98" i="16"/>
  <c r="U98" i="16"/>
  <c r="T98" i="16"/>
  <c r="S98" i="16"/>
  <c r="R98" i="16"/>
  <c r="P98" i="16"/>
  <c r="I98" i="16"/>
  <c r="J98" i="16" s="1"/>
  <c r="Z97" i="16"/>
  <c r="V97" i="16"/>
  <c r="U97" i="16"/>
  <c r="T97" i="16"/>
  <c r="S97" i="16"/>
  <c r="R97" i="16"/>
  <c r="P97" i="16"/>
  <c r="Q97" i="16" s="1"/>
  <c r="I97" i="16"/>
  <c r="Z96" i="16"/>
  <c r="V96" i="16"/>
  <c r="U96" i="16"/>
  <c r="T96" i="16"/>
  <c r="S96" i="16"/>
  <c r="R96" i="16"/>
  <c r="P96" i="16"/>
  <c r="I96" i="16"/>
  <c r="J96" i="16" s="1"/>
  <c r="V95" i="16"/>
  <c r="U95" i="16"/>
  <c r="T95" i="16"/>
  <c r="S95" i="16"/>
  <c r="R95" i="16"/>
  <c r="P95" i="16"/>
  <c r="Q95" i="16" s="1"/>
  <c r="I95" i="16"/>
  <c r="V94" i="16"/>
  <c r="U94" i="16"/>
  <c r="T94" i="16"/>
  <c r="S94" i="16"/>
  <c r="R94" i="16"/>
  <c r="P94" i="16"/>
  <c r="Q94" i="16" s="1"/>
  <c r="J94" i="16"/>
  <c r="I94" i="16"/>
  <c r="V93" i="16"/>
  <c r="U93" i="16"/>
  <c r="T93" i="16"/>
  <c r="S93" i="16"/>
  <c r="R93" i="16"/>
  <c r="P93" i="16"/>
  <c r="Q93" i="16" s="1"/>
  <c r="I93" i="16"/>
  <c r="V92" i="16"/>
  <c r="U92" i="16"/>
  <c r="T92" i="16"/>
  <c r="S92" i="16"/>
  <c r="R92" i="16"/>
  <c r="P92" i="16"/>
  <c r="Q92" i="16" s="1"/>
  <c r="I92" i="16"/>
  <c r="J92" i="16" s="1"/>
  <c r="V91" i="16"/>
  <c r="U91" i="16"/>
  <c r="T91" i="16"/>
  <c r="S91" i="16"/>
  <c r="R91" i="16"/>
  <c r="P91" i="16"/>
  <c r="Q91" i="16" s="1"/>
  <c r="I91" i="16"/>
  <c r="Z90" i="16"/>
  <c r="V90" i="16"/>
  <c r="U90" i="16"/>
  <c r="T90" i="16"/>
  <c r="S90" i="16"/>
  <c r="R90" i="16"/>
  <c r="P90" i="16"/>
  <c r="Q90" i="16" s="1"/>
  <c r="I90" i="16"/>
  <c r="J90" i="16" s="1"/>
  <c r="Z89" i="16"/>
  <c r="V89" i="16"/>
  <c r="U89" i="16"/>
  <c r="T89" i="16"/>
  <c r="S89" i="16"/>
  <c r="R89" i="16"/>
  <c r="Q89" i="16"/>
  <c r="I89" i="16"/>
  <c r="Z88" i="16"/>
  <c r="V88" i="16"/>
  <c r="U88" i="16"/>
  <c r="T88" i="16"/>
  <c r="S88" i="16"/>
  <c r="R88" i="16"/>
  <c r="P88" i="16"/>
  <c r="Q88" i="16" s="1"/>
  <c r="I88" i="16"/>
  <c r="J88" i="16" s="1"/>
  <c r="Z87" i="16"/>
  <c r="V87" i="16"/>
  <c r="U87" i="16"/>
  <c r="T87" i="16"/>
  <c r="S87" i="16"/>
  <c r="R87" i="16"/>
  <c r="Q87" i="16"/>
  <c r="I87" i="16"/>
  <c r="Z86" i="16"/>
  <c r="V86" i="16"/>
  <c r="U86" i="16"/>
  <c r="T86" i="16"/>
  <c r="S86" i="16"/>
  <c r="R86" i="16"/>
  <c r="P86" i="16"/>
  <c r="Q86" i="16" s="1"/>
  <c r="I86" i="16"/>
  <c r="J86" i="16" s="1"/>
  <c r="Z85" i="16"/>
  <c r="V85" i="16"/>
  <c r="U85" i="16"/>
  <c r="T85" i="16"/>
  <c r="S85" i="16"/>
  <c r="R85" i="16"/>
  <c r="P85" i="16"/>
  <c r="Q85" i="16" s="1"/>
  <c r="I85" i="16"/>
  <c r="Z84" i="16"/>
  <c r="V84" i="16"/>
  <c r="U84" i="16"/>
  <c r="T84" i="16"/>
  <c r="S84" i="16"/>
  <c r="R84" i="16"/>
  <c r="P84" i="16"/>
  <c r="Q84" i="16" s="1"/>
  <c r="J84" i="16"/>
  <c r="I84" i="16"/>
  <c r="Z83" i="16"/>
  <c r="V83" i="16"/>
  <c r="U83" i="16"/>
  <c r="T83" i="16"/>
  <c r="S83" i="16"/>
  <c r="R83" i="16"/>
  <c r="P83" i="16"/>
  <c r="Q83" i="16" s="1"/>
  <c r="I83" i="16"/>
  <c r="Z82" i="16"/>
  <c r="V82" i="16"/>
  <c r="U82" i="16"/>
  <c r="T82" i="16"/>
  <c r="S82" i="16"/>
  <c r="R82" i="16"/>
  <c r="P82" i="16"/>
  <c r="Q82" i="16" s="1"/>
  <c r="I82" i="16"/>
  <c r="J82" i="16" s="1"/>
  <c r="Z81" i="16"/>
  <c r="V81" i="16"/>
  <c r="U81" i="16"/>
  <c r="T81" i="16"/>
  <c r="S81" i="16"/>
  <c r="R81" i="16"/>
  <c r="P81" i="16"/>
  <c r="Q81" i="16" s="1"/>
  <c r="I81" i="16"/>
  <c r="Z80" i="16"/>
  <c r="V80" i="16"/>
  <c r="U80" i="16"/>
  <c r="T80" i="16"/>
  <c r="S80" i="16"/>
  <c r="R80" i="16"/>
  <c r="P80" i="16"/>
  <c r="Q80" i="16" s="1"/>
  <c r="I80" i="16"/>
  <c r="J80" i="16" s="1"/>
  <c r="Z79" i="16"/>
  <c r="V79" i="16"/>
  <c r="U79" i="16"/>
  <c r="T79" i="16"/>
  <c r="S79" i="16"/>
  <c r="R79" i="16"/>
  <c r="P79" i="16"/>
  <c r="Q79" i="16" s="1"/>
  <c r="I79" i="16"/>
  <c r="Z78" i="16"/>
  <c r="V78" i="16"/>
  <c r="U78" i="16"/>
  <c r="T78" i="16"/>
  <c r="S78" i="16"/>
  <c r="R78" i="16"/>
  <c r="P78" i="16"/>
  <c r="Q78" i="16" s="1"/>
  <c r="I78" i="16"/>
  <c r="J78" i="16" s="1"/>
  <c r="Z77" i="16"/>
  <c r="V77" i="16"/>
  <c r="U77" i="16"/>
  <c r="T77" i="16"/>
  <c r="S77" i="16"/>
  <c r="R77" i="16"/>
  <c r="P77" i="16"/>
  <c r="Q77" i="16" s="1"/>
  <c r="I77" i="16"/>
  <c r="Z76" i="16"/>
  <c r="V76" i="16"/>
  <c r="U76" i="16"/>
  <c r="T76" i="16"/>
  <c r="S76" i="16"/>
  <c r="R76" i="16"/>
  <c r="P76" i="16"/>
  <c r="Q76" i="16" s="1"/>
  <c r="I76" i="16"/>
  <c r="J76" i="16" s="1"/>
  <c r="Z75" i="16"/>
  <c r="V75" i="16"/>
  <c r="U75" i="16"/>
  <c r="T75" i="16"/>
  <c r="S75" i="16"/>
  <c r="R75" i="16"/>
  <c r="P75" i="16"/>
  <c r="Q75" i="16" s="1"/>
  <c r="I75" i="16"/>
  <c r="Z74" i="16"/>
  <c r="V74" i="16"/>
  <c r="U74" i="16"/>
  <c r="T74" i="16"/>
  <c r="S74" i="16"/>
  <c r="R74" i="16"/>
  <c r="P74" i="16"/>
  <c r="Q74" i="16" s="1"/>
  <c r="I74" i="16"/>
  <c r="J74" i="16" s="1"/>
  <c r="Z73" i="16"/>
  <c r="V73" i="16"/>
  <c r="U73" i="16"/>
  <c r="T73" i="16"/>
  <c r="S73" i="16"/>
  <c r="R73" i="16"/>
  <c r="P73" i="16"/>
  <c r="Q73" i="16" s="1"/>
  <c r="I73" i="16"/>
  <c r="Z72" i="16"/>
  <c r="V72" i="16"/>
  <c r="U72" i="16"/>
  <c r="T72" i="16"/>
  <c r="S72" i="16"/>
  <c r="R72" i="16"/>
  <c r="P72" i="16"/>
  <c r="Q72" i="16" s="1"/>
  <c r="I72" i="16"/>
  <c r="Z71" i="16"/>
  <c r="V71" i="16"/>
  <c r="U71" i="16"/>
  <c r="T71" i="16"/>
  <c r="S71" i="16"/>
  <c r="R71" i="16"/>
  <c r="P71" i="16"/>
  <c r="Q71" i="16" s="1"/>
  <c r="I71" i="16"/>
  <c r="Z70" i="16"/>
  <c r="V70" i="16"/>
  <c r="U70" i="16"/>
  <c r="T70" i="16"/>
  <c r="S70" i="16"/>
  <c r="R70" i="16"/>
  <c r="P70" i="16"/>
  <c r="Q70" i="16" s="1"/>
  <c r="I70" i="16"/>
  <c r="J70" i="16" s="1"/>
  <c r="Z69" i="16"/>
  <c r="V69" i="16"/>
  <c r="U69" i="16"/>
  <c r="T69" i="16"/>
  <c r="S69" i="16"/>
  <c r="R69" i="16"/>
  <c r="P69" i="16"/>
  <c r="Q69" i="16" s="1"/>
  <c r="I69" i="16"/>
  <c r="Z68" i="16"/>
  <c r="V68" i="16"/>
  <c r="U68" i="16"/>
  <c r="T68" i="16"/>
  <c r="S68" i="16"/>
  <c r="R68" i="16"/>
  <c r="P68" i="16"/>
  <c r="Q68" i="16" s="1"/>
  <c r="I68" i="16"/>
  <c r="J68" i="16" s="1"/>
  <c r="Z67" i="16"/>
  <c r="V67" i="16"/>
  <c r="U67" i="16"/>
  <c r="T67" i="16"/>
  <c r="S67" i="16"/>
  <c r="R67" i="16"/>
  <c r="P67" i="16"/>
  <c r="Q67" i="16" s="1"/>
  <c r="I67" i="16"/>
  <c r="Z66" i="16"/>
  <c r="V66" i="16"/>
  <c r="U66" i="16"/>
  <c r="T66" i="16"/>
  <c r="S66" i="16"/>
  <c r="R66" i="16"/>
  <c r="P66" i="16"/>
  <c r="Q66" i="16" s="1"/>
  <c r="I66" i="16"/>
  <c r="J66" i="16" s="1"/>
  <c r="Z65" i="16"/>
  <c r="V65" i="16"/>
  <c r="U65" i="16"/>
  <c r="T65" i="16"/>
  <c r="S65" i="16"/>
  <c r="R65" i="16"/>
  <c r="P65" i="16"/>
  <c r="Q65" i="16" s="1"/>
  <c r="I65" i="16"/>
  <c r="Z64" i="16"/>
  <c r="V64" i="16"/>
  <c r="U64" i="16"/>
  <c r="T64" i="16"/>
  <c r="S64" i="16"/>
  <c r="R64" i="16"/>
  <c r="P64" i="16"/>
  <c r="Q64" i="16" s="1"/>
  <c r="I64" i="16"/>
  <c r="J64" i="16" s="1"/>
  <c r="Z63" i="16"/>
  <c r="V63" i="16"/>
  <c r="U63" i="16"/>
  <c r="T63" i="16"/>
  <c r="S63" i="16"/>
  <c r="R63" i="16"/>
  <c r="P63" i="16"/>
  <c r="Q63" i="16" s="1"/>
  <c r="I63" i="16"/>
  <c r="Z62" i="16"/>
  <c r="V62" i="16"/>
  <c r="U62" i="16"/>
  <c r="T62" i="16"/>
  <c r="S62" i="16"/>
  <c r="R62" i="16"/>
  <c r="P62" i="16"/>
  <c r="Q62" i="16" s="1"/>
  <c r="I62" i="16"/>
  <c r="J62" i="16" s="1"/>
  <c r="Z61" i="16"/>
  <c r="V61" i="16"/>
  <c r="U61" i="16"/>
  <c r="T61" i="16"/>
  <c r="S61" i="16"/>
  <c r="R61" i="16"/>
  <c r="P61" i="16"/>
  <c r="Q61" i="16" s="1"/>
  <c r="I61" i="16"/>
  <c r="Z60" i="16"/>
  <c r="V60" i="16"/>
  <c r="U60" i="16"/>
  <c r="T60" i="16"/>
  <c r="S60" i="16"/>
  <c r="R60" i="16"/>
  <c r="P60" i="16"/>
  <c r="Q60" i="16" s="1"/>
  <c r="I60" i="16"/>
  <c r="J60" i="16" s="1"/>
  <c r="Z59" i="16"/>
  <c r="V59" i="16"/>
  <c r="U59" i="16"/>
  <c r="T59" i="16"/>
  <c r="S59" i="16"/>
  <c r="R59" i="16"/>
  <c r="P59" i="16"/>
  <c r="Q59" i="16" s="1"/>
  <c r="I59" i="16"/>
  <c r="Z58" i="16"/>
  <c r="V58" i="16"/>
  <c r="U58" i="16"/>
  <c r="T58" i="16"/>
  <c r="S58" i="16"/>
  <c r="R58" i="16"/>
  <c r="P58" i="16"/>
  <c r="Q58" i="16" s="1"/>
  <c r="I58" i="16"/>
  <c r="J58" i="16" s="1"/>
  <c r="Z57" i="16"/>
  <c r="V57" i="16"/>
  <c r="U57" i="16"/>
  <c r="T57" i="16"/>
  <c r="S57" i="16"/>
  <c r="R57" i="16"/>
  <c r="P57" i="16"/>
  <c r="Q57" i="16" s="1"/>
  <c r="I57" i="16"/>
  <c r="Z56" i="16"/>
  <c r="V56" i="16"/>
  <c r="U56" i="16"/>
  <c r="T56" i="16"/>
  <c r="S56" i="16"/>
  <c r="R56" i="16"/>
  <c r="P56" i="16"/>
  <c r="Q56" i="16" s="1"/>
  <c r="I56" i="16"/>
  <c r="Z55" i="16"/>
  <c r="V55" i="16"/>
  <c r="U55" i="16"/>
  <c r="T55" i="16"/>
  <c r="S55" i="16"/>
  <c r="R55" i="16"/>
  <c r="P55" i="16"/>
  <c r="Q55" i="16" s="1"/>
  <c r="I55" i="16"/>
  <c r="Z54" i="16"/>
  <c r="V54" i="16"/>
  <c r="U54" i="16"/>
  <c r="T54" i="16"/>
  <c r="S54" i="16"/>
  <c r="R54" i="16"/>
  <c r="P54" i="16"/>
  <c r="Q54" i="16" s="1"/>
  <c r="I54" i="16"/>
  <c r="J54" i="16" s="1"/>
  <c r="Z53" i="16"/>
  <c r="V53" i="16"/>
  <c r="U53" i="16"/>
  <c r="T53" i="16"/>
  <c r="S53" i="16"/>
  <c r="R53" i="16"/>
  <c r="P53" i="16"/>
  <c r="Q53" i="16" s="1"/>
  <c r="I53" i="16"/>
  <c r="Z52" i="16"/>
  <c r="V52" i="16"/>
  <c r="U52" i="16"/>
  <c r="T52" i="16"/>
  <c r="S52" i="16"/>
  <c r="R52" i="16"/>
  <c r="P52" i="16"/>
  <c r="Q52" i="16" s="1"/>
  <c r="I52" i="16"/>
  <c r="Z51" i="16"/>
  <c r="V51" i="16"/>
  <c r="U51" i="16"/>
  <c r="T51" i="16"/>
  <c r="S51" i="16"/>
  <c r="R51" i="16"/>
  <c r="P51" i="16"/>
  <c r="Q51" i="16" s="1"/>
  <c r="I51" i="16"/>
  <c r="Z50" i="16"/>
  <c r="V50" i="16"/>
  <c r="U50" i="16"/>
  <c r="T50" i="16"/>
  <c r="S50" i="16"/>
  <c r="R50" i="16"/>
  <c r="P50" i="16"/>
  <c r="Q50" i="16" s="1"/>
  <c r="I50" i="16"/>
  <c r="Z49" i="16"/>
  <c r="V49" i="16"/>
  <c r="U49" i="16"/>
  <c r="T49" i="16"/>
  <c r="S49" i="16"/>
  <c r="R49" i="16"/>
  <c r="P49" i="16"/>
  <c r="Q49" i="16" s="1"/>
  <c r="I49" i="16"/>
  <c r="Z48" i="16"/>
  <c r="V48" i="16"/>
  <c r="U48" i="16"/>
  <c r="T48" i="16"/>
  <c r="S48" i="16"/>
  <c r="R48" i="16"/>
  <c r="P48" i="16"/>
  <c r="Q48" i="16" s="1"/>
  <c r="I48" i="16"/>
  <c r="Z47" i="16"/>
  <c r="V47" i="16"/>
  <c r="U47" i="16"/>
  <c r="T47" i="16"/>
  <c r="S47" i="16"/>
  <c r="R47" i="16"/>
  <c r="P47" i="16"/>
  <c r="Q47" i="16" s="1"/>
  <c r="I47" i="16"/>
  <c r="Z46" i="16"/>
  <c r="V46" i="16"/>
  <c r="U46" i="16"/>
  <c r="T46" i="16"/>
  <c r="S46" i="16"/>
  <c r="R46" i="16"/>
  <c r="P46" i="16"/>
  <c r="Q46" i="16" s="1"/>
  <c r="I46" i="16"/>
  <c r="Z45" i="16"/>
  <c r="V45" i="16"/>
  <c r="U45" i="16"/>
  <c r="T45" i="16"/>
  <c r="S45" i="16"/>
  <c r="R45" i="16"/>
  <c r="P45" i="16"/>
  <c r="Q45" i="16" s="1"/>
  <c r="I45" i="16"/>
  <c r="Z44" i="16"/>
  <c r="V44" i="16"/>
  <c r="U44" i="16"/>
  <c r="T44" i="16"/>
  <c r="S44" i="16"/>
  <c r="R44" i="16"/>
  <c r="P44" i="16"/>
  <c r="Q44" i="16" s="1"/>
  <c r="I44" i="16"/>
  <c r="Z43" i="16"/>
  <c r="V43" i="16"/>
  <c r="U43" i="16"/>
  <c r="T43" i="16"/>
  <c r="S43" i="16"/>
  <c r="R43" i="16"/>
  <c r="P43" i="16"/>
  <c r="Q43" i="16" s="1"/>
  <c r="I43" i="16"/>
  <c r="Z42" i="16"/>
  <c r="V42" i="16"/>
  <c r="U42" i="16"/>
  <c r="T42" i="16"/>
  <c r="S42" i="16"/>
  <c r="R42" i="16"/>
  <c r="P42" i="16"/>
  <c r="Q42" i="16" s="1"/>
  <c r="I42" i="16"/>
  <c r="Z41" i="16"/>
  <c r="V41" i="16"/>
  <c r="U41" i="16"/>
  <c r="T41" i="16"/>
  <c r="S41" i="16"/>
  <c r="R41" i="16"/>
  <c r="P41" i="16"/>
  <c r="Q41" i="16" s="1"/>
  <c r="I41" i="16"/>
  <c r="Z40" i="16"/>
  <c r="V40" i="16"/>
  <c r="U40" i="16"/>
  <c r="T40" i="16"/>
  <c r="S40" i="16"/>
  <c r="R40" i="16"/>
  <c r="P40" i="16"/>
  <c r="Q40" i="16" s="1"/>
  <c r="I40" i="16"/>
  <c r="Z39" i="16"/>
  <c r="V39" i="16"/>
  <c r="U39" i="16"/>
  <c r="T39" i="16"/>
  <c r="S39" i="16"/>
  <c r="R39" i="16"/>
  <c r="P39" i="16"/>
  <c r="Q39" i="16" s="1"/>
  <c r="I39" i="16"/>
  <c r="Z38" i="16"/>
  <c r="V38" i="16"/>
  <c r="U38" i="16"/>
  <c r="T38" i="16"/>
  <c r="S38" i="16"/>
  <c r="R38" i="16"/>
  <c r="P38" i="16"/>
  <c r="Q38" i="16" s="1"/>
  <c r="I38" i="16"/>
  <c r="Z37" i="16"/>
  <c r="V37" i="16"/>
  <c r="U37" i="16"/>
  <c r="T37" i="16"/>
  <c r="S37" i="16"/>
  <c r="R37" i="16"/>
  <c r="P37" i="16"/>
  <c r="Q37" i="16" s="1"/>
  <c r="I37" i="16"/>
  <c r="J37" i="16" s="1"/>
  <c r="Z36" i="16"/>
  <c r="V36" i="16"/>
  <c r="U36" i="16"/>
  <c r="T36" i="16"/>
  <c r="S36" i="16"/>
  <c r="R36" i="16"/>
  <c r="P36" i="16"/>
  <c r="W36" i="16" s="1"/>
  <c r="I36" i="16"/>
  <c r="J36" i="16" s="1"/>
  <c r="Z35" i="16"/>
  <c r="V35" i="16"/>
  <c r="U35" i="16"/>
  <c r="T35" i="16"/>
  <c r="S35" i="16"/>
  <c r="R35" i="16"/>
  <c r="P35" i="16"/>
  <c r="Q35" i="16" s="1"/>
  <c r="I35" i="16"/>
  <c r="Z34" i="16"/>
  <c r="V34" i="16"/>
  <c r="U34" i="16"/>
  <c r="T34" i="16"/>
  <c r="S34" i="16"/>
  <c r="R34" i="16"/>
  <c r="P34" i="16"/>
  <c r="Q34" i="16" s="1"/>
  <c r="I34" i="16"/>
  <c r="Z33" i="16"/>
  <c r="V33" i="16"/>
  <c r="U33" i="16"/>
  <c r="T33" i="16"/>
  <c r="S33" i="16"/>
  <c r="R33" i="16"/>
  <c r="P33" i="16"/>
  <c r="Q33" i="16" s="1"/>
  <c r="I33" i="16"/>
  <c r="Z32" i="16"/>
  <c r="V32" i="16"/>
  <c r="U32" i="16"/>
  <c r="T32" i="16"/>
  <c r="S32" i="16"/>
  <c r="R32" i="16"/>
  <c r="P32" i="16"/>
  <c r="Q32" i="16" s="1"/>
  <c r="I32" i="16"/>
  <c r="Z31" i="16"/>
  <c r="V31" i="16"/>
  <c r="U31" i="16"/>
  <c r="T31" i="16"/>
  <c r="S31" i="16"/>
  <c r="R31" i="16"/>
  <c r="Q31" i="16"/>
  <c r="P31" i="16"/>
  <c r="I31" i="16"/>
  <c r="Z30" i="16"/>
  <c r="V30" i="16"/>
  <c r="U30" i="16"/>
  <c r="T30" i="16"/>
  <c r="S30" i="16"/>
  <c r="R30" i="16"/>
  <c r="P30" i="16"/>
  <c r="Q30" i="16" s="1"/>
  <c r="I30" i="16"/>
  <c r="J30" i="16" s="1"/>
  <c r="Z29" i="16"/>
  <c r="V29" i="16"/>
  <c r="U29" i="16"/>
  <c r="T29" i="16"/>
  <c r="S29" i="16"/>
  <c r="R29" i="16"/>
  <c r="P29" i="16"/>
  <c r="Q29" i="16" s="1"/>
  <c r="I29" i="16"/>
  <c r="Z28" i="16"/>
  <c r="V28" i="16"/>
  <c r="U28" i="16"/>
  <c r="T28" i="16"/>
  <c r="S28" i="16"/>
  <c r="R28" i="16"/>
  <c r="P28" i="16"/>
  <c r="I28" i="16"/>
  <c r="Z27" i="16"/>
  <c r="V27" i="16"/>
  <c r="U27" i="16"/>
  <c r="T27" i="16"/>
  <c r="S27" i="16"/>
  <c r="R27" i="16"/>
  <c r="P27" i="16"/>
  <c r="I27" i="16"/>
  <c r="Z26" i="16"/>
  <c r="V26" i="16"/>
  <c r="U26" i="16"/>
  <c r="T26" i="16"/>
  <c r="S26" i="16"/>
  <c r="R26" i="16"/>
  <c r="P26" i="16"/>
  <c r="I26" i="16"/>
  <c r="Z25" i="16"/>
  <c r="V25" i="16"/>
  <c r="U25" i="16"/>
  <c r="T25" i="16"/>
  <c r="S25" i="16"/>
  <c r="R25" i="16"/>
  <c r="P25" i="16"/>
  <c r="Q25" i="16" s="1"/>
  <c r="I25" i="16"/>
  <c r="Z24" i="16"/>
  <c r="V24" i="16"/>
  <c r="U24" i="16"/>
  <c r="T24" i="16"/>
  <c r="S24" i="16"/>
  <c r="R24" i="16"/>
  <c r="P24" i="16"/>
  <c r="Q24" i="16" s="1"/>
  <c r="I24" i="16"/>
  <c r="Z23" i="16"/>
  <c r="V23" i="16"/>
  <c r="U23" i="16"/>
  <c r="T23" i="16"/>
  <c r="S23" i="16"/>
  <c r="R23" i="16"/>
  <c r="P23" i="16"/>
  <c r="Q23" i="16" s="1"/>
  <c r="I23" i="16"/>
  <c r="W23" i="16" s="1"/>
  <c r="Z22" i="16"/>
  <c r="V22" i="16"/>
  <c r="U22" i="16"/>
  <c r="T22" i="16"/>
  <c r="S22" i="16"/>
  <c r="R22" i="16"/>
  <c r="P22" i="16"/>
  <c r="Q22" i="16" s="1"/>
  <c r="I22" i="16"/>
  <c r="Z21" i="16"/>
  <c r="V21" i="16"/>
  <c r="U21" i="16"/>
  <c r="T21" i="16"/>
  <c r="S21" i="16"/>
  <c r="R21" i="16"/>
  <c r="P21" i="16"/>
  <c r="Q21" i="16" s="1"/>
  <c r="Z20" i="16"/>
  <c r="V20" i="16"/>
  <c r="U20" i="16"/>
  <c r="T20" i="16"/>
  <c r="S20" i="16"/>
  <c r="R20" i="16"/>
  <c r="P20" i="16"/>
  <c r="Q20" i="16" s="1"/>
  <c r="Z19" i="16"/>
  <c r="V19" i="16"/>
  <c r="U19" i="16"/>
  <c r="T19" i="16"/>
  <c r="S19" i="16"/>
  <c r="R19" i="16"/>
  <c r="P19" i="16"/>
  <c r="Q19" i="16" s="1"/>
  <c r="Z18" i="16"/>
  <c r="V18" i="16"/>
  <c r="U18" i="16"/>
  <c r="T18" i="16"/>
  <c r="S18" i="16"/>
  <c r="R18" i="16"/>
  <c r="P18" i="16"/>
  <c r="Q18" i="16" s="1"/>
  <c r="Z17" i="16"/>
  <c r="V17" i="16"/>
  <c r="U17" i="16"/>
  <c r="T17" i="16"/>
  <c r="S17" i="16"/>
  <c r="R17" i="16"/>
  <c r="Q17" i="16"/>
  <c r="P17" i="16"/>
  <c r="Z16" i="16"/>
  <c r="V16" i="16"/>
  <c r="U16" i="16"/>
  <c r="T16" i="16"/>
  <c r="S16" i="16"/>
  <c r="R16" i="16"/>
  <c r="P16" i="16"/>
  <c r="Q16" i="16" s="1"/>
  <c r="Z15" i="16"/>
  <c r="V15" i="16"/>
  <c r="U15" i="16"/>
  <c r="T15" i="16"/>
  <c r="S15" i="16"/>
  <c r="R15" i="16"/>
  <c r="P15" i="16"/>
  <c r="Q15" i="16" s="1"/>
  <c r="Z14" i="16"/>
  <c r="V14" i="16"/>
  <c r="U14" i="16"/>
  <c r="T14" i="16"/>
  <c r="S14" i="16"/>
  <c r="R14" i="16"/>
  <c r="P14" i="16"/>
  <c r="Q14" i="16" s="1"/>
  <c r="Z13" i="16"/>
  <c r="V13" i="16"/>
  <c r="U13" i="16"/>
  <c r="T13" i="16"/>
  <c r="S13" i="16"/>
  <c r="R13" i="16"/>
  <c r="P13" i="16"/>
  <c r="Q13" i="16" s="1"/>
  <c r="Z12" i="16"/>
  <c r="V12" i="16"/>
  <c r="U12" i="16"/>
  <c r="T12" i="16"/>
  <c r="S12" i="16"/>
  <c r="R12" i="16"/>
  <c r="P12" i="16"/>
  <c r="Q12" i="16" s="1"/>
  <c r="Z11" i="16"/>
  <c r="V11" i="16"/>
  <c r="U11" i="16"/>
  <c r="T11" i="16"/>
  <c r="S11" i="16"/>
  <c r="R11" i="16"/>
  <c r="P11" i="16"/>
  <c r="Q11" i="16" s="1"/>
  <c r="Z10" i="16"/>
  <c r="V10" i="16"/>
  <c r="U10" i="16"/>
  <c r="T10" i="16"/>
  <c r="S10" i="16"/>
  <c r="R10" i="16"/>
  <c r="P10" i="16"/>
  <c r="Q10" i="16" s="1"/>
  <c r="Z9" i="16"/>
  <c r="V9" i="16"/>
  <c r="U9" i="16"/>
  <c r="T9" i="16"/>
  <c r="S9" i="16"/>
  <c r="R9" i="16"/>
  <c r="P9" i="16"/>
  <c r="Q9" i="16" s="1"/>
  <c r="Z8" i="16"/>
  <c r="V8" i="16"/>
  <c r="U8" i="16"/>
  <c r="T8" i="16"/>
  <c r="S8" i="16"/>
  <c r="R8" i="16"/>
  <c r="P8" i="16"/>
  <c r="Q8" i="16" s="1"/>
  <c r="Z7" i="16"/>
  <c r="V7" i="16"/>
  <c r="U7" i="16"/>
  <c r="T7" i="16"/>
  <c r="S7" i="16"/>
  <c r="R7" i="16"/>
  <c r="Q7" i="16"/>
  <c r="P7" i="16"/>
  <c r="I7" i="16"/>
  <c r="W105" i="16" l="1"/>
  <c r="W93" i="16"/>
  <c r="W103" i="16"/>
  <c r="W106" i="16"/>
  <c r="X90" i="16"/>
  <c r="W101" i="16"/>
  <c r="W99" i="16"/>
  <c r="W83" i="16"/>
  <c r="X92" i="16"/>
  <c r="W91" i="16"/>
  <c r="X82" i="16"/>
  <c r="W79" i="16"/>
  <c r="X78" i="16"/>
  <c r="W77" i="16"/>
  <c r="X76" i="16"/>
  <c r="X74" i="16"/>
  <c r="W72" i="16"/>
  <c r="J72" i="16"/>
  <c r="X72" i="16" s="1"/>
  <c r="X70" i="16"/>
  <c r="X66" i="16"/>
  <c r="X62" i="16"/>
  <c r="X64" i="16"/>
  <c r="X60" i="16"/>
  <c r="W56" i="16"/>
  <c r="J56" i="16"/>
  <c r="X54" i="16"/>
  <c r="W50" i="16"/>
  <c r="W48" i="16"/>
  <c r="W52" i="16"/>
  <c r="W46" i="16"/>
  <c r="W38" i="16"/>
  <c r="X37" i="16"/>
  <c r="W35" i="16"/>
  <c r="W31" i="16"/>
  <c r="W26" i="16"/>
  <c r="W32" i="16"/>
  <c r="W27" i="16"/>
  <c r="W29" i="16"/>
  <c r="J29" i="16"/>
  <c r="W21" i="16"/>
  <c r="W14" i="16"/>
  <c r="W44" i="16"/>
  <c r="W22" i="16"/>
  <c r="W20" i="16"/>
  <c r="W15" i="16"/>
  <c r="W11" i="16"/>
  <c r="W10" i="16"/>
  <c r="W108" i="16"/>
  <c r="W30" i="16"/>
  <c r="J31" i="16"/>
  <c r="X31" i="16" s="1"/>
  <c r="J50" i="16"/>
  <c r="W12" i="16"/>
  <c r="W13" i="16"/>
  <c r="W28" i="16"/>
  <c r="Q36" i="16"/>
  <c r="X36" i="16" s="1"/>
  <c r="W37" i="16"/>
  <c r="X56" i="16"/>
  <c r="X58" i="16"/>
  <c r="W60" i="16"/>
  <c r="X84" i="16"/>
  <c r="W85" i="16"/>
  <c r="X86" i="16"/>
  <c r="W87" i="16"/>
  <c r="X88" i="16"/>
  <c r="W89" i="16"/>
  <c r="X29" i="16"/>
  <c r="W94" i="16"/>
  <c r="W16" i="16"/>
  <c r="W17" i="16"/>
  <c r="W33" i="16"/>
  <c r="W40" i="16"/>
  <c r="W42" i="16"/>
  <c r="X68" i="16"/>
  <c r="W70" i="16"/>
  <c r="X94" i="16"/>
  <c r="W95" i="16"/>
  <c r="W97" i="16"/>
  <c r="W18" i="16"/>
  <c r="W19" i="16"/>
  <c r="W34" i="16"/>
  <c r="X30" i="16"/>
  <c r="X50" i="16"/>
  <c r="W80" i="16"/>
  <c r="W8" i="16"/>
  <c r="W9" i="16"/>
  <c r="W24" i="16"/>
  <c r="W25" i="16"/>
  <c r="X80" i="16"/>
  <c r="W81" i="16"/>
  <c r="W109" i="16"/>
  <c r="W86" i="16"/>
  <c r="W64" i="16"/>
  <c r="J34" i="16"/>
  <c r="X34" i="16" s="1"/>
  <c r="J46" i="16"/>
  <c r="X46" i="16" s="1"/>
  <c r="W110" i="16"/>
  <c r="W78" i="16"/>
  <c r="W88" i="16"/>
  <c r="J32" i="16"/>
  <c r="X32" i="16" s="1"/>
  <c r="J38" i="16"/>
  <c r="X38" i="16" s="1"/>
  <c r="J35" i="16"/>
  <c r="X35" i="16" s="1"/>
  <c r="J33" i="16"/>
  <c r="X33" i="16" s="1"/>
  <c r="J42" i="16"/>
  <c r="X42" i="16" s="1"/>
  <c r="W61" i="16"/>
  <c r="J61" i="16"/>
  <c r="X61" i="16" s="1"/>
  <c r="W62" i="16"/>
  <c r="S123" i="16"/>
  <c r="S120" i="16"/>
  <c r="J8" i="16"/>
  <c r="X8" i="16" s="1"/>
  <c r="J10" i="16"/>
  <c r="X10" i="16" s="1"/>
  <c r="J12" i="16"/>
  <c r="X12" i="16" s="1"/>
  <c r="J14" i="16"/>
  <c r="X14" i="16" s="1"/>
  <c r="J16" i="16"/>
  <c r="X16" i="16" s="1"/>
  <c r="J18" i="16"/>
  <c r="X18" i="16" s="1"/>
  <c r="J20" i="16"/>
  <c r="X20" i="16" s="1"/>
  <c r="J22" i="16"/>
  <c r="X22" i="16" s="1"/>
  <c r="J24" i="16"/>
  <c r="X24" i="16" s="1"/>
  <c r="J26" i="16"/>
  <c r="X26" i="16" s="1"/>
  <c r="J28" i="16"/>
  <c r="X28" i="16" s="1"/>
  <c r="W39" i="16"/>
  <c r="J39" i="16"/>
  <c r="X39" i="16" s="1"/>
  <c r="J52" i="16"/>
  <c r="X52" i="16" s="1"/>
  <c r="W67" i="16"/>
  <c r="J67" i="16"/>
  <c r="X67" i="16" s="1"/>
  <c r="W68" i="16"/>
  <c r="W84" i="16"/>
  <c r="W100" i="16"/>
  <c r="Q100" i="16"/>
  <c r="X100" i="16" s="1"/>
  <c r="W45" i="16"/>
  <c r="J45" i="16"/>
  <c r="X45" i="16" s="1"/>
  <c r="W49" i="16"/>
  <c r="J49" i="16"/>
  <c r="X49" i="16" s="1"/>
  <c r="W57" i="16"/>
  <c r="J57" i="16"/>
  <c r="X57" i="16" s="1"/>
  <c r="W58" i="16"/>
  <c r="W73" i="16"/>
  <c r="J73" i="16"/>
  <c r="X73" i="16" s="1"/>
  <c r="W74" i="16"/>
  <c r="W90" i="16"/>
  <c r="T123" i="16"/>
  <c r="T120" i="16"/>
  <c r="U123" i="16"/>
  <c r="U120" i="16"/>
  <c r="J40" i="16"/>
  <c r="X40" i="16" s="1"/>
  <c r="W43" i="16"/>
  <c r="J43" i="16"/>
  <c r="X43" i="16" s="1"/>
  <c r="W63" i="16"/>
  <c r="J63" i="16"/>
  <c r="X63" i="16" s="1"/>
  <c r="W102" i="16"/>
  <c r="Q102" i="16"/>
  <c r="X102" i="16" s="1"/>
  <c r="R123" i="16"/>
  <c r="R120" i="16"/>
  <c r="W53" i="16"/>
  <c r="J53" i="16"/>
  <c r="X53" i="16" s="1"/>
  <c r="W54" i="16"/>
  <c r="W69" i="16"/>
  <c r="J69" i="16"/>
  <c r="X69" i="16" s="1"/>
  <c r="V120" i="16"/>
  <c r="V123" i="16"/>
  <c r="J7" i="16"/>
  <c r="W7" i="16"/>
  <c r="J9" i="16"/>
  <c r="X9" i="16" s="1"/>
  <c r="J11" i="16"/>
  <c r="X11" i="16" s="1"/>
  <c r="J13" i="16"/>
  <c r="X13" i="16" s="1"/>
  <c r="J15" i="16"/>
  <c r="X15" i="16" s="1"/>
  <c r="J17" i="16"/>
  <c r="X17" i="16" s="1"/>
  <c r="J19" i="16"/>
  <c r="X19" i="16" s="1"/>
  <c r="J21" i="16"/>
  <c r="X21" i="16" s="1"/>
  <c r="J23" i="16"/>
  <c r="X23" i="16" s="1"/>
  <c r="J25" i="16"/>
  <c r="X25" i="16" s="1"/>
  <c r="J27" i="16"/>
  <c r="X27" i="16" s="1"/>
  <c r="J44" i="16"/>
  <c r="X44" i="16" s="1"/>
  <c r="W47" i="16"/>
  <c r="J47" i="16"/>
  <c r="X47" i="16" s="1"/>
  <c r="W59" i="16"/>
  <c r="J59" i="16"/>
  <c r="X59" i="16" s="1"/>
  <c r="W75" i="16"/>
  <c r="J75" i="16"/>
  <c r="X75" i="16" s="1"/>
  <c r="W76" i="16"/>
  <c r="W92" i="16"/>
  <c r="W96" i="16"/>
  <c r="Q96" i="16"/>
  <c r="X96" i="16" s="1"/>
  <c r="W104" i="16"/>
  <c r="Q104" i="16"/>
  <c r="X104" i="16" s="1"/>
  <c r="W41" i="16"/>
  <c r="J41" i="16"/>
  <c r="X41" i="16" s="1"/>
  <c r="W65" i="16"/>
  <c r="J65" i="16"/>
  <c r="X65" i="16" s="1"/>
  <c r="W66" i="16"/>
  <c r="W82" i="16"/>
  <c r="J48" i="16"/>
  <c r="X48" i="16" s="1"/>
  <c r="W51" i="16"/>
  <c r="J51" i="16"/>
  <c r="X51" i="16" s="1"/>
  <c r="W55" i="16"/>
  <c r="J55" i="16"/>
  <c r="X55" i="16" s="1"/>
  <c r="W71" i="16"/>
  <c r="J71" i="16"/>
  <c r="X71" i="16" s="1"/>
  <c r="W98" i="16"/>
  <c r="Q98" i="16"/>
  <c r="X98" i="16" s="1"/>
  <c r="Q106" i="16"/>
  <c r="X106" i="16" s="1"/>
  <c r="Q108" i="16"/>
  <c r="X108" i="16" s="1"/>
  <c r="Q110" i="16"/>
  <c r="X110" i="16" s="1"/>
  <c r="G124" i="16"/>
  <c r="G125" i="16" s="1"/>
  <c r="O124" i="16"/>
  <c r="O125" i="16" s="1"/>
  <c r="H125" i="16"/>
  <c r="Y125" i="16"/>
  <c r="J77" i="16"/>
  <c r="X77" i="16" s="1"/>
  <c r="J79" i="16"/>
  <c r="X79" i="16" s="1"/>
  <c r="J81" i="16"/>
  <c r="X81" i="16" s="1"/>
  <c r="J83" i="16"/>
  <c r="X83" i="16" s="1"/>
  <c r="J85" i="16"/>
  <c r="X85" i="16" s="1"/>
  <c r="J87" i="16"/>
  <c r="X87" i="16" s="1"/>
  <c r="J89" i="16"/>
  <c r="X89" i="16" s="1"/>
  <c r="J91" i="16"/>
  <c r="X91" i="16" s="1"/>
  <c r="J93" i="16"/>
  <c r="X93" i="16" s="1"/>
  <c r="J95" i="16"/>
  <c r="X95" i="16" s="1"/>
  <c r="J97" i="16"/>
  <c r="X97" i="16" s="1"/>
  <c r="J99" i="16"/>
  <c r="X99" i="16" s="1"/>
  <c r="J101" i="16"/>
  <c r="X101" i="16" s="1"/>
  <c r="J103" i="16"/>
  <c r="X103" i="16" s="1"/>
  <c r="J105" i="16"/>
  <c r="X105" i="16" s="1"/>
  <c r="J107" i="16"/>
  <c r="X107" i="16" s="1"/>
  <c r="J109" i="16"/>
  <c r="X109" i="16" s="1"/>
  <c r="J111" i="16"/>
  <c r="X111" i="16" s="1"/>
  <c r="K125" i="16"/>
  <c r="D125" i="16"/>
  <c r="L125" i="16"/>
  <c r="X121" i="16"/>
  <c r="X122" i="16" s="1"/>
  <c r="E125" i="16"/>
  <c r="M125" i="16"/>
  <c r="F125" i="16"/>
  <c r="N125" i="16"/>
  <c r="Z60" i="15"/>
  <c r="P7" i="15"/>
  <c r="P8" i="15"/>
  <c r="Y123" i="15"/>
  <c r="Y124" i="15" s="1"/>
  <c r="N124" i="15"/>
  <c r="M124" i="15"/>
  <c r="L124" i="15"/>
  <c r="K124" i="15"/>
  <c r="H124" i="15"/>
  <c r="F124" i="15"/>
  <c r="E124" i="15"/>
  <c r="D124" i="15"/>
  <c r="Y122" i="15"/>
  <c r="W122" i="15"/>
  <c r="V122" i="15"/>
  <c r="U122" i="15"/>
  <c r="T122" i="15"/>
  <c r="S122" i="15"/>
  <c r="O122" i="15"/>
  <c r="N122" i="15"/>
  <c r="M122" i="15"/>
  <c r="L122" i="15"/>
  <c r="K122" i="15"/>
  <c r="H122" i="15"/>
  <c r="G122" i="15"/>
  <c r="F122" i="15"/>
  <c r="E122" i="15"/>
  <c r="D122" i="15"/>
  <c r="Z121" i="15"/>
  <c r="Z122" i="15" s="1"/>
  <c r="V121" i="15"/>
  <c r="U121" i="15"/>
  <c r="T121" i="15"/>
  <c r="S121" i="15"/>
  <c r="R121" i="15"/>
  <c r="R122" i="15" s="1"/>
  <c r="P121" i="15"/>
  <c r="Q121" i="15" s="1"/>
  <c r="Q122" i="15" s="1"/>
  <c r="J121" i="15"/>
  <c r="J122" i="15" s="1"/>
  <c r="I121" i="15"/>
  <c r="I122" i="15" s="1"/>
  <c r="Z111" i="15"/>
  <c r="V111" i="15"/>
  <c r="U111" i="15"/>
  <c r="T111" i="15"/>
  <c r="S111" i="15"/>
  <c r="R111" i="15"/>
  <c r="P111" i="15"/>
  <c r="Q111" i="15" s="1"/>
  <c r="I111" i="15"/>
  <c r="Z110" i="15"/>
  <c r="V110" i="15"/>
  <c r="U110" i="15"/>
  <c r="T110" i="15"/>
  <c r="S110" i="15"/>
  <c r="R110" i="15"/>
  <c r="P110" i="15"/>
  <c r="Q110" i="15" s="1"/>
  <c r="I110" i="15"/>
  <c r="Z109" i="15"/>
  <c r="V109" i="15"/>
  <c r="U109" i="15"/>
  <c r="T109" i="15"/>
  <c r="S109" i="15"/>
  <c r="R109" i="15"/>
  <c r="P109" i="15"/>
  <c r="Q109" i="15" s="1"/>
  <c r="I109" i="15"/>
  <c r="Z108" i="15"/>
  <c r="V108" i="15"/>
  <c r="U108" i="15"/>
  <c r="T108" i="15"/>
  <c r="S108" i="15"/>
  <c r="R108" i="15"/>
  <c r="P108" i="15"/>
  <c r="Q108" i="15" s="1"/>
  <c r="J108" i="15"/>
  <c r="I108" i="15"/>
  <c r="Z107" i="15"/>
  <c r="V107" i="15"/>
  <c r="U107" i="15"/>
  <c r="T107" i="15"/>
  <c r="S107" i="15"/>
  <c r="R107" i="15"/>
  <c r="P107" i="15"/>
  <c r="Q107" i="15" s="1"/>
  <c r="I107" i="15"/>
  <c r="Z106" i="15"/>
  <c r="V106" i="15"/>
  <c r="U106" i="15"/>
  <c r="T106" i="15"/>
  <c r="S106" i="15"/>
  <c r="R106" i="15"/>
  <c r="P106" i="15"/>
  <c r="Q106" i="15" s="1"/>
  <c r="I106" i="15"/>
  <c r="J106" i="15" s="1"/>
  <c r="Z105" i="15"/>
  <c r="V105" i="15"/>
  <c r="U105" i="15"/>
  <c r="T105" i="15"/>
  <c r="S105" i="15"/>
  <c r="R105" i="15"/>
  <c r="P105" i="15"/>
  <c r="Q105" i="15" s="1"/>
  <c r="I105" i="15"/>
  <c r="Z104" i="15"/>
  <c r="V104" i="15"/>
  <c r="U104" i="15"/>
  <c r="T104" i="15"/>
  <c r="S104" i="15"/>
  <c r="R104" i="15"/>
  <c r="P104" i="15"/>
  <c r="Q104" i="15" s="1"/>
  <c r="I104" i="15"/>
  <c r="J104" i="15" s="1"/>
  <c r="Z103" i="15"/>
  <c r="V103" i="15"/>
  <c r="U103" i="15"/>
  <c r="T103" i="15"/>
  <c r="S103" i="15"/>
  <c r="R103" i="15"/>
  <c r="P103" i="15"/>
  <c r="Q103" i="15" s="1"/>
  <c r="I103" i="15"/>
  <c r="Z102" i="15"/>
  <c r="V102" i="15"/>
  <c r="U102" i="15"/>
  <c r="T102" i="15"/>
  <c r="S102" i="15"/>
  <c r="R102" i="15"/>
  <c r="P102" i="15"/>
  <c r="Q102" i="15" s="1"/>
  <c r="I102" i="15"/>
  <c r="Z101" i="15"/>
  <c r="V101" i="15"/>
  <c r="U101" i="15"/>
  <c r="T101" i="15"/>
  <c r="S101" i="15"/>
  <c r="R101" i="15"/>
  <c r="P101" i="15"/>
  <c r="Q101" i="15" s="1"/>
  <c r="I101" i="15"/>
  <c r="Z100" i="15"/>
  <c r="V100" i="15"/>
  <c r="U100" i="15"/>
  <c r="T100" i="15"/>
  <c r="S100" i="15"/>
  <c r="R100" i="15"/>
  <c r="P100" i="15"/>
  <c r="Q100" i="15" s="1"/>
  <c r="I100" i="15"/>
  <c r="J100" i="15" s="1"/>
  <c r="Z99" i="15"/>
  <c r="V99" i="15"/>
  <c r="U99" i="15"/>
  <c r="T99" i="15"/>
  <c r="S99" i="15"/>
  <c r="R99" i="15"/>
  <c r="P99" i="15"/>
  <c r="Q99" i="15" s="1"/>
  <c r="I99" i="15"/>
  <c r="Z98" i="15"/>
  <c r="V98" i="15"/>
  <c r="U98" i="15"/>
  <c r="T98" i="15"/>
  <c r="S98" i="15"/>
  <c r="R98" i="15"/>
  <c r="P98" i="15"/>
  <c r="Q98" i="15" s="1"/>
  <c r="I98" i="15"/>
  <c r="J98" i="15" s="1"/>
  <c r="Z97" i="15"/>
  <c r="V97" i="15"/>
  <c r="U97" i="15"/>
  <c r="T97" i="15"/>
  <c r="S97" i="15"/>
  <c r="R97" i="15"/>
  <c r="P97" i="15"/>
  <c r="Q97" i="15" s="1"/>
  <c r="I97" i="15"/>
  <c r="Z96" i="15"/>
  <c r="V96" i="15"/>
  <c r="U96" i="15"/>
  <c r="T96" i="15"/>
  <c r="S96" i="15"/>
  <c r="R96" i="15"/>
  <c r="P96" i="15"/>
  <c r="Q96" i="15" s="1"/>
  <c r="I96" i="15"/>
  <c r="J96" i="15" s="1"/>
  <c r="Z95" i="15"/>
  <c r="V95" i="15"/>
  <c r="U95" i="15"/>
  <c r="T95" i="15"/>
  <c r="S95" i="15"/>
  <c r="R95" i="15"/>
  <c r="P95" i="15"/>
  <c r="Q95" i="15" s="1"/>
  <c r="I95" i="15"/>
  <c r="Z94" i="15"/>
  <c r="V94" i="15"/>
  <c r="U94" i="15"/>
  <c r="T94" i="15"/>
  <c r="S94" i="15"/>
  <c r="R94" i="15"/>
  <c r="P94" i="15"/>
  <c r="Q94" i="15" s="1"/>
  <c r="I94" i="15"/>
  <c r="Z93" i="15"/>
  <c r="V93" i="15"/>
  <c r="U93" i="15"/>
  <c r="T93" i="15"/>
  <c r="S93" i="15"/>
  <c r="R93" i="15"/>
  <c r="P93" i="15"/>
  <c r="Q93" i="15" s="1"/>
  <c r="I93" i="15"/>
  <c r="Z92" i="15"/>
  <c r="V92" i="15"/>
  <c r="U92" i="15"/>
  <c r="T92" i="15"/>
  <c r="S92" i="15"/>
  <c r="R92" i="15"/>
  <c r="P92" i="15"/>
  <c r="Q92" i="15" s="1"/>
  <c r="I92" i="15"/>
  <c r="J92" i="15" s="1"/>
  <c r="Z91" i="15"/>
  <c r="V91" i="15"/>
  <c r="U91" i="15"/>
  <c r="T91" i="15"/>
  <c r="S91" i="15"/>
  <c r="R91" i="15"/>
  <c r="P91" i="15"/>
  <c r="Q91" i="15" s="1"/>
  <c r="I91" i="15"/>
  <c r="Z90" i="15"/>
  <c r="V90" i="15"/>
  <c r="U90" i="15"/>
  <c r="T90" i="15"/>
  <c r="S90" i="15"/>
  <c r="R90" i="15"/>
  <c r="P90" i="15"/>
  <c r="Q90" i="15" s="1"/>
  <c r="I90" i="15"/>
  <c r="J90" i="15" s="1"/>
  <c r="Z89" i="15"/>
  <c r="V89" i="15"/>
  <c r="U89" i="15"/>
  <c r="T89" i="15"/>
  <c r="S89" i="15"/>
  <c r="R89" i="15"/>
  <c r="P89" i="15"/>
  <c r="Q89" i="15" s="1"/>
  <c r="I89" i="15"/>
  <c r="Z88" i="15"/>
  <c r="V88" i="15"/>
  <c r="U88" i="15"/>
  <c r="T88" i="15"/>
  <c r="S88" i="15"/>
  <c r="R88" i="15"/>
  <c r="P88" i="15"/>
  <c r="Q88" i="15" s="1"/>
  <c r="I88" i="15"/>
  <c r="J88" i="15" s="1"/>
  <c r="Z87" i="15"/>
  <c r="V87" i="15"/>
  <c r="U87" i="15"/>
  <c r="T87" i="15"/>
  <c r="S87" i="15"/>
  <c r="R87" i="15"/>
  <c r="P87" i="15"/>
  <c r="Q87" i="15" s="1"/>
  <c r="I87" i="15"/>
  <c r="Z86" i="15"/>
  <c r="V86" i="15"/>
  <c r="U86" i="15"/>
  <c r="T86" i="15"/>
  <c r="S86" i="15"/>
  <c r="R86" i="15"/>
  <c r="P86" i="15"/>
  <c r="Q86" i="15" s="1"/>
  <c r="I86" i="15"/>
  <c r="Z85" i="15"/>
  <c r="V85" i="15"/>
  <c r="U85" i="15"/>
  <c r="T85" i="15"/>
  <c r="S85" i="15"/>
  <c r="R85" i="15"/>
  <c r="P85" i="15"/>
  <c r="Q85" i="15" s="1"/>
  <c r="I85" i="15"/>
  <c r="Z84" i="15"/>
  <c r="V84" i="15"/>
  <c r="U84" i="15"/>
  <c r="T84" i="15"/>
  <c r="S84" i="15"/>
  <c r="R84" i="15"/>
  <c r="P84" i="15"/>
  <c r="Q84" i="15" s="1"/>
  <c r="I84" i="15"/>
  <c r="J84" i="15" s="1"/>
  <c r="Z83" i="15"/>
  <c r="V83" i="15"/>
  <c r="U83" i="15"/>
  <c r="T83" i="15"/>
  <c r="S83" i="15"/>
  <c r="R83" i="15"/>
  <c r="P83" i="15"/>
  <c r="Q83" i="15" s="1"/>
  <c r="I83" i="15"/>
  <c r="Z82" i="15"/>
  <c r="V82" i="15"/>
  <c r="U82" i="15"/>
  <c r="T82" i="15"/>
  <c r="S82" i="15"/>
  <c r="R82" i="15"/>
  <c r="P82" i="15"/>
  <c r="Q82" i="15" s="1"/>
  <c r="I82" i="15"/>
  <c r="J82" i="15" s="1"/>
  <c r="Z81" i="15"/>
  <c r="V81" i="15"/>
  <c r="U81" i="15"/>
  <c r="T81" i="15"/>
  <c r="S81" i="15"/>
  <c r="R81" i="15"/>
  <c r="P81" i="15"/>
  <c r="Q81" i="15" s="1"/>
  <c r="I81" i="15"/>
  <c r="W81" i="15" s="1"/>
  <c r="Z80" i="15"/>
  <c r="V80" i="15"/>
  <c r="U80" i="15"/>
  <c r="T80" i="15"/>
  <c r="S80" i="15"/>
  <c r="R80" i="15"/>
  <c r="P80" i="15"/>
  <c r="Q80" i="15" s="1"/>
  <c r="I80" i="15"/>
  <c r="J80" i="15" s="1"/>
  <c r="Z79" i="15"/>
  <c r="V79" i="15"/>
  <c r="U79" i="15"/>
  <c r="T79" i="15"/>
  <c r="S79" i="15"/>
  <c r="R79" i="15"/>
  <c r="P79" i="15"/>
  <c r="Q79" i="15" s="1"/>
  <c r="I79" i="15"/>
  <c r="Z78" i="15"/>
  <c r="V78" i="15"/>
  <c r="U78" i="15"/>
  <c r="T78" i="15"/>
  <c r="S78" i="15"/>
  <c r="R78" i="15"/>
  <c r="P78" i="15"/>
  <c r="Q78" i="15" s="1"/>
  <c r="I78" i="15"/>
  <c r="Z77" i="15"/>
  <c r="V77" i="15"/>
  <c r="U77" i="15"/>
  <c r="T77" i="15"/>
  <c r="S77" i="15"/>
  <c r="R77" i="15"/>
  <c r="P77" i="15"/>
  <c r="Q77" i="15" s="1"/>
  <c r="I77" i="15"/>
  <c r="Z76" i="15"/>
  <c r="V76" i="15"/>
  <c r="U76" i="15"/>
  <c r="T76" i="15"/>
  <c r="S76" i="15"/>
  <c r="R76" i="15"/>
  <c r="P76" i="15"/>
  <c r="Q76" i="15" s="1"/>
  <c r="I76" i="15"/>
  <c r="Z75" i="15"/>
  <c r="V75" i="15"/>
  <c r="U75" i="15"/>
  <c r="T75" i="15"/>
  <c r="S75" i="15"/>
  <c r="R75" i="15"/>
  <c r="P75" i="15"/>
  <c r="Q75" i="15" s="1"/>
  <c r="I75" i="15"/>
  <c r="Z74" i="15"/>
  <c r="V74" i="15"/>
  <c r="U74" i="15"/>
  <c r="T74" i="15"/>
  <c r="S74" i="15"/>
  <c r="R74" i="15"/>
  <c r="P74" i="15"/>
  <c r="Q74" i="15" s="1"/>
  <c r="I74" i="15"/>
  <c r="Z73" i="15"/>
  <c r="V73" i="15"/>
  <c r="U73" i="15"/>
  <c r="T73" i="15"/>
  <c r="S73" i="15"/>
  <c r="R73" i="15"/>
  <c r="P73" i="15"/>
  <c r="Q73" i="15" s="1"/>
  <c r="I73" i="15"/>
  <c r="Z72" i="15"/>
  <c r="V72" i="15"/>
  <c r="U72" i="15"/>
  <c r="T72" i="15"/>
  <c r="S72" i="15"/>
  <c r="R72" i="15"/>
  <c r="P72" i="15"/>
  <c r="Q72" i="15" s="1"/>
  <c r="I72" i="15"/>
  <c r="J72" i="15" s="1"/>
  <c r="Z71" i="15"/>
  <c r="V71" i="15"/>
  <c r="U71" i="15"/>
  <c r="T71" i="15"/>
  <c r="S71" i="15"/>
  <c r="R71" i="15"/>
  <c r="P71" i="15"/>
  <c r="Q71" i="15" s="1"/>
  <c r="I71" i="15"/>
  <c r="Z70" i="15"/>
  <c r="V70" i="15"/>
  <c r="U70" i="15"/>
  <c r="T70" i="15"/>
  <c r="S70" i="15"/>
  <c r="R70" i="15"/>
  <c r="P70" i="15"/>
  <c r="Q70" i="15" s="1"/>
  <c r="I70" i="15"/>
  <c r="Z69" i="15"/>
  <c r="V69" i="15"/>
  <c r="U69" i="15"/>
  <c r="T69" i="15"/>
  <c r="S69" i="15"/>
  <c r="R69" i="15"/>
  <c r="P69" i="15"/>
  <c r="Q69" i="15" s="1"/>
  <c r="I69" i="15"/>
  <c r="Z68" i="15"/>
  <c r="V68" i="15"/>
  <c r="U68" i="15"/>
  <c r="T68" i="15"/>
  <c r="S68" i="15"/>
  <c r="R68" i="15"/>
  <c r="P68" i="15"/>
  <c r="Q68" i="15" s="1"/>
  <c r="I68" i="15"/>
  <c r="J68" i="15" s="1"/>
  <c r="Z67" i="15"/>
  <c r="V67" i="15"/>
  <c r="U67" i="15"/>
  <c r="T67" i="15"/>
  <c r="S67" i="15"/>
  <c r="R67" i="15"/>
  <c r="P67" i="15"/>
  <c r="Q67" i="15" s="1"/>
  <c r="I67" i="15"/>
  <c r="Z66" i="15"/>
  <c r="V66" i="15"/>
  <c r="U66" i="15"/>
  <c r="T66" i="15"/>
  <c r="S66" i="15"/>
  <c r="R66" i="15"/>
  <c r="P66" i="15"/>
  <c r="Q66" i="15" s="1"/>
  <c r="I66" i="15"/>
  <c r="J66" i="15" s="1"/>
  <c r="Z65" i="15"/>
  <c r="V65" i="15"/>
  <c r="U65" i="15"/>
  <c r="T65" i="15"/>
  <c r="S65" i="15"/>
  <c r="R65" i="15"/>
  <c r="P65" i="15"/>
  <c r="Q65" i="15" s="1"/>
  <c r="I65" i="15"/>
  <c r="Z64" i="15"/>
  <c r="V64" i="15"/>
  <c r="U64" i="15"/>
  <c r="T64" i="15"/>
  <c r="S64" i="15"/>
  <c r="R64" i="15"/>
  <c r="P64" i="15"/>
  <c r="Q64" i="15" s="1"/>
  <c r="J64" i="15"/>
  <c r="I64" i="15"/>
  <c r="W64" i="15" s="1"/>
  <c r="Z63" i="15"/>
  <c r="V63" i="15"/>
  <c r="U63" i="15"/>
  <c r="T63" i="15"/>
  <c r="S63" i="15"/>
  <c r="R63" i="15"/>
  <c r="P63" i="15"/>
  <c r="Q63" i="15" s="1"/>
  <c r="I63" i="15"/>
  <c r="Z62" i="15"/>
  <c r="V62" i="15"/>
  <c r="U62" i="15"/>
  <c r="T62" i="15"/>
  <c r="S62" i="15"/>
  <c r="R62" i="15"/>
  <c r="P62" i="15"/>
  <c r="Q62" i="15" s="1"/>
  <c r="I62" i="15"/>
  <c r="J62" i="15" s="1"/>
  <c r="Z61" i="15"/>
  <c r="V61" i="15"/>
  <c r="U61" i="15"/>
  <c r="T61" i="15"/>
  <c r="S61" i="15"/>
  <c r="R61" i="15"/>
  <c r="P61" i="15"/>
  <c r="Q61" i="15" s="1"/>
  <c r="I61" i="15"/>
  <c r="V60" i="15"/>
  <c r="U60" i="15"/>
  <c r="T60" i="15"/>
  <c r="S60" i="15"/>
  <c r="R60" i="15"/>
  <c r="P60" i="15"/>
  <c r="Q60" i="15" s="1"/>
  <c r="I60" i="15"/>
  <c r="W60" i="15" s="1"/>
  <c r="Z59" i="15"/>
  <c r="V59" i="15"/>
  <c r="U59" i="15"/>
  <c r="T59" i="15"/>
  <c r="S59" i="15"/>
  <c r="R59" i="15"/>
  <c r="P59" i="15"/>
  <c r="Q59" i="15" s="1"/>
  <c r="I59" i="15"/>
  <c r="Z58" i="15"/>
  <c r="V58" i="15"/>
  <c r="U58" i="15"/>
  <c r="T58" i="15"/>
  <c r="S58" i="15"/>
  <c r="R58" i="15"/>
  <c r="P58" i="15"/>
  <c r="Q58" i="15" s="1"/>
  <c r="I58" i="15"/>
  <c r="Z57" i="15"/>
  <c r="V57" i="15"/>
  <c r="U57" i="15"/>
  <c r="T57" i="15"/>
  <c r="S57" i="15"/>
  <c r="R57" i="15"/>
  <c r="P57" i="15"/>
  <c r="Q57" i="15" s="1"/>
  <c r="I57" i="15"/>
  <c r="Z56" i="15"/>
  <c r="V56" i="15"/>
  <c r="U56" i="15"/>
  <c r="T56" i="15"/>
  <c r="S56" i="15"/>
  <c r="R56" i="15"/>
  <c r="P56" i="15"/>
  <c r="Q56" i="15" s="1"/>
  <c r="I56" i="15"/>
  <c r="Z55" i="15"/>
  <c r="V55" i="15"/>
  <c r="U55" i="15"/>
  <c r="T55" i="15"/>
  <c r="S55" i="15"/>
  <c r="R55" i="15"/>
  <c r="P55" i="15"/>
  <c r="Q55" i="15" s="1"/>
  <c r="I55" i="15"/>
  <c r="Z54" i="15"/>
  <c r="V54" i="15"/>
  <c r="U54" i="15"/>
  <c r="T54" i="15"/>
  <c r="S54" i="15"/>
  <c r="R54" i="15"/>
  <c r="P54" i="15"/>
  <c r="Q54" i="15" s="1"/>
  <c r="I54" i="15"/>
  <c r="Z53" i="15"/>
  <c r="V53" i="15"/>
  <c r="U53" i="15"/>
  <c r="T53" i="15"/>
  <c r="S53" i="15"/>
  <c r="R53" i="15"/>
  <c r="P53" i="15"/>
  <c r="Q53" i="15" s="1"/>
  <c r="I53" i="15"/>
  <c r="Z52" i="15"/>
  <c r="V52" i="15"/>
  <c r="U52" i="15"/>
  <c r="T52" i="15"/>
  <c r="S52" i="15"/>
  <c r="R52" i="15"/>
  <c r="P52" i="15"/>
  <c r="Q52" i="15" s="1"/>
  <c r="I52" i="15"/>
  <c r="J52" i="15" s="1"/>
  <c r="Z51" i="15"/>
  <c r="V51" i="15"/>
  <c r="U51" i="15"/>
  <c r="T51" i="15"/>
  <c r="S51" i="15"/>
  <c r="R51" i="15"/>
  <c r="P51" i="15"/>
  <c r="Q51" i="15" s="1"/>
  <c r="I51" i="15"/>
  <c r="Z50" i="15"/>
  <c r="V50" i="15"/>
  <c r="U50" i="15"/>
  <c r="T50" i="15"/>
  <c r="S50" i="15"/>
  <c r="R50" i="15"/>
  <c r="P50" i="15"/>
  <c r="Q50" i="15" s="1"/>
  <c r="I50" i="15"/>
  <c r="J50" i="15" s="1"/>
  <c r="Z49" i="15"/>
  <c r="V49" i="15"/>
  <c r="U49" i="15"/>
  <c r="T49" i="15"/>
  <c r="S49" i="15"/>
  <c r="R49" i="15"/>
  <c r="P49" i="15"/>
  <c r="Q49" i="15" s="1"/>
  <c r="I49" i="15"/>
  <c r="Z48" i="15"/>
  <c r="V48" i="15"/>
  <c r="U48" i="15"/>
  <c r="T48" i="15"/>
  <c r="S48" i="15"/>
  <c r="R48" i="15"/>
  <c r="P48" i="15"/>
  <c r="Q48" i="15" s="1"/>
  <c r="I48" i="15"/>
  <c r="Z47" i="15"/>
  <c r="V47" i="15"/>
  <c r="U47" i="15"/>
  <c r="T47" i="15"/>
  <c r="S47" i="15"/>
  <c r="R47" i="15"/>
  <c r="P47" i="15"/>
  <c r="Q47" i="15" s="1"/>
  <c r="I47" i="15"/>
  <c r="Z46" i="15"/>
  <c r="V46" i="15"/>
  <c r="U46" i="15"/>
  <c r="T46" i="15"/>
  <c r="S46" i="15"/>
  <c r="R46" i="15"/>
  <c r="P46" i="15"/>
  <c r="Q46" i="15" s="1"/>
  <c r="I46" i="15"/>
  <c r="W46" i="15" s="1"/>
  <c r="Z45" i="15"/>
  <c r="V45" i="15"/>
  <c r="U45" i="15"/>
  <c r="T45" i="15"/>
  <c r="S45" i="15"/>
  <c r="R45" i="15"/>
  <c r="P45" i="15"/>
  <c r="Q45" i="15" s="1"/>
  <c r="I45" i="15"/>
  <c r="Z44" i="15"/>
  <c r="V44" i="15"/>
  <c r="U44" i="15"/>
  <c r="T44" i="15"/>
  <c r="S44" i="15"/>
  <c r="R44" i="15"/>
  <c r="P44" i="15"/>
  <c r="Q44" i="15" s="1"/>
  <c r="I44" i="15"/>
  <c r="Z43" i="15"/>
  <c r="V43" i="15"/>
  <c r="U43" i="15"/>
  <c r="T43" i="15"/>
  <c r="S43" i="15"/>
  <c r="R43" i="15"/>
  <c r="P43" i="15"/>
  <c r="Q43" i="15" s="1"/>
  <c r="I43" i="15"/>
  <c r="Z42" i="15"/>
  <c r="V42" i="15"/>
  <c r="U42" i="15"/>
  <c r="T42" i="15"/>
  <c r="S42" i="15"/>
  <c r="R42" i="15"/>
  <c r="P42" i="15"/>
  <c r="Q42" i="15" s="1"/>
  <c r="I42" i="15"/>
  <c r="Z41" i="15"/>
  <c r="V41" i="15"/>
  <c r="U41" i="15"/>
  <c r="T41" i="15"/>
  <c r="S41" i="15"/>
  <c r="R41" i="15"/>
  <c r="P41" i="15"/>
  <c r="Q41" i="15" s="1"/>
  <c r="I41" i="15"/>
  <c r="Z40" i="15"/>
  <c r="V40" i="15"/>
  <c r="U40" i="15"/>
  <c r="T40" i="15"/>
  <c r="S40" i="15"/>
  <c r="R40" i="15"/>
  <c r="P40" i="15"/>
  <c r="Q40" i="15" s="1"/>
  <c r="I40" i="15"/>
  <c r="Z39" i="15"/>
  <c r="V39" i="15"/>
  <c r="U39" i="15"/>
  <c r="T39" i="15"/>
  <c r="S39" i="15"/>
  <c r="R39" i="15"/>
  <c r="P39" i="15"/>
  <c r="Q39" i="15" s="1"/>
  <c r="I39" i="15"/>
  <c r="Z38" i="15"/>
  <c r="V38" i="15"/>
  <c r="U38" i="15"/>
  <c r="T38" i="15"/>
  <c r="S38" i="15"/>
  <c r="R38" i="15"/>
  <c r="P38" i="15"/>
  <c r="Q38" i="15" s="1"/>
  <c r="I38" i="15"/>
  <c r="Z37" i="15"/>
  <c r="V37" i="15"/>
  <c r="U37" i="15"/>
  <c r="T37" i="15"/>
  <c r="S37" i="15"/>
  <c r="R37" i="15"/>
  <c r="P37" i="15"/>
  <c r="Q37" i="15" s="1"/>
  <c r="I37" i="15"/>
  <c r="Z36" i="15"/>
  <c r="V36" i="15"/>
  <c r="U36" i="15"/>
  <c r="T36" i="15"/>
  <c r="S36" i="15"/>
  <c r="R36" i="15"/>
  <c r="P36" i="15"/>
  <c r="Q36" i="15" s="1"/>
  <c r="I36" i="15"/>
  <c r="Z35" i="15"/>
  <c r="V35" i="15"/>
  <c r="U35" i="15"/>
  <c r="T35" i="15"/>
  <c r="S35" i="15"/>
  <c r="R35" i="15"/>
  <c r="P35" i="15"/>
  <c r="Q35" i="15" s="1"/>
  <c r="I35" i="15"/>
  <c r="Z34" i="15"/>
  <c r="V34" i="15"/>
  <c r="U34" i="15"/>
  <c r="T34" i="15"/>
  <c r="S34" i="15"/>
  <c r="R34" i="15"/>
  <c r="P34" i="15"/>
  <c r="Q34" i="15" s="1"/>
  <c r="I34" i="15"/>
  <c r="Z33" i="15"/>
  <c r="V33" i="15"/>
  <c r="U33" i="15"/>
  <c r="T33" i="15"/>
  <c r="S33" i="15"/>
  <c r="R33" i="15"/>
  <c r="P33" i="15"/>
  <c r="Q33" i="15" s="1"/>
  <c r="I33" i="15"/>
  <c r="Z32" i="15"/>
  <c r="V32" i="15"/>
  <c r="U32" i="15"/>
  <c r="T32" i="15"/>
  <c r="S32" i="15"/>
  <c r="R32" i="15"/>
  <c r="P32" i="15"/>
  <c r="Q32" i="15" s="1"/>
  <c r="I32" i="15"/>
  <c r="Z31" i="15"/>
  <c r="V31" i="15"/>
  <c r="U31" i="15"/>
  <c r="T31" i="15"/>
  <c r="S31" i="15"/>
  <c r="R31" i="15"/>
  <c r="P31" i="15"/>
  <c r="Q31" i="15" s="1"/>
  <c r="I31" i="15"/>
  <c r="Z30" i="15"/>
  <c r="V30" i="15"/>
  <c r="U30" i="15"/>
  <c r="T30" i="15"/>
  <c r="S30" i="15"/>
  <c r="R30" i="15"/>
  <c r="P30" i="15"/>
  <c r="Q30" i="15" s="1"/>
  <c r="I30" i="15"/>
  <c r="Z29" i="15"/>
  <c r="V29" i="15"/>
  <c r="U29" i="15"/>
  <c r="T29" i="15"/>
  <c r="S29" i="15"/>
  <c r="R29" i="15"/>
  <c r="P29" i="15"/>
  <c r="Q29" i="15" s="1"/>
  <c r="I29" i="15"/>
  <c r="W29" i="15" s="1"/>
  <c r="Z28" i="15"/>
  <c r="V28" i="15"/>
  <c r="U28" i="15"/>
  <c r="T28" i="15"/>
  <c r="S28" i="15"/>
  <c r="R28" i="15"/>
  <c r="P28" i="15"/>
  <c r="I28" i="15"/>
  <c r="J28" i="15" s="1"/>
  <c r="X28" i="15" s="1"/>
  <c r="Z27" i="15"/>
  <c r="V27" i="15"/>
  <c r="U27" i="15"/>
  <c r="T27" i="15"/>
  <c r="S27" i="15"/>
  <c r="R27" i="15"/>
  <c r="P27" i="15"/>
  <c r="X27" i="15" s="1"/>
  <c r="J27" i="15"/>
  <c r="I27" i="15"/>
  <c r="Z26" i="15"/>
  <c r="V26" i="15"/>
  <c r="U26" i="15"/>
  <c r="T26" i="15"/>
  <c r="S26" i="15"/>
  <c r="R26" i="15"/>
  <c r="P26" i="15"/>
  <c r="I26" i="15"/>
  <c r="Z25" i="15"/>
  <c r="V25" i="15"/>
  <c r="U25" i="15"/>
  <c r="T25" i="15"/>
  <c r="S25" i="15"/>
  <c r="R25" i="15"/>
  <c r="P25" i="15"/>
  <c r="Q25" i="15" s="1"/>
  <c r="I25" i="15"/>
  <c r="J25" i="15" s="1"/>
  <c r="Z24" i="15"/>
  <c r="V24" i="15"/>
  <c r="U24" i="15"/>
  <c r="T24" i="15"/>
  <c r="S24" i="15"/>
  <c r="R24" i="15"/>
  <c r="P24" i="15"/>
  <c r="Q24" i="15" s="1"/>
  <c r="I24" i="15"/>
  <c r="Z23" i="15"/>
  <c r="V23" i="15"/>
  <c r="U23" i="15"/>
  <c r="T23" i="15"/>
  <c r="S23" i="15"/>
  <c r="R23" i="15"/>
  <c r="P23" i="15"/>
  <c r="Q23" i="15" s="1"/>
  <c r="J23" i="15"/>
  <c r="I23" i="15"/>
  <c r="Z22" i="15"/>
  <c r="V22" i="15"/>
  <c r="U22" i="15"/>
  <c r="T22" i="15"/>
  <c r="S22" i="15"/>
  <c r="R22" i="15"/>
  <c r="P22" i="15"/>
  <c r="Q22" i="15" s="1"/>
  <c r="I22" i="15"/>
  <c r="Z21" i="15"/>
  <c r="V21" i="15"/>
  <c r="U21" i="15"/>
  <c r="T21" i="15"/>
  <c r="S21" i="15"/>
  <c r="R21" i="15"/>
  <c r="P21" i="15"/>
  <c r="Q21" i="15" s="1"/>
  <c r="I21" i="15"/>
  <c r="J21" i="15" s="1"/>
  <c r="Z20" i="15"/>
  <c r="V20" i="15"/>
  <c r="U20" i="15"/>
  <c r="T20" i="15"/>
  <c r="S20" i="15"/>
  <c r="R20" i="15"/>
  <c r="P20" i="15"/>
  <c r="Q20" i="15" s="1"/>
  <c r="I20" i="15"/>
  <c r="Z19" i="15"/>
  <c r="V19" i="15"/>
  <c r="U19" i="15"/>
  <c r="T19" i="15"/>
  <c r="S19" i="15"/>
  <c r="R19" i="15"/>
  <c r="P19" i="15"/>
  <c r="Q19" i="15" s="1"/>
  <c r="J19" i="15"/>
  <c r="I19" i="15"/>
  <c r="Z18" i="15"/>
  <c r="V18" i="15"/>
  <c r="U18" i="15"/>
  <c r="T18" i="15"/>
  <c r="S18" i="15"/>
  <c r="R18" i="15"/>
  <c r="P18" i="15"/>
  <c r="Q18" i="15" s="1"/>
  <c r="I18" i="15"/>
  <c r="Z17" i="15"/>
  <c r="V17" i="15"/>
  <c r="U17" i="15"/>
  <c r="T17" i="15"/>
  <c r="S17" i="15"/>
  <c r="R17" i="15"/>
  <c r="P17" i="15"/>
  <c r="Q17" i="15" s="1"/>
  <c r="I17" i="15"/>
  <c r="J17" i="15" s="1"/>
  <c r="Z16" i="15"/>
  <c r="V16" i="15"/>
  <c r="U16" i="15"/>
  <c r="T16" i="15"/>
  <c r="S16" i="15"/>
  <c r="R16" i="15"/>
  <c r="Q16" i="15"/>
  <c r="Z15" i="15"/>
  <c r="V15" i="15"/>
  <c r="U15" i="15"/>
  <c r="T15" i="15"/>
  <c r="S15" i="15"/>
  <c r="R15" i="15"/>
  <c r="P15" i="15"/>
  <c r="Q15" i="15" s="1"/>
  <c r="I15" i="15"/>
  <c r="Z14" i="15"/>
  <c r="V14" i="15"/>
  <c r="U14" i="15"/>
  <c r="T14" i="15"/>
  <c r="S14" i="15"/>
  <c r="R14" i="15"/>
  <c r="P14" i="15"/>
  <c r="Q14" i="15" s="1"/>
  <c r="I14" i="15"/>
  <c r="Z13" i="15"/>
  <c r="V13" i="15"/>
  <c r="U13" i="15"/>
  <c r="T13" i="15"/>
  <c r="S13" i="15"/>
  <c r="R13" i="15"/>
  <c r="P13" i="15"/>
  <c r="Q13" i="15" s="1"/>
  <c r="I13" i="15"/>
  <c r="Z12" i="15"/>
  <c r="V12" i="15"/>
  <c r="U12" i="15"/>
  <c r="T12" i="15"/>
  <c r="S12" i="15"/>
  <c r="R12" i="15"/>
  <c r="P12" i="15"/>
  <c r="Q12" i="15" s="1"/>
  <c r="I12" i="15"/>
  <c r="Z11" i="15"/>
  <c r="V11" i="15"/>
  <c r="U11" i="15"/>
  <c r="T11" i="15"/>
  <c r="S11" i="15"/>
  <c r="R11" i="15"/>
  <c r="P11" i="15"/>
  <c r="Q11" i="15" s="1"/>
  <c r="I11" i="15"/>
  <c r="Z10" i="15"/>
  <c r="V10" i="15"/>
  <c r="U10" i="15"/>
  <c r="T10" i="15"/>
  <c r="S10" i="15"/>
  <c r="R10" i="15"/>
  <c r="P10" i="15"/>
  <c r="Q10" i="15" s="1"/>
  <c r="I10" i="15"/>
  <c r="Z9" i="15"/>
  <c r="V9" i="15"/>
  <c r="U9" i="15"/>
  <c r="T9" i="15"/>
  <c r="S9" i="15"/>
  <c r="R9" i="15"/>
  <c r="Q9" i="15"/>
  <c r="Z8" i="15"/>
  <c r="V8" i="15"/>
  <c r="U8" i="15"/>
  <c r="T8" i="15"/>
  <c r="S8" i="15"/>
  <c r="R8" i="15"/>
  <c r="Q8" i="15"/>
  <c r="I8" i="15"/>
  <c r="Z7" i="15"/>
  <c r="V7" i="15"/>
  <c r="U7" i="15"/>
  <c r="T7" i="15"/>
  <c r="S7" i="15"/>
  <c r="R7" i="15"/>
  <c r="I7" i="15"/>
  <c r="Q120" i="15" l="1"/>
  <c r="Q123" i="15"/>
  <c r="X7" i="16"/>
  <c r="T124" i="16"/>
  <c r="T125" i="16" s="1"/>
  <c r="I124" i="16"/>
  <c r="I125" i="16" s="1"/>
  <c r="S124" i="16"/>
  <c r="S125" i="16" s="1"/>
  <c r="V124" i="16"/>
  <c r="V125" i="16" s="1"/>
  <c r="R124" i="16"/>
  <c r="R125" i="16" s="1"/>
  <c r="U124" i="16"/>
  <c r="U125" i="16" s="1"/>
  <c r="P124" i="16"/>
  <c r="P125" i="16" s="1"/>
  <c r="W123" i="16"/>
  <c r="W120" i="16"/>
  <c r="Z124" i="16"/>
  <c r="Z125" i="16" s="1"/>
  <c r="W105" i="15"/>
  <c r="W103" i="15"/>
  <c r="W108" i="15"/>
  <c r="W107" i="15"/>
  <c r="X104" i="15"/>
  <c r="W102" i="15"/>
  <c r="W101" i="15"/>
  <c r="W83" i="15"/>
  <c r="X80" i="15"/>
  <c r="X82" i="15"/>
  <c r="W78" i="15"/>
  <c r="J78" i="15"/>
  <c r="X68" i="15"/>
  <c r="W70" i="15"/>
  <c r="J70" i="15"/>
  <c r="X70" i="15" s="1"/>
  <c r="J60" i="15"/>
  <c r="W62" i="15"/>
  <c r="W58" i="15"/>
  <c r="W36" i="15"/>
  <c r="W37" i="15"/>
  <c r="W32" i="15"/>
  <c r="W26" i="15"/>
  <c r="W24" i="15"/>
  <c r="W14" i="15"/>
  <c r="W13" i="15"/>
  <c r="W15" i="15"/>
  <c r="W16" i="15"/>
  <c r="W33" i="15"/>
  <c r="W48" i="15"/>
  <c r="X62" i="15"/>
  <c r="W109" i="15"/>
  <c r="W110" i="15"/>
  <c r="W111" i="15"/>
  <c r="W18" i="15"/>
  <c r="W34" i="15"/>
  <c r="W20" i="15"/>
  <c r="W22" i="15"/>
  <c r="W35" i="15"/>
  <c r="W54" i="15"/>
  <c r="W56" i="15"/>
  <c r="W74" i="15"/>
  <c r="W76" i="15"/>
  <c r="X64" i="15"/>
  <c r="X78" i="15"/>
  <c r="W30" i="15"/>
  <c r="W38" i="15"/>
  <c r="W40" i="15"/>
  <c r="X60" i="15"/>
  <c r="W8" i="15"/>
  <c r="W9" i="15"/>
  <c r="W10" i="15"/>
  <c r="W11" i="15"/>
  <c r="W12" i="15"/>
  <c r="W31" i="15"/>
  <c r="W42" i="15"/>
  <c r="W44" i="15"/>
  <c r="X84" i="15"/>
  <c r="W85" i="15"/>
  <c r="W86" i="15"/>
  <c r="W87" i="15"/>
  <c r="X88" i="15"/>
  <c r="W89" i="15"/>
  <c r="W91" i="15"/>
  <c r="W93" i="15"/>
  <c r="W94" i="15"/>
  <c r="W95" i="15"/>
  <c r="X96" i="15"/>
  <c r="W97" i="15"/>
  <c r="W99" i="15"/>
  <c r="W100" i="15"/>
  <c r="J44" i="15"/>
  <c r="X44" i="15" s="1"/>
  <c r="X50" i="15"/>
  <c r="J86" i="15"/>
  <c r="X86" i="15" s="1"/>
  <c r="J94" i="15"/>
  <c r="X94" i="15" s="1"/>
  <c r="J102" i="15"/>
  <c r="J110" i="15"/>
  <c r="X110" i="15" s="1"/>
  <c r="X52" i="15"/>
  <c r="W88" i="15"/>
  <c r="W96" i="15"/>
  <c r="W104" i="15"/>
  <c r="X19" i="15"/>
  <c r="X72" i="15"/>
  <c r="J74" i="15"/>
  <c r="X74" i="15" s="1"/>
  <c r="X21" i="15"/>
  <c r="W90" i="15"/>
  <c r="W98" i="15"/>
  <c r="W106" i="15"/>
  <c r="X17" i="15"/>
  <c r="X23" i="15"/>
  <c r="J48" i="15"/>
  <c r="X48" i="15" s="1"/>
  <c r="X25" i="15"/>
  <c r="X66" i="15"/>
  <c r="W92" i="15"/>
  <c r="V120" i="15"/>
  <c r="V123" i="15"/>
  <c r="Q7" i="15"/>
  <c r="W28" i="15"/>
  <c r="J30" i="15"/>
  <c r="X30" i="15" s="1"/>
  <c r="J32" i="15"/>
  <c r="X32" i="15" s="1"/>
  <c r="J34" i="15"/>
  <c r="X34" i="15" s="1"/>
  <c r="J36" i="15"/>
  <c r="X36" i="15" s="1"/>
  <c r="S123" i="15"/>
  <c r="S120" i="15"/>
  <c r="J8" i="15"/>
  <c r="X8" i="15" s="1"/>
  <c r="J10" i="15"/>
  <c r="X10" i="15" s="1"/>
  <c r="J12" i="15"/>
  <c r="X12" i="15" s="1"/>
  <c r="J14" i="15"/>
  <c r="X14" i="15" s="1"/>
  <c r="X16" i="15"/>
  <c r="J18" i="15"/>
  <c r="X18" i="15" s="1"/>
  <c r="J20" i="15"/>
  <c r="X20" i="15" s="1"/>
  <c r="J22" i="15"/>
  <c r="X22" i="15" s="1"/>
  <c r="J24" i="15"/>
  <c r="X24" i="15" s="1"/>
  <c r="J26" i="15"/>
  <c r="X26" i="15" s="1"/>
  <c r="J42" i="15"/>
  <c r="X42" i="15" s="1"/>
  <c r="W45" i="15"/>
  <c r="J45" i="15"/>
  <c r="X45" i="15" s="1"/>
  <c r="J58" i="15"/>
  <c r="X58" i="15" s="1"/>
  <c r="W61" i="15"/>
  <c r="J61" i="15"/>
  <c r="X61" i="15" s="1"/>
  <c r="W71" i="15"/>
  <c r="J71" i="15"/>
  <c r="X71" i="15" s="1"/>
  <c r="J76" i="15"/>
  <c r="X76" i="15" s="1"/>
  <c r="W82" i="15"/>
  <c r="X102" i="15"/>
  <c r="W39" i="15"/>
  <c r="J39" i="15"/>
  <c r="X39" i="15" s="1"/>
  <c r="W52" i="15"/>
  <c r="W55" i="15"/>
  <c r="J55" i="15"/>
  <c r="X55" i="15" s="1"/>
  <c r="W68" i="15"/>
  <c r="W72" i="15"/>
  <c r="J46" i="15"/>
  <c r="X46" i="15" s="1"/>
  <c r="W49" i="15"/>
  <c r="J49" i="15"/>
  <c r="X49" i="15" s="1"/>
  <c r="W65" i="15"/>
  <c r="J65" i="15"/>
  <c r="X65" i="15" s="1"/>
  <c r="W77" i="15"/>
  <c r="J77" i="15"/>
  <c r="X77" i="15" s="1"/>
  <c r="T123" i="15"/>
  <c r="T120" i="15"/>
  <c r="J29" i="15"/>
  <c r="X29" i="15" s="1"/>
  <c r="J31" i="15"/>
  <c r="X31" i="15" s="1"/>
  <c r="J33" i="15"/>
  <c r="X33" i="15" s="1"/>
  <c r="J35" i="15"/>
  <c r="X35" i="15" s="1"/>
  <c r="J37" i="15"/>
  <c r="X37" i="15" s="1"/>
  <c r="J40" i="15"/>
  <c r="X40" i="15" s="1"/>
  <c r="W43" i="15"/>
  <c r="J43" i="15"/>
  <c r="X43" i="15" s="1"/>
  <c r="J56" i="15"/>
  <c r="X56" i="15" s="1"/>
  <c r="W59" i="15"/>
  <c r="J59" i="15"/>
  <c r="X59" i="15" s="1"/>
  <c r="W84" i="15"/>
  <c r="J7" i="15"/>
  <c r="W7" i="15"/>
  <c r="J11" i="15"/>
  <c r="X11" i="15" s="1"/>
  <c r="J13" i="15"/>
  <c r="X13" i="15" s="1"/>
  <c r="J15" i="15"/>
  <c r="X15" i="15" s="1"/>
  <c r="W17" i="15"/>
  <c r="W19" i="15"/>
  <c r="W21" i="15"/>
  <c r="W23" i="15"/>
  <c r="W25" i="15"/>
  <c r="W27" i="15"/>
  <c r="W50" i="15"/>
  <c r="W53" i="15"/>
  <c r="J53" i="15"/>
  <c r="X53" i="15" s="1"/>
  <c r="W66" i="15"/>
  <c r="W69" i="15"/>
  <c r="J69" i="15"/>
  <c r="X69" i="15" s="1"/>
  <c r="W73" i="15"/>
  <c r="J73" i="15"/>
  <c r="X73" i="15" s="1"/>
  <c r="X90" i="15"/>
  <c r="X98" i="15"/>
  <c r="X106" i="15"/>
  <c r="W47" i="15"/>
  <c r="J47" i="15"/>
  <c r="X47" i="15" s="1"/>
  <c r="W63" i="15"/>
  <c r="J63" i="15"/>
  <c r="X63" i="15" s="1"/>
  <c r="W79" i="15"/>
  <c r="J79" i="15"/>
  <c r="X79" i="15" s="1"/>
  <c r="W80" i="15"/>
  <c r="J38" i="15"/>
  <c r="X38" i="15" s="1"/>
  <c r="W41" i="15"/>
  <c r="J41" i="15"/>
  <c r="X41" i="15" s="1"/>
  <c r="J54" i="15"/>
  <c r="X54" i="15" s="1"/>
  <c r="W57" i="15"/>
  <c r="J57" i="15"/>
  <c r="X57" i="15" s="1"/>
  <c r="X92" i="15"/>
  <c r="X100" i="15"/>
  <c r="X108" i="15"/>
  <c r="U123" i="15"/>
  <c r="U120" i="15"/>
  <c r="Z123" i="15"/>
  <c r="R123" i="15"/>
  <c r="R120" i="15"/>
  <c r="W51" i="15"/>
  <c r="J51" i="15"/>
  <c r="X51" i="15" s="1"/>
  <c r="W67" i="15"/>
  <c r="J67" i="15"/>
  <c r="X67" i="15" s="1"/>
  <c r="W75" i="15"/>
  <c r="J75" i="15"/>
  <c r="X75" i="15" s="1"/>
  <c r="G124" i="15"/>
  <c r="G125" i="15" s="1"/>
  <c r="O124" i="15"/>
  <c r="O125" i="15" s="1"/>
  <c r="H125" i="15"/>
  <c r="Y125" i="15"/>
  <c r="J81" i="15"/>
  <c r="X81" i="15" s="1"/>
  <c r="J83" i="15"/>
  <c r="X83" i="15" s="1"/>
  <c r="J85" i="15"/>
  <c r="X85" i="15" s="1"/>
  <c r="J87" i="15"/>
  <c r="X87" i="15" s="1"/>
  <c r="J89" i="15"/>
  <c r="X89" i="15" s="1"/>
  <c r="J91" i="15"/>
  <c r="X91" i="15" s="1"/>
  <c r="J93" i="15"/>
  <c r="X93" i="15" s="1"/>
  <c r="J95" i="15"/>
  <c r="X95" i="15" s="1"/>
  <c r="J97" i="15"/>
  <c r="X97" i="15" s="1"/>
  <c r="J99" i="15"/>
  <c r="X99" i="15" s="1"/>
  <c r="J101" i="15"/>
  <c r="X101" i="15" s="1"/>
  <c r="J103" i="15"/>
  <c r="X103" i="15" s="1"/>
  <c r="J105" i="15"/>
  <c r="X105" i="15" s="1"/>
  <c r="J107" i="15"/>
  <c r="X107" i="15" s="1"/>
  <c r="J109" i="15"/>
  <c r="X109" i="15" s="1"/>
  <c r="J111" i="15"/>
  <c r="X111" i="15" s="1"/>
  <c r="P122" i="15"/>
  <c r="K125" i="15"/>
  <c r="D125" i="15"/>
  <c r="L125" i="15"/>
  <c r="X121" i="15"/>
  <c r="X122" i="15" s="1"/>
  <c r="E125" i="15"/>
  <c r="M125" i="15"/>
  <c r="F125" i="15"/>
  <c r="N125" i="15"/>
  <c r="X9" i="15" l="1"/>
  <c r="J120" i="15"/>
  <c r="J123" i="15"/>
  <c r="S128" i="16"/>
  <c r="O128" i="16"/>
  <c r="P128" i="16"/>
  <c r="Q128" i="16"/>
  <c r="R128" i="16"/>
  <c r="Q124" i="16"/>
  <c r="Q125" i="16" s="1"/>
  <c r="W124" i="16"/>
  <c r="W125" i="16" s="1"/>
  <c r="X123" i="16"/>
  <c r="X120" i="16"/>
  <c r="J124" i="16"/>
  <c r="J125" i="16" s="1"/>
  <c r="R124" i="15"/>
  <c r="R125" i="15" s="1"/>
  <c r="Z124" i="15"/>
  <c r="Z125" i="15" s="1"/>
  <c r="I124" i="15"/>
  <c r="I125" i="15" s="1"/>
  <c r="W123" i="15"/>
  <c r="W120" i="15"/>
  <c r="T124" i="15"/>
  <c r="T125" i="15" s="1"/>
  <c r="P124" i="15"/>
  <c r="P125" i="15" s="1"/>
  <c r="S124" i="15"/>
  <c r="S125" i="15" s="1"/>
  <c r="V124" i="15"/>
  <c r="V125" i="15" s="1"/>
  <c r="U124" i="15"/>
  <c r="U125" i="15" s="1"/>
  <c r="X7" i="15"/>
  <c r="X124" i="16" l="1"/>
  <c r="X125" i="16" s="1"/>
  <c r="Q128" i="15"/>
  <c r="S128" i="15"/>
  <c r="R128" i="15"/>
  <c r="P128" i="15"/>
  <c r="O128" i="15"/>
  <c r="Q124" i="15"/>
  <c r="Q125" i="15" s="1"/>
  <c r="J124" i="15"/>
  <c r="J125" i="15" s="1"/>
  <c r="X123" i="15"/>
  <c r="X120" i="15"/>
  <c r="W124" i="15"/>
  <c r="W125" i="15" s="1"/>
  <c r="X124" i="15" l="1"/>
  <c r="X125" i="15" s="1"/>
  <c r="P106" i="14" l="1"/>
  <c r="T26" i="14" l="1"/>
  <c r="T27" i="14"/>
  <c r="T28" i="14"/>
  <c r="T29" i="14"/>
  <c r="T30" i="14"/>
  <c r="T31" i="14"/>
  <c r="S26" i="14"/>
  <c r="S27" i="14"/>
  <c r="S28" i="14"/>
  <c r="S29" i="14"/>
  <c r="S30" i="14"/>
  <c r="S31" i="14"/>
  <c r="S32" i="14"/>
  <c r="R26" i="14"/>
  <c r="R27" i="14"/>
  <c r="R28" i="14"/>
  <c r="R29" i="14"/>
  <c r="R30" i="14"/>
  <c r="R31" i="14"/>
  <c r="R32" i="14"/>
  <c r="Y123" i="14"/>
  <c r="Y124" i="14" s="1"/>
  <c r="O123" i="14"/>
  <c r="O124" i="14" s="1"/>
  <c r="N123" i="14"/>
  <c r="M123" i="14"/>
  <c r="M124" i="14" s="1"/>
  <c r="L123" i="14"/>
  <c r="L124" i="14" s="1"/>
  <c r="K123" i="14"/>
  <c r="K124" i="14" s="1"/>
  <c r="H123" i="14"/>
  <c r="H124" i="14" s="1"/>
  <c r="G123" i="14"/>
  <c r="F123" i="14"/>
  <c r="E123" i="14"/>
  <c r="E124" i="14" s="1"/>
  <c r="D123" i="14"/>
  <c r="D124" i="14" s="1"/>
  <c r="Y122" i="14"/>
  <c r="W122" i="14"/>
  <c r="V122" i="14"/>
  <c r="U122" i="14"/>
  <c r="T122" i="14"/>
  <c r="S122" i="14"/>
  <c r="O122" i="14"/>
  <c r="N122" i="14"/>
  <c r="M122" i="14"/>
  <c r="L122" i="14"/>
  <c r="K122" i="14"/>
  <c r="H122" i="14"/>
  <c r="G122" i="14"/>
  <c r="F122" i="14"/>
  <c r="E122" i="14"/>
  <c r="D122" i="14"/>
  <c r="Z121" i="14"/>
  <c r="Z122" i="14" s="1"/>
  <c r="V121" i="14"/>
  <c r="U121" i="14"/>
  <c r="T121" i="14"/>
  <c r="S121" i="14"/>
  <c r="R121" i="14"/>
  <c r="R122" i="14" s="1"/>
  <c r="P121" i="14"/>
  <c r="Q121" i="14" s="1"/>
  <c r="Q122" i="14" s="1"/>
  <c r="J121" i="14"/>
  <c r="J122" i="14" s="1"/>
  <c r="I121" i="14"/>
  <c r="I122" i="14" s="1"/>
  <c r="Y120" i="14"/>
  <c r="O120" i="14"/>
  <c r="N120" i="14"/>
  <c r="M120" i="14"/>
  <c r="L120" i="14"/>
  <c r="K120" i="14"/>
  <c r="Z111" i="14"/>
  <c r="V111" i="14"/>
  <c r="U111" i="14"/>
  <c r="T111" i="14"/>
  <c r="S111" i="14"/>
  <c r="R111" i="14"/>
  <c r="P111" i="14"/>
  <c r="Q111" i="14" s="1"/>
  <c r="I111" i="14"/>
  <c r="Z110" i="14"/>
  <c r="V110" i="14"/>
  <c r="U110" i="14"/>
  <c r="T110" i="14"/>
  <c r="S110" i="14"/>
  <c r="R110" i="14"/>
  <c r="P110" i="14"/>
  <c r="I110" i="14"/>
  <c r="J110" i="14" s="1"/>
  <c r="Z109" i="14"/>
  <c r="V109" i="14"/>
  <c r="U109" i="14"/>
  <c r="T109" i="14"/>
  <c r="S109" i="14"/>
  <c r="R109" i="14"/>
  <c r="P109" i="14"/>
  <c r="Q109" i="14" s="1"/>
  <c r="I109" i="14"/>
  <c r="Z108" i="14"/>
  <c r="W108" i="14"/>
  <c r="V108" i="14"/>
  <c r="U108" i="14"/>
  <c r="T108" i="14"/>
  <c r="S108" i="14"/>
  <c r="R108" i="14"/>
  <c r="P108" i="14"/>
  <c r="Q108" i="14" s="1"/>
  <c r="J108" i="14"/>
  <c r="I108" i="14"/>
  <c r="Z107" i="14"/>
  <c r="V107" i="14"/>
  <c r="U107" i="14"/>
  <c r="T107" i="14"/>
  <c r="S107" i="14"/>
  <c r="R107" i="14"/>
  <c r="P107" i="14"/>
  <c r="Q107" i="14" s="1"/>
  <c r="I107" i="14"/>
  <c r="Z106" i="14"/>
  <c r="V106" i="14"/>
  <c r="U106" i="14"/>
  <c r="T106" i="14"/>
  <c r="S106" i="14"/>
  <c r="R106" i="14"/>
  <c r="Q106" i="14"/>
  <c r="I106" i="14"/>
  <c r="J106" i="14" s="1"/>
  <c r="Z105" i="14"/>
  <c r="V105" i="14"/>
  <c r="U105" i="14"/>
  <c r="T105" i="14"/>
  <c r="S105" i="14"/>
  <c r="R105" i="14"/>
  <c r="P105" i="14"/>
  <c r="Q105" i="14" s="1"/>
  <c r="I105" i="14"/>
  <c r="W105" i="14" s="1"/>
  <c r="Z104" i="14"/>
  <c r="V104" i="14"/>
  <c r="U104" i="14"/>
  <c r="T104" i="14"/>
  <c r="S104" i="14"/>
  <c r="R104" i="14"/>
  <c r="P104" i="14"/>
  <c r="Q104" i="14" s="1"/>
  <c r="I104" i="14"/>
  <c r="J104" i="14" s="1"/>
  <c r="Z103" i="14"/>
  <c r="V103" i="14"/>
  <c r="U103" i="14"/>
  <c r="T103" i="14"/>
  <c r="S103" i="14"/>
  <c r="R103" i="14"/>
  <c r="P103" i="14"/>
  <c r="Q103" i="14" s="1"/>
  <c r="I103" i="14"/>
  <c r="Z102" i="14"/>
  <c r="V102" i="14"/>
  <c r="U102" i="14"/>
  <c r="T102" i="14"/>
  <c r="S102" i="14"/>
  <c r="R102" i="14"/>
  <c r="P102" i="14"/>
  <c r="Q102" i="14" s="1"/>
  <c r="I102" i="14"/>
  <c r="Z101" i="14"/>
  <c r="V101" i="14"/>
  <c r="U101" i="14"/>
  <c r="T101" i="14"/>
  <c r="S101" i="14"/>
  <c r="R101" i="14"/>
  <c r="P101" i="14"/>
  <c r="Q101" i="14" s="1"/>
  <c r="I101" i="14"/>
  <c r="Z100" i="14"/>
  <c r="V100" i="14"/>
  <c r="U100" i="14"/>
  <c r="T100" i="14"/>
  <c r="S100" i="14"/>
  <c r="R100" i="14"/>
  <c r="P100" i="14"/>
  <c r="Q100" i="14" s="1"/>
  <c r="I100" i="14"/>
  <c r="Z99" i="14"/>
  <c r="V99" i="14"/>
  <c r="U99" i="14"/>
  <c r="T99" i="14"/>
  <c r="S99" i="14"/>
  <c r="R99" i="14"/>
  <c r="P99" i="14"/>
  <c r="Q99" i="14" s="1"/>
  <c r="I99" i="14"/>
  <c r="Z98" i="14"/>
  <c r="V98" i="14"/>
  <c r="U98" i="14"/>
  <c r="T98" i="14"/>
  <c r="S98" i="14"/>
  <c r="R98" i="14"/>
  <c r="P98" i="14"/>
  <c r="Q98" i="14" s="1"/>
  <c r="I98" i="14"/>
  <c r="J98" i="14" s="1"/>
  <c r="Z97" i="14"/>
  <c r="V97" i="14"/>
  <c r="U97" i="14"/>
  <c r="T97" i="14"/>
  <c r="S97" i="14"/>
  <c r="R97" i="14"/>
  <c r="P97" i="14"/>
  <c r="Q97" i="14" s="1"/>
  <c r="I97" i="14"/>
  <c r="Z96" i="14"/>
  <c r="V96" i="14"/>
  <c r="U96" i="14"/>
  <c r="T96" i="14"/>
  <c r="S96" i="14"/>
  <c r="R96" i="14"/>
  <c r="P96" i="14"/>
  <c r="Q96" i="14" s="1"/>
  <c r="I96" i="14"/>
  <c r="Z95" i="14"/>
  <c r="V95" i="14"/>
  <c r="U95" i="14"/>
  <c r="T95" i="14"/>
  <c r="S95" i="14"/>
  <c r="R95" i="14"/>
  <c r="P95" i="14"/>
  <c r="Q95" i="14" s="1"/>
  <c r="I95" i="14"/>
  <c r="Z94" i="14"/>
  <c r="V94" i="14"/>
  <c r="U94" i="14"/>
  <c r="T94" i="14"/>
  <c r="S94" i="14"/>
  <c r="R94" i="14"/>
  <c r="P94" i="14"/>
  <c r="Q94" i="14" s="1"/>
  <c r="I94" i="14"/>
  <c r="J94" i="14" s="1"/>
  <c r="Z93" i="14"/>
  <c r="V93" i="14"/>
  <c r="U93" i="14"/>
  <c r="T93" i="14"/>
  <c r="S93" i="14"/>
  <c r="R93" i="14"/>
  <c r="P93" i="14"/>
  <c r="Q93" i="14" s="1"/>
  <c r="I93" i="14"/>
  <c r="Z92" i="14"/>
  <c r="V92" i="14"/>
  <c r="U92" i="14"/>
  <c r="T92" i="14"/>
  <c r="S92" i="14"/>
  <c r="R92" i="14"/>
  <c r="P92" i="14"/>
  <c r="Q92" i="14" s="1"/>
  <c r="I92" i="14"/>
  <c r="J92" i="14" s="1"/>
  <c r="Z91" i="14"/>
  <c r="V91" i="14"/>
  <c r="U91" i="14"/>
  <c r="T91" i="14"/>
  <c r="S91" i="14"/>
  <c r="R91" i="14"/>
  <c r="P91" i="14"/>
  <c r="Q91" i="14" s="1"/>
  <c r="I91" i="14"/>
  <c r="Z90" i="14"/>
  <c r="V90" i="14"/>
  <c r="U90" i="14"/>
  <c r="T90" i="14"/>
  <c r="S90" i="14"/>
  <c r="R90" i="14"/>
  <c r="P90" i="14"/>
  <c r="Q90" i="14" s="1"/>
  <c r="I90" i="14"/>
  <c r="J90" i="14" s="1"/>
  <c r="Z89" i="14"/>
  <c r="V89" i="14"/>
  <c r="U89" i="14"/>
  <c r="T89" i="14"/>
  <c r="S89" i="14"/>
  <c r="R89" i="14"/>
  <c r="P89" i="14"/>
  <c r="Q89" i="14" s="1"/>
  <c r="I89" i="14"/>
  <c r="Z88" i="14"/>
  <c r="V88" i="14"/>
  <c r="U88" i="14"/>
  <c r="T88" i="14"/>
  <c r="S88" i="14"/>
  <c r="R88" i="14"/>
  <c r="P88" i="14"/>
  <c r="Q88" i="14" s="1"/>
  <c r="I88" i="14"/>
  <c r="W88" i="14" s="1"/>
  <c r="Z87" i="14"/>
  <c r="V87" i="14"/>
  <c r="U87" i="14"/>
  <c r="T87" i="14"/>
  <c r="S87" i="14"/>
  <c r="R87" i="14"/>
  <c r="P87" i="14"/>
  <c r="Q87" i="14" s="1"/>
  <c r="I87" i="14"/>
  <c r="Z86" i="14"/>
  <c r="V86" i="14"/>
  <c r="U86" i="14"/>
  <c r="T86" i="14"/>
  <c r="S86" i="14"/>
  <c r="R86" i="14"/>
  <c r="P86" i="14"/>
  <c r="Q86" i="14" s="1"/>
  <c r="I86" i="14"/>
  <c r="Z85" i="14"/>
  <c r="V85" i="14"/>
  <c r="U85" i="14"/>
  <c r="T85" i="14"/>
  <c r="S85" i="14"/>
  <c r="R85" i="14"/>
  <c r="P85" i="14"/>
  <c r="Q85" i="14" s="1"/>
  <c r="I85" i="14"/>
  <c r="Z84" i="14"/>
  <c r="V84" i="14"/>
  <c r="U84" i="14"/>
  <c r="T84" i="14"/>
  <c r="S84" i="14"/>
  <c r="R84" i="14"/>
  <c r="Q84" i="14"/>
  <c r="P84" i="14"/>
  <c r="I84" i="14"/>
  <c r="Z83" i="14"/>
  <c r="V83" i="14"/>
  <c r="U83" i="14"/>
  <c r="T83" i="14"/>
  <c r="S83" i="14"/>
  <c r="R83" i="14"/>
  <c r="P83" i="14"/>
  <c r="Q83" i="14" s="1"/>
  <c r="I83" i="14"/>
  <c r="W83" i="14" s="1"/>
  <c r="Z82" i="14"/>
  <c r="V82" i="14"/>
  <c r="U82" i="14"/>
  <c r="T82" i="14"/>
  <c r="S82" i="14"/>
  <c r="R82" i="14"/>
  <c r="P82" i="14"/>
  <c r="Q82" i="14" s="1"/>
  <c r="I82" i="14"/>
  <c r="J82" i="14" s="1"/>
  <c r="Z81" i="14"/>
  <c r="V81" i="14"/>
  <c r="U81" i="14"/>
  <c r="T81" i="14"/>
  <c r="S81" i="14"/>
  <c r="R81" i="14"/>
  <c r="P81" i="14"/>
  <c r="Q81" i="14" s="1"/>
  <c r="I81" i="14"/>
  <c r="Z80" i="14"/>
  <c r="V80" i="14"/>
  <c r="U80" i="14"/>
  <c r="T80" i="14"/>
  <c r="S80" i="14"/>
  <c r="R80" i="14"/>
  <c r="P80" i="14"/>
  <c r="Q80" i="14" s="1"/>
  <c r="I80" i="14"/>
  <c r="Z79" i="14"/>
  <c r="V79" i="14"/>
  <c r="U79" i="14"/>
  <c r="T79" i="14"/>
  <c r="S79" i="14"/>
  <c r="R79" i="14"/>
  <c r="P79" i="14"/>
  <c r="Q79" i="14" s="1"/>
  <c r="I79" i="14"/>
  <c r="Z78" i="14"/>
  <c r="V78" i="14"/>
  <c r="U78" i="14"/>
  <c r="T78" i="14"/>
  <c r="S78" i="14"/>
  <c r="R78" i="14"/>
  <c r="P78" i="14"/>
  <c r="Q78" i="14" s="1"/>
  <c r="I78" i="14"/>
  <c r="Z77" i="14"/>
  <c r="V77" i="14"/>
  <c r="U77" i="14"/>
  <c r="T77" i="14"/>
  <c r="S77" i="14"/>
  <c r="R77" i="14"/>
  <c r="P77" i="14"/>
  <c r="Q77" i="14" s="1"/>
  <c r="I77" i="14"/>
  <c r="Z76" i="14"/>
  <c r="V76" i="14"/>
  <c r="U76" i="14"/>
  <c r="T76" i="14"/>
  <c r="S76" i="14"/>
  <c r="R76" i="14"/>
  <c r="P76" i="14"/>
  <c r="Q76" i="14" s="1"/>
  <c r="I76" i="14"/>
  <c r="J76" i="14" s="1"/>
  <c r="Z75" i="14"/>
  <c r="V75" i="14"/>
  <c r="U75" i="14"/>
  <c r="T75" i="14"/>
  <c r="S75" i="14"/>
  <c r="R75" i="14"/>
  <c r="P75" i="14"/>
  <c r="Q75" i="14" s="1"/>
  <c r="I75" i="14"/>
  <c r="Z74" i="14"/>
  <c r="V74" i="14"/>
  <c r="U74" i="14"/>
  <c r="T74" i="14"/>
  <c r="S74" i="14"/>
  <c r="R74" i="14"/>
  <c r="P74" i="14"/>
  <c r="Q74" i="14" s="1"/>
  <c r="I74" i="14"/>
  <c r="J74" i="14" s="1"/>
  <c r="Z73" i="14"/>
  <c r="V73" i="14"/>
  <c r="U73" i="14"/>
  <c r="T73" i="14"/>
  <c r="S73" i="14"/>
  <c r="R73" i="14"/>
  <c r="P73" i="14"/>
  <c r="Q73" i="14" s="1"/>
  <c r="I73" i="14"/>
  <c r="Z72" i="14"/>
  <c r="V72" i="14"/>
  <c r="U72" i="14"/>
  <c r="T72" i="14"/>
  <c r="S72" i="14"/>
  <c r="R72" i="14"/>
  <c r="P72" i="14"/>
  <c r="Q72" i="14" s="1"/>
  <c r="I72" i="14"/>
  <c r="J72" i="14" s="1"/>
  <c r="Z71" i="14"/>
  <c r="V71" i="14"/>
  <c r="U71" i="14"/>
  <c r="T71" i="14"/>
  <c r="S71" i="14"/>
  <c r="R71" i="14"/>
  <c r="P71" i="14"/>
  <c r="Q71" i="14" s="1"/>
  <c r="I71" i="14"/>
  <c r="Z70" i="14"/>
  <c r="V70" i="14"/>
  <c r="U70" i="14"/>
  <c r="T70" i="14"/>
  <c r="S70" i="14"/>
  <c r="R70" i="14"/>
  <c r="P70" i="14"/>
  <c r="Q70" i="14" s="1"/>
  <c r="I70" i="14"/>
  <c r="Z69" i="14"/>
  <c r="V69" i="14"/>
  <c r="U69" i="14"/>
  <c r="T69" i="14"/>
  <c r="S69" i="14"/>
  <c r="R69" i="14"/>
  <c r="P69" i="14"/>
  <c r="Q69" i="14" s="1"/>
  <c r="I69" i="14"/>
  <c r="Z68" i="14"/>
  <c r="V68" i="14"/>
  <c r="U68" i="14"/>
  <c r="T68" i="14"/>
  <c r="S68" i="14"/>
  <c r="R68" i="14"/>
  <c r="P68" i="14"/>
  <c r="Q68" i="14" s="1"/>
  <c r="I68" i="14"/>
  <c r="Z67" i="14"/>
  <c r="V67" i="14"/>
  <c r="U67" i="14"/>
  <c r="T67" i="14"/>
  <c r="S67" i="14"/>
  <c r="R67" i="14"/>
  <c r="P67" i="14"/>
  <c r="Q67" i="14" s="1"/>
  <c r="I67" i="14"/>
  <c r="Z66" i="14"/>
  <c r="V66" i="14"/>
  <c r="U66" i="14"/>
  <c r="T66" i="14"/>
  <c r="S66" i="14"/>
  <c r="R66" i="14"/>
  <c r="P66" i="14"/>
  <c r="Q66" i="14" s="1"/>
  <c r="I66" i="14"/>
  <c r="Z65" i="14"/>
  <c r="V65" i="14"/>
  <c r="U65" i="14"/>
  <c r="T65" i="14"/>
  <c r="S65" i="14"/>
  <c r="R65" i="14"/>
  <c r="P65" i="14"/>
  <c r="Q65" i="14" s="1"/>
  <c r="I65" i="14"/>
  <c r="Z64" i="14"/>
  <c r="V64" i="14"/>
  <c r="U64" i="14"/>
  <c r="T64" i="14"/>
  <c r="S64" i="14"/>
  <c r="R64" i="14"/>
  <c r="P64" i="14"/>
  <c r="Q64" i="14" s="1"/>
  <c r="I64" i="14"/>
  <c r="Z63" i="14"/>
  <c r="V63" i="14"/>
  <c r="U63" i="14"/>
  <c r="T63" i="14"/>
  <c r="S63" i="14"/>
  <c r="R63" i="14"/>
  <c r="P63" i="14"/>
  <c r="Q63" i="14" s="1"/>
  <c r="I63" i="14"/>
  <c r="Z62" i="14"/>
  <c r="V62" i="14"/>
  <c r="U62" i="14"/>
  <c r="T62" i="14"/>
  <c r="S62" i="14"/>
  <c r="R62" i="14"/>
  <c r="P62" i="14"/>
  <c r="Q62" i="14" s="1"/>
  <c r="I62" i="14"/>
  <c r="Z61" i="14"/>
  <c r="V61" i="14"/>
  <c r="U61" i="14"/>
  <c r="T61" i="14"/>
  <c r="S61" i="14"/>
  <c r="R61" i="14"/>
  <c r="P61" i="14"/>
  <c r="Q61" i="14" s="1"/>
  <c r="I61" i="14"/>
  <c r="Z60" i="14"/>
  <c r="V60" i="14"/>
  <c r="U60" i="14"/>
  <c r="T60" i="14"/>
  <c r="S60" i="14"/>
  <c r="R60" i="14"/>
  <c r="P60" i="14"/>
  <c r="Q60" i="14" s="1"/>
  <c r="I60" i="14"/>
  <c r="J60" i="14" s="1"/>
  <c r="Z59" i="14"/>
  <c r="V59" i="14"/>
  <c r="U59" i="14"/>
  <c r="T59" i="14"/>
  <c r="S59" i="14"/>
  <c r="R59" i="14"/>
  <c r="P59" i="14"/>
  <c r="Q59" i="14" s="1"/>
  <c r="I59" i="14"/>
  <c r="Z58" i="14"/>
  <c r="V58" i="14"/>
  <c r="U58" i="14"/>
  <c r="T58" i="14"/>
  <c r="S58" i="14"/>
  <c r="R58" i="14"/>
  <c r="P58" i="14"/>
  <c r="Q58" i="14" s="1"/>
  <c r="I58" i="14"/>
  <c r="Z57" i="14"/>
  <c r="V57" i="14"/>
  <c r="U57" i="14"/>
  <c r="T57" i="14"/>
  <c r="S57" i="14"/>
  <c r="R57" i="14"/>
  <c r="P57" i="14"/>
  <c r="Q57" i="14" s="1"/>
  <c r="I57" i="14"/>
  <c r="Z56" i="14"/>
  <c r="V56" i="14"/>
  <c r="U56" i="14"/>
  <c r="T56" i="14"/>
  <c r="S56" i="14"/>
  <c r="R56" i="14"/>
  <c r="P56" i="14"/>
  <c r="Q56" i="14" s="1"/>
  <c r="I56" i="14"/>
  <c r="J56" i="14" s="1"/>
  <c r="Z55" i="14"/>
  <c r="V55" i="14"/>
  <c r="U55" i="14"/>
  <c r="T55" i="14"/>
  <c r="S55" i="14"/>
  <c r="R55" i="14"/>
  <c r="P55" i="14"/>
  <c r="Q55" i="14" s="1"/>
  <c r="I55" i="14"/>
  <c r="Z54" i="14"/>
  <c r="V54" i="14"/>
  <c r="U54" i="14"/>
  <c r="T54" i="14"/>
  <c r="S54" i="14"/>
  <c r="R54" i="14"/>
  <c r="P54" i="14"/>
  <c r="Q54" i="14" s="1"/>
  <c r="I54" i="14"/>
  <c r="Z53" i="14"/>
  <c r="V53" i="14"/>
  <c r="U53" i="14"/>
  <c r="T53" i="14"/>
  <c r="S53" i="14"/>
  <c r="R53" i="14"/>
  <c r="P53" i="14"/>
  <c r="Q53" i="14" s="1"/>
  <c r="I53" i="14"/>
  <c r="Z52" i="14"/>
  <c r="V52" i="14"/>
  <c r="U52" i="14"/>
  <c r="T52" i="14"/>
  <c r="S52" i="14"/>
  <c r="R52" i="14"/>
  <c r="P52" i="14"/>
  <c r="Q52" i="14" s="1"/>
  <c r="J52" i="14"/>
  <c r="I52" i="14"/>
  <c r="Z51" i="14"/>
  <c r="V51" i="14"/>
  <c r="U51" i="14"/>
  <c r="T51" i="14"/>
  <c r="S51" i="14"/>
  <c r="R51" i="14"/>
  <c r="P51" i="14"/>
  <c r="Q51" i="14" s="1"/>
  <c r="I51" i="14"/>
  <c r="Z50" i="14"/>
  <c r="V50" i="14"/>
  <c r="U50" i="14"/>
  <c r="T50" i="14"/>
  <c r="S50" i="14"/>
  <c r="R50" i="14"/>
  <c r="P50" i="14"/>
  <c r="Q50" i="14" s="1"/>
  <c r="I50" i="14"/>
  <c r="Z49" i="14"/>
  <c r="V49" i="14"/>
  <c r="U49" i="14"/>
  <c r="T49" i="14"/>
  <c r="S49" i="14"/>
  <c r="R49" i="14"/>
  <c r="P49" i="14"/>
  <c r="Q49" i="14" s="1"/>
  <c r="I49" i="14"/>
  <c r="Z48" i="14"/>
  <c r="V48" i="14"/>
  <c r="U48" i="14"/>
  <c r="T48" i="14"/>
  <c r="S48" i="14"/>
  <c r="R48" i="14"/>
  <c r="P48" i="14"/>
  <c r="Q48" i="14" s="1"/>
  <c r="I48" i="14"/>
  <c r="J48" i="14" s="1"/>
  <c r="Z47" i="14"/>
  <c r="V47" i="14"/>
  <c r="U47" i="14"/>
  <c r="T47" i="14"/>
  <c r="S47" i="14"/>
  <c r="R47" i="14"/>
  <c r="P47" i="14"/>
  <c r="Q47" i="14" s="1"/>
  <c r="I47" i="14"/>
  <c r="Z46" i="14"/>
  <c r="V46" i="14"/>
  <c r="U46" i="14"/>
  <c r="T46" i="14"/>
  <c r="S46" i="14"/>
  <c r="R46" i="14"/>
  <c r="P46" i="14"/>
  <c r="Q46" i="14" s="1"/>
  <c r="I46" i="14"/>
  <c r="Z45" i="14"/>
  <c r="V45" i="14"/>
  <c r="U45" i="14"/>
  <c r="T45" i="14"/>
  <c r="S45" i="14"/>
  <c r="R45" i="14"/>
  <c r="P45" i="14"/>
  <c r="Q45" i="14" s="1"/>
  <c r="I45" i="14"/>
  <c r="Z44" i="14"/>
  <c r="V44" i="14"/>
  <c r="U44" i="14"/>
  <c r="T44" i="14"/>
  <c r="S44" i="14"/>
  <c r="R44" i="14"/>
  <c r="P44" i="14"/>
  <c r="Q44" i="14" s="1"/>
  <c r="I44" i="14"/>
  <c r="J44" i="14" s="1"/>
  <c r="Z43" i="14"/>
  <c r="V43" i="14"/>
  <c r="U43" i="14"/>
  <c r="T43" i="14"/>
  <c r="S43" i="14"/>
  <c r="R43" i="14"/>
  <c r="P43" i="14"/>
  <c r="Q43" i="14" s="1"/>
  <c r="I43" i="14"/>
  <c r="Z42" i="14"/>
  <c r="V42" i="14"/>
  <c r="U42" i="14"/>
  <c r="T42" i="14"/>
  <c r="S42" i="14"/>
  <c r="R42" i="14"/>
  <c r="P42" i="14"/>
  <c r="Q42" i="14" s="1"/>
  <c r="I42" i="14"/>
  <c r="Z41" i="14"/>
  <c r="V41" i="14"/>
  <c r="U41" i="14"/>
  <c r="T41" i="14"/>
  <c r="S41" i="14"/>
  <c r="R41" i="14"/>
  <c r="P41" i="14"/>
  <c r="Q41" i="14" s="1"/>
  <c r="I41" i="14"/>
  <c r="Z40" i="14"/>
  <c r="V40" i="14"/>
  <c r="U40" i="14"/>
  <c r="T40" i="14"/>
  <c r="S40" i="14"/>
  <c r="R40" i="14"/>
  <c r="Q40" i="14"/>
  <c r="P40" i="14"/>
  <c r="I40" i="14"/>
  <c r="J40" i="14" s="1"/>
  <c r="Z39" i="14"/>
  <c r="V39" i="14"/>
  <c r="U39" i="14"/>
  <c r="T39" i="14"/>
  <c r="S39" i="14"/>
  <c r="R39" i="14"/>
  <c r="P39" i="14"/>
  <c r="Q39" i="14" s="1"/>
  <c r="I39" i="14"/>
  <c r="Z38" i="14"/>
  <c r="V38" i="14"/>
  <c r="U38" i="14"/>
  <c r="T38" i="14"/>
  <c r="S38" i="14"/>
  <c r="R38" i="14"/>
  <c r="P38" i="14"/>
  <c r="Q38" i="14" s="1"/>
  <c r="I38" i="14"/>
  <c r="J38" i="14" s="1"/>
  <c r="Z37" i="14"/>
  <c r="V37" i="14"/>
  <c r="U37" i="14"/>
  <c r="T37" i="14"/>
  <c r="S37" i="14"/>
  <c r="R37" i="14"/>
  <c r="P37" i="14"/>
  <c r="Q37" i="14" s="1"/>
  <c r="I37" i="14"/>
  <c r="J37" i="14" s="1"/>
  <c r="Z36" i="14"/>
  <c r="V36" i="14"/>
  <c r="U36" i="14"/>
  <c r="T36" i="14"/>
  <c r="S36" i="14"/>
  <c r="R36" i="14"/>
  <c r="P36" i="14"/>
  <c r="Q36" i="14" s="1"/>
  <c r="I36" i="14"/>
  <c r="Z35" i="14"/>
  <c r="V35" i="14"/>
  <c r="U35" i="14"/>
  <c r="T35" i="14"/>
  <c r="S35" i="14"/>
  <c r="R35" i="14"/>
  <c r="P35" i="14"/>
  <c r="Q35" i="14" s="1"/>
  <c r="I35" i="14"/>
  <c r="Z34" i="14"/>
  <c r="V34" i="14"/>
  <c r="U34" i="14"/>
  <c r="T34" i="14"/>
  <c r="S34" i="14"/>
  <c r="R34" i="14"/>
  <c r="P34" i="14"/>
  <c r="Q34" i="14" s="1"/>
  <c r="I34" i="14"/>
  <c r="Z33" i="14"/>
  <c r="V33" i="14"/>
  <c r="U33" i="14"/>
  <c r="T33" i="14"/>
  <c r="S33" i="14"/>
  <c r="R33" i="14"/>
  <c r="P33" i="14"/>
  <c r="Q33" i="14" s="1"/>
  <c r="I33" i="14"/>
  <c r="J33" i="14" s="1"/>
  <c r="Z32" i="14"/>
  <c r="V32" i="14"/>
  <c r="U32" i="14"/>
  <c r="T32" i="14"/>
  <c r="P32" i="14"/>
  <c r="Q32" i="14" s="1"/>
  <c r="I32" i="14"/>
  <c r="Z31" i="14"/>
  <c r="V31" i="14"/>
  <c r="U31" i="14"/>
  <c r="P31" i="14"/>
  <c r="Q31" i="14" s="1"/>
  <c r="I31" i="14"/>
  <c r="J31" i="14" s="1"/>
  <c r="Z30" i="14"/>
  <c r="V30" i="14"/>
  <c r="U30" i="14"/>
  <c r="Q30" i="14"/>
  <c r="P30" i="14"/>
  <c r="I30" i="14"/>
  <c r="Z29" i="14"/>
  <c r="V29" i="14"/>
  <c r="U29" i="14"/>
  <c r="P29" i="14"/>
  <c r="Q29" i="14" s="1"/>
  <c r="I29" i="14"/>
  <c r="J29" i="14" s="1"/>
  <c r="Z28" i="14"/>
  <c r="V28" i="14"/>
  <c r="U28" i="14"/>
  <c r="P28" i="14"/>
  <c r="J28" i="14"/>
  <c r="X28" i="14" s="1"/>
  <c r="I28" i="14"/>
  <c r="Z27" i="14"/>
  <c r="V27" i="14"/>
  <c r="U27" i="14"/>
  <c r="P27" i="14"/>
  <c r="Q27" i="14" s="1"/>
  <c r="I27" i="14"/>
  <c r="J27" i="14" s="1"/>
  <c r="Z26" i="14"/>
  <c r="V26" i="14"/>
  <c r="U26" i="14"/>
  <c r="P26" i="14"/>
  <c r="Q26" i="14" s="1"/>
  <c r="I26" i="14"/>
  <c r="J26" i="14" s="1"/>
  <c r="Z25" i="14"/>
  <c r="V25" i="14"/>
  <c r="U25" i="14"/>
  <c r="T25" i="14"/>
  <c r="S25" i="14"/>
  <c r="R25" i="14"/>
  <c r="P25" i="14"/>
  <c r="Q25" i="14" s="1"/>
  <c r="I25" i="14"/>
  <c r="Z24" i="14"/>
  <c r="V24" i="14"/>
  <c r="U24" i="14"/>
  <c r="T24" i="14"/>
  <c r="S24" i="14"/>
  <c r="R24" i="14"/>
  <c r="P24" i="14"/>
  <c r="Q24" i="14" s="1"/>
  <c r="I24" i="14"/>
  <c r="Z23" i="14"/>
  <c r="V23" i="14"/>
  <c r="U23" i="14"/>
  <c r="T23" i="14"/>
  <c r="S23" i="14"/>
  <c r="R23" i="14"/>
  <c r="P23" i="14"/>
  <c r="Q23" i="14" s="1"/>
  <c r="I23" i="14"/>
  <c r="Z22" i="14"/>
  <c r="V22" i="14"/>
  <c r="U22" i="14"/>
  <c r="T22" i="14"/>
  <c r="S22" i="14"/>
  <c r="R22" i="14"/>
  <c r="P22" i="14"/>
  <c r="Q22" i="14" s="1"/>
  <c r="I22" i="14"/>
  <c r="J22" i="14" s="1"/>
  <c r="Z21" i="14"/>
  <c r="V21" i="14"/>
  <c r="U21" i="14"/>
  <c r="T21" i="14"/>
  <c r="S21" i="14"/>
  <c r="R21" i="14"/>
  <c r="P21" i="14"/>
  <c r="Q21" i="14" s="1"/>
  <c r="I21" i="14"/>
  <c r="Z20" i="14"/>
  <c r="V20" i="14"/>
  <c r="U20" i="14"/>
  <c r="T20" i="14"/>
  <c r="S20" i="14"/>
  <c r="R20" i="14"/>
  <c r="P20" i="14"/>
  <c r="Q20" i="14" s="1"/>
  <c r="I20" i="14"/>
  <c r="Z19" i="14"/>
  <c r="V19" i="14"/>
  <c r="U19" i="14"/>
  <c r="T19" i="14"/>
  <c r="S19" i="14"/>
  <c r="R19" i="14"/>
  <c r="P19" i="14"/>
  <c r="Q19" i="14" s="1"/>
  <c r="I19" i="14"/>
  <c r="Z18" i="14"/>
  <c r="V18" i="14"/>
  <c r="U18" i="14"/>
  <c r="T18" i="14"/>
  <c r="S18" i="14"/>
  <c r="R18" i="14"/>
  <c r="P18" i="14"/>
  <c r="Q18" i="14" s="1"/>
  <c r="I18" i="14"/>
  <c r="J18" i="14" s="1"/>
  <c r="Z17" i="14"/>
  <c r="V17" i="14"/>
  <c r="U17" i="14"/>
  <c r="T17" i="14"/>
  <c r="S17" i="14"/>
  <c r="R17" i="14"/>
  <c r="P17" i="14"/>
  <c r="Q17" i="14" s="1"/>
  <c r="I17" i="14"/>
  <c r="Z16" i="14"/>
  <c r="W16" i="14"/>
  <c r="V16" i="14"/>
  <c r="U16" i="14"/>
  <c r="T16" i="14"/>
  <c r="S16" i="14"/>
  <c r="R16" i="14"/>
  <c r="Q16" i="14"/>
  <c r="P16" i="14"/>
  <c r="Z15" i="14"/>
  <c r="V15" i="14"/>
  <c r="U15" i="14"/>
  <c r="T15" i="14"/>
  <c r="S15" i="14"/>
  <c r="R15" i="14"/>
  <c r="P15" i="14"/>
  <c r="Q15" i="14" s="1"/>
  <c r="I15" i="14"/>
  <c r="Z14" i="14"/>
  <c r="V14" i="14"/>
  <c r="U14" i="14"/>
  <c r="T14" i="14"/>
  <c r="S14" i="14"/>
  <c r="R14" i="14"/>
  <c r="P14" i="14"/>
  <c r="Q14" i="14" s="1"/>
  <c r="I14" i="14"/>
  <c r="J14" i="14" s="1"/>
  <c r="Z13" i="14"/>
  <c r="V13" i="14"/>
  <c r="U13" i="14"/>
  <c r="T13" i="14"/>
  <c r="S13" i="14"/>
  <c r="R13" i="14"/>
  <c r="P13" i="14"/>
  <c r="Q13" i="14" s="1"/>
  <c r="I13" i="14"/>
  <c r="Z12" i="14"/>
  <c r="V12" i="14"/>
  <c r="U12" i="14"/>
  <c r="T12" i="14"/>
  <c r="S12" i="14"/>
  <c r="R12" i="14"/>
  <c r="P12" i="14"/>
  <c r="Q12" i="14" s="1"/>
  <c r="I12" i="14"/>
  <c r="J12" i="14" s="1"/>
  <c r="Z11" i="14"/>
  <c r="V11" i="14"/>
  <c r="U11" i="14"/>
  <c r="T11" i="14"/>
  <c r="S11" i="14"/>
  <c r="R11" i="14"/>
  <c r="P11" i="14"/>
  <c r="Q11" i="14" s="1"/>
  <c r="I11" i="14"/>
  <c r="Z10" i="14"/>
  <c r="V10" i="14"/>
  <c r="U10" i="14"/>
  <c r="T10" i="14"/>
  <c r="S10" i="14"/>
  <c r="R10" i="14"/>
  <c r="P10" i="14"/>
  <c r="Q10" i="14" s="1"/>
  <c r="J10" i="14"/>
  <c r="I10" i="14"/>
  <c r="Z9" i="14"/>
  <c r="V9" i="14"/>
  <c r="U9" i="14"/>
  <c r="T9" i="14"/>
  <c r="S9" i="14"/>
  <c r="R9" i="14"/>
  <c r="P9" i="14"/>
  <c r="Q9" i="14" s="1"/>
  <c r="Z8" i="14"/>
  <c r="V8" i="14"/>
  <c r="U8" i="14"/>
  <c r="T8" i="14"/>
  <c r="S8" i="14"/>
  <c r="R8" i="14"/>
  <c r="P8" i="14"/>
  <c r="Q8" i="14" s="1"/>
  <c r="I8" i="14"/>
  <c r="J8" i="14" s="1"/>
  <c r="Z7" i="14"/>
  <c r="V7" i="14"/>
  <c r="U7" i="14"/>
  <c r="T7" i="14"/>
  <c r="S7" i="14"/>
  <c r="R7" i="14"/>
  <c r="P7" i="14"/>
  <c r="Q7" i="14" s="1"/>
  <c r="I7" i="14"/>
  <c r="W110" i="14" l="1"/>
  <c r="W106" i="14"/>
  <c r="W96" i="14"/>
  <c r="W100" i="14"/>
  <c r="W99" i="14"/>
  <c r="W95" i="14"/>
  <c r="W92" i="14"/>
  <c r="W90" i="14"/>
  <c r="W89" i="14"/>
  <c r="W84" i="14"/>
  <c r="W78" i="14"/>
  <c r="W77" i="14"/>
  <c r="W75" i="14"/>
  <c r="W71" i="14"/>
  <c r="W66" i="14"/>
  <c r="J66" i="14"/>
  <c r="W59" i="14"/>
  <c r="W50" i="14"/>
  <c r="W46" i="14"/>
  <c r="W36" i="14"/>
  <c r="W35" i="14"/>
  <c r="W34" i="14"/>
  <c r="X33" i="14"/>
  <c r="W32" i="14"/>
  <c r="X27" i="14"/>
  <c r="W25" i="14"/>
  <c r="W24" i="14"/>
  <c r="J24" i="14"/>
  <c r="X24" i="14" s="1"/>
  <c r="W20" i="14"/>
  <c r="J20" i="14"/>
  <c r="W22" i="14"/>
  <c r="W18" i="14"/>
  <c r="W14" i="14"/>
  <c r="W12" i="14"/>
  <c r="W10" i="14"/>
  <c r="X14" i="14"/>
  <c r="X18" i="14"/>
  <c r="X12" i="14"/>
  <c r="X16" i="14"/>
  <c r="X20" i="14"/>
  <c r="W29" i="14"/>
  <c r="X8" i="14"/>
  <c r="X26" i="14"/>
  <c r="X29" i="14"/>
  <c r="W30" i="14"/>
  <c r="W42" i="14"/>
  <c r="W61" i="14"/>
  <c r="W62" i="14"/>
  <c r="W79" i="14"/>
  <c r="W80" i="14"/>
  <c r="W97" i="14"/>
  <c r="Q110" i="14"/>
  <c r="X110" i="14" s="1"/>
  <c r="W111" i="14"/>
  <c r="W9" i="14"/>
  <c r="W13" i="14"/>
  <c r="W17" i="14"/>
  <c r="W21" i="14"/>
  <c r="W28" i="14"/>
  <c r="W31" i="14"/>
  <c r="W63" i="14"/>
  <c r="W64" i="14"/>
  <c r="W73" i="14"/>
  <c r="W81" i="14"/>
  <c r="X98" i="14"/>
  <c r="W98" i="14"/>
  <c r="X31" i="14"/>
  <c r="W65" i="14"/>
  <c r="W74" i="14"/>
  <c r="X82" i="14"/>
  <c r="W82" i="14"/>
  <c r="W91" i="14"/>
  <c r="W107" i="14"/>
  <c r="X66" i="14"/>
  <c r="W101" i="14"/>
  <c r="W102" i="14"/>
  <c r="X22" i="14"/>
  <c r="W11" i="14"/>
  <c r="W15" i="14"/>
  <c r="W19" i="14"/>
  <c r="W23" i="14"/>
  <c r="X37" i="14"/>
  <c r="W54" i="14"/>
  <c r="W67" i="14"/>
  <c r="W68" i="14"/>
  <c r="W76" i="14"/>
  <c r="W85" i="14"/>
  <c r="W86" i="14"/>
  <c r="W93" i="14"/>
  <c r="W94" i="14"/>
  <c r="W103" i="14"/>
  <c r="W104" i="14"/>
  <c r="W109" i="14"/>
  <c r="X10" i="14"/>
  <c r="W57" i="14"/>
  <c r="W58" i="14"/>
  <c r="W69" i="14"/>
  <c r="W70" i="14"/>
  <c r="W87" i="14"/>
  <c r="X94" i="14"/>
  <c r="V123" i="14"/>
  <c r="V124" i="14" s="1"/>
  <c r="V125" i="14" s="1"/>
  <c r="W72" i="14"/>
  <c r="W8" i="14"/>
  <c r="J36" i="14"/>
  <c r="X36" i="14" s="1"/>
  <c r="X40" i="14"/>
  <c r="J42" i="14"/>
  <c r="X42" i="14" s="1"/>
  <c r="X48" i="14"/>
  <c r="J50" i="14"/>
  <c r="X50" i="14" s="1"/>
  <c r="X56" i="14"/>
  <c r="J58" i="14"/>
  <c r="X58" i="14" s="1"/>
  <c r="J70" i="14"/>
  <c r="J86" i="14"/>
  <c r="J102" i="14"/>
  <c r="X102" i="14" s="1"/>
  <c r="J88" i="14"/>
  <c r="X88" i="14" s="1"/>
  <c r="J32" i="14"/>
  <c r="X32" i="14" s="1"/>
  <c r="X44" i="14"/>
  <c r="J46" i="14"/>
  <c r="X46" i="14" s="1"/>
  <c r="X52" i="14"/>
  <c r="J54" i="14"/>
  <c r="X54" i="14" s="1"/>
  <c r="X60" i="14"/>
  <c r="J62" i="14"/>
  <c r="X62" i="14" s="1"/>
  <c r="J78" i="14"/>
  <c r="X78" i="14" s="1"/>
  <c r="W38" i="14"/>
  <c r="J68" i="14"/>
  <c r="X68" i="14" s="1"/>
  <c r="J84" i="14"/>
  <c r="X84" i="14" s="1"/>
  <c r="J100" i="14"/>
  <c r="X100" i="14" s="1"/>
  <c r="G124" i="14"/>
  <c r="G125" i="14" s="1"/>
  <c r="X38" i="14"/>
  <c r="J25" i="14"/>
  <c r="X25" i="14" s="1"/>
  <c r="J35" i="14"/>
  <c r="X35" i="14" s="1"/>
  <c r="W40" i="14"/>
  <c r="J64" i="14"/>
  <c r="X64" i="14" s="1"/>
  <c r="J80" i="14"/>
  <c r="X80" i="14" s="1"/>
  <c r="J96" i="14"/>
  <c r="X96" i="14" s="1"/>
  <c r="H125" i="14"/>
  <c r="T123" i="14"/>
  <c r="T120" i="14"/>
  <c r="J30" i="14"/>
  <c r="X30" i="14" s="1"/>
  <c r="W37" i="14"/>
  <c r="W43" i="14"/>
  <c r="J43" i="14"/>
  <c r="X43" i="14" s="1"/>
  <c r="W47" i="14"/>
  <c r="J47" i="14"/>
  <c r="X47" i="14" s="1"/>
  <c r="W51" i="14"/>
  <c r="J51" i="14"/>
  <c r="X51" i="14" s="1"/>
  <c r="W55" i="14"/>
  <c r="J55" i="14"/>
  <c r="X55" i="14" s="1"/>
  <c r="X74" i="14"/>
  <c r="X90" i="14"/>
  <c r="X106" i="14"/>
  <c r="F124" i="14"/>
  <c r="F125" i="14" s="1"/>
  <c r="U123" i="14"/>
  <c r="U120" i="14"/>
  <c r="W27" i="14"/>
  <c r="W44" i="14"/>
  <c r="W48" i="14"/>
  <c r="W52" i="14"/>
  <c r="W56" i="14"/>
  <c r="W60" i="14"/>
  <c r="Q123" i="14"/>
  <c r="Q120" i="14"/>
  <c r="V120" i="14"/>
  <c r="W33" i="14"/>
  <c r="X70" i="14"/>
  <c r="X86" i="14"/>
  <c r="S123" i="14"/>
  <c r="S120" i="14"/>
  <c r="I123" i="14"/>
  <c r="J7" i="14"/>
  <c r="W7" i="14"/>
  <c r="X9" i="14"/>
  <c r="J11" i="14"/>
  <c r="X11" i="14" s="1"/>
  <c r="J13" i="14"/>
  <c r="X13" i="14" s="1"/>
  <c r="J15" i="14"/>
  <c r="X15" i="14" s="1"/>
  <c r="J17" i="14"/>
  <c r="X17" i="14" s="1"/>
  <c r="J19" i="14"/>
  <c r="X19" i="14" s="1"/>
  <c r="J21" i="14"/>
  <c r="X21" i="14" s="1"/>
  <c r="J23" i="14"/>
  <c r="X23" i="14" s="1"/>
  <c r="W41" i="14"/>
  <c r="J41" i="14"/>
  <c r="X41" i="14" s="1"/>
  <c r="X76" i="14"/>
  <c r="X92" i="14"/>
  <c r="X108" i="14"/>
  <c r="P123" i="14"/>
  <c r="P120" i="14"/>
  <c r="W45" i="14"/>
  <c r="J45" i="14"/>
  <c r="X45" i="14" s="1"/>
  <c r="W49" i="14"/>
  <c r="J49" i="14"/>
  <c r="X49" i="14" s="1"/>
  <c r="W53" i="14"/>
  <c r="J53" i="14"/>
  <c r="X53" i="14" s="1"/>
  <c r="Z123" i="14"/>
  <c r="Z120" i="14"/>
  <c r="W26" i="14"/>
  <c r="X72" i="14"/>
  <c r="X104" i="14"/>
  <c r="N124" i="14"/>
  <c r="N125" i="14" s="1"/>
  <c r="R123" i="14"/>
  <c r="R120" i="14"/>
  <c r="J34" i="14"/>
  <c r="X34" i="14" s="1"/>
  <c r="W39" i="14"/>
  <c r="J39" i="14"/>
  <c r="X39" i="14" s="1"/>
  <c r="O125" i="14"/>
  <c r="Y125" i="14"/>
  <c r="J57" i="14"/>
  <c r="X57" i="14" s="1"/>
  <c r="J59" i="14"/>
  <c r="X59" i="14" s="1"/>
  <c r="J61" i="14"/>
  <c r="X61" i="14" s="1"/>
  <c r="J63" i="14"/>
  <c r="X63" i="14" s="1"/>
  <c r="J65" i="14"/>
  <c r="X65" i="14" s="1"/>
  <c r="J67" i="14"/>
  <c r="X67" i="14" s="1"/>
  <c r="J69" i="14"/>
  <c r="X69" i="14" s="1"/>
  <c r="J71" i="14"/>
  <c r="X71" i="14" s="1"/>
  <c r="J73" i="14"/>
  <c r="X73" i="14" s="1"/>
  <c r="J75" i="14"/>
  <c r="X75" i="14" s="1"/>
  <c r="J77" i="14"/>
  <c r="X77" i="14" s="1"/>
  <c r="J79" i="14"/>
  <c r="X79" i="14" s="1"/>
  <c r="J81" i="14"/>
  <c r="X81" i="14" s="1"/>
  <c r="J83" i="14"/>
  <c r="X83" i="14" s="1"/>
  <c r="J85" i="14"/>
  <c r="X85" i="14" s="1"/>
  <c r="J87" i="14"/>
  <c r="X87" i="14" s="1"/>
  <c r="J89" i="14"/>
  <c r="X89" i="14" s="1"/>
  <c r="J91" i="14"/>
  <c r="X91" i="14" s="1"/>
  <c r="J93" i="14"/>
  <c r="X93" i="14" s="1"/>
  <c r="J95" i="14"/>
  <c r="X95" i="14" s="1"/>
  <c r="J97" i="14"/>
  <c r="X97" i="14" s="1"/>
  <c r="J99" i="14"/>
  <c r="X99" i="14" s="1"/>
  <c r="J101" i="14"/>
  <c r="X101" i="14" s="1"/>
  <c r="J103" i="14"/>
  <c r="X103" i="14" s="1"/>
  <c r="J105" i="14"/>
  <c r="X105" i="14" s="1"/>
  <c r="J107" i="14"/>
  <c r="X107" i="14" s="1"/>
  <c r="J109" i="14"/>
  <c r="X109" i="14" s="1"/>
  <c r="J111" i="14"/>
  <c r="X111" i="14" s="1"/>
  <c r="P122" i="14"/>
  <c r="K125" i="14"/>
  <c r="D125" i="14"/>
  <c r="L125" i="14"/>
  <c r="X121" i="14"/>
  <c r="X122" i="14" s="1"/>
  <c r="E125" i="14"/>
  <c r="M125" i="14"/>
  <c r="S124" i="14" l="1"/>
  <c r="S125" i="14" s="1"/>
  <c r="W123" i="14"/>
  <c r="W120" i="14"/>
  <c r="R124" i="14"/>
  <c r="R125" i="14" s="1"/>
  <c r="J123" i="14"/>
  <c r="X7" i="14"/>
  <c r="Z124" i="14"/>
  <c r="Z125" i="14" s="1"/>
  <c r="S128" i="14" s="1"/>
  <c r="P124" i="14"/>
  <c r="P125" i="14" s="1"/>
  <c r="I124" i="14"/>
  <c r="I125" i="14" s="1"/>
  <c r="Q124" i="14"/>
  <c r="Q125" i="14" s="1"/>
  <c r="U124" i="14"/>
  <c r="U125" i="14" s="1"/>
  <c r="T124" i="14"/>
  <c r="T125" i="14" s="1"/>
  <c r="R128" i="14" l="1"/>
  <c r="O128" i="14"/>
  <c r="Q128" i="14"/>
  <c r="P128" i="14"/>
  <c r="J124" i="14"/>
  <c r="J125" i="14" s="1"/>
  <c r="W124" i="14"/>
  <c r="W125" i="14" s="1"/>
  <c r="X123" i="14"/>
  <c r="X120" i="14"/>
  <c r="X124" i="14" l="1"/>
  <c r="X125" i="14" s="1"/>
  <c r="P26" i="13" l="1"/>
  <c r="P27" i="13"/>
  <c r="P28" i="13"/>
  <c r="P29" i="13"/>
  <c r="Y123" i="13" l="1"/>
  <c r="Y124" i="13" s="1"/>
  <c r="O123" i="13"/>
  <c r="N123" i="13"/>
  <c r="N124" i="13" s="1"/>
  <c r="M123" i="13"/>
  <c r="M124" i="13" s="1"/>
  <c r="L123" i="13"/>
  <c r="L124" i="13" s="1"/>
  <c r="K123" i="13"/>
  <c r="K124" i="13" s="1"/>
  <c r="H123" i="13"/>
  <c r="H124" i="13" s="1"/>
  <c r="G123" i="13"/>
  <c r="F123" i="13"/>
  <c r="F124" i="13" s="1"/>
  <c r="E123" i="13"/>
  <c r="E124" i="13" s="1"/>
  <c r="D123" i="13"/>
  <c r="D124" i="13" s="1"/>
  <c r="Y122" i="13"/>
  <c r="W122" i="13"/>
  <c r="V122" i="13"/>
  <c r="U122" i="13"/>
  <c r="T122" i="13"/>
  <c r="S122" i="13"/>
  <c r="O122" i="13"/>
  <c r="N122" i="13"/>
  <c r="M122" i="13"/>
  <c r="L122" i="13"/>
  <c r="K122" i="13"/>
  <c r="H122" i="13"/>
  <c r="G122" i="13"/>
  <c r="F122" i="13"/>
  <c r="E122" i="13"/>
  <c r="D122" i="13"/>
  <c r="Z121" i="13"/>
  <c r="Z122" i="13" s="1"/>
  <c r="V121" i="13"/>
  <c r="U121" i="13"/>
  <c r="T121" i="13"/>
  <c r="S121" i="13"/>
  <c r="R121" i="13"/>
  <c r="R122" i="13" s="1"/>
  <c r="P121" i="13"/>
  <c r="Q121" i="13" s="1"/>
  <c r="Q122" i="13" s="1"/>
  <c r="J121" i="13"/>
  <c r="J122" i="13" s="1"/>
  <c r="I121" i="13"/>
  <c r="I122" i="13" s="1"/>
  <c r="Y120" i="13"/>
  <c r="O120" i="13"/>
  <c r="N120" i="13"/>
  <c r="M120" i="13"/>
  <c r="L120" i="13"/>
  <c r="K120" i="13"/>
  <c r="Z111" i="13"/>
  <c r="V111" i="13"/>
  <c r="U111" i="13"/>
  <c r="T111" i="13"/>
  <c r="S111" i="13"/>
  <c r="R111" i="13"/>
  <c r="P111" i="13"/>
  <c r="Q111" i="13" s="1"/>
  <c r="I111" i="13"/>
  <c r="Z110" i="13"/>
  <c r="V110" i="13"/>
  <c r="U110" i="13"/>
  <c r="T110" i="13"/>
  <c r="S110" i="13"/>
  <c r="R110" i="13"/>
  <c r="P110" i="13"/>
  <c r="Q110" i="13" s="1"/>
  <c r="I110" i="13"/>
  <c r="Z109" i="13"/>
  <c r="V109" i="13"/>
  <c r="U109" i="13"/>
  <c r="T109" i="13"/>
  <c r="S109" i="13"/>
  <c r="R109" i="13"/>
  <c r="P109" i="13"/>
  <c r="Q109" i="13" s="1"/>
  <c r="I109" i="13"/>
  <c r="Z108" i="13"/>
  <c r="V108" i="13"/>
  <c r="U108" i="13"/>
  <c r="T108" i="13"/>
  <c r="S108" i="13"/>
  <c r="R108" i="13"/>
  <c r="P108" i="13"/>
  <c r="Q108" i="13" s="1"/>
  <c r="I108" i="13"/>
  <c r="Z107" i="13"/>
  <c r="V107" i="13"/>
  <c r="U107" i="13"/>
  <c r="T107" i="13"/>
  <c r="S107" i="13"/>
  <c r="R107" i="13"/>
  <c r="P107" i="13"/>
  <c r="Q107" i="13" s="1"/>
  <c r="I107" i="13"/>
  <c r="Z106" i="13"/>
  <c r="V106" i="13"/>
  <c r="U106" i="13"/>
  <c r="T106" i="13"/>
  <c r="S106" i="13"/>
  <c r="R106" i="13"/>
  <c r="P106" i="13"/>
  <c r="Q106" i="13" s="1"/>
  <c r="I106" i="13"/>
  <c r="J106" i="13" s="1"/>
  <c r="Z105" i="13"/>
  <c r="V105" i="13"/>
  <c r="U105" i="13"/>
  <c r="T105" i="13"/>
  <c r="S105" i="13"/>
  <c r="R105" i="13"/>
  <c r="P105" i="13"/>
  <c r="Q105" i="13" s="1"/>
  <c r="I105" i="13"/>
  <c r="Z104" i="13"/>
  <c r="V104" i="13"/>
  <c r="U104" i="13"/>
  <c r="T104" i="13"/>
  <c r="S104" i="13"/>
  <c r="R104" i="13"/>
  <c r="P104" i="13"/>
  <c r="Q104" i="13" s="1"/>
  <c r="I104" i="13"/>
  <c r="J104" i="13" s="1"/>
  <c r="Z103" i="13"/>
  <c r="V103" i="13"/>
  <c r="U103" i="13"/>
  <c r="T103" i="13"/>
  <c r="S103" i="13"/>
  <c r="R103" i="13"/>
  <c r="P103" i="13"/>
  <c r="Q103" i="13" s="1"/>
  <c r="I103" i="13"/>
  <c r="Z102" i="13"/>
  <c r="V102" i="13"/>
  <c r="U102" i="13"/>
  <c r="T102" i="13"/>
  <c r="S102" i="13"/>
  <c r="R102" i="13"/>
  <c r="P102" i="13"/>
  <c r="Q102" i="13" s="1"/>
  <c r="I102" i="13"/>
  <c r="W102" i="13" s="1"/>
  <c r="Z101" i="13"/>
  <c r="V101" i="13"/>
  <c r="U101" i="13"/>
  <c r="T101" i="13"/>
  <c r="S101" i="13"/>
  <c r="R101" i="13"/>
  <c r="P101" i="13"/>
  <c r="Q101" i="13" s="1"/>
  <c r="I101" i="13"/>
  <c r="W101" i="13" s="1"/>
  <c r="Z100" i="13"/>
  <c r="V100" i="13"/>
  <c r="U100" i="13"/>
  <c r="T100" i="13"/>
  <c r="S100" i="13"/>
  <c r="R100" i="13"/>
  <c r="P100" i="13"/>
  <c r="Q100" i="13" s="1"/>
  <c r="I100" i="13"/>
  <c r="J100" i="13" s="1"/>
  <c r="X100" i="13" s="1"/>
  <c r="Z99" i="13"/>
  <c r="V99" i="13"/>
  <c r="U99" i="13"/>
  <c r="T99" i="13"/>
  <c r="S99" i="13"/>
  <c r="R99" i="13"/>
  <c r="P99" i="13"/>
  <c r="Q99" i="13" s="1"/>
  <c r="I99" i="13"/>
  <c r="Z98" i="13"/>
  <c r="V98" i="13"/>
  <c r="U98" i="13"/>
  <c r="T98" i="13"/>
  <c r="S98" i="13"/>
  <c r="R98" i="13"/>
  <c r="P98" i="13"/>
  <c r="Q98" i="13" s="1"/>
  <c r="I98" i="13"/>
  <c r="J98" i="13" s="1"/>
  <c r="Z97" i="13"/>
  <c r="V97" i="13"/>
  <c r="U97" i="13"/>
  <c r="T97" i="13"/>
  <c r="S97" i="13"/>
  <c r="R97" i="13"/>
  <c r="P97" i="13"/>
  <c r="Q97" i="13" s="1"/>
  <c r="I97" i="13"/>
  <c r="Z96" i="13"/>
  <c r="V96" i="13"/>
  <c r="U96" i="13"/>
  <c r="T96" i="13"/>
  <c r="S96" i="13"/>
  <c r="R96" i="13"/>
  <c r="P96" i="13"/>
  <c r="Q96" i="13" s="1"/>
  <c r="I96" i="13"/>
  <c r="J96" i="13" s="1"/>
  <c r="Z95" i="13"/>
  <c r="V95" i="13"/>
  <c r="U95" i="13"/>
  <c r="T95" i="13"/>
  <c r="S95" i="13"/>
  <c r="R95" i="13"/>
  <c r="P95" i="13"/>
  <c r="Q95" i="13" s="1"/>
  <c r="I95" i="13"/>
  <c r="Z94" i="13"/>
  <c r="V94" i="13"/>
  <c r="U94" i="13"/>
  <c r="T94" i="13"/>
  <c r="S94" i="13"/>
  <c r="R94" i="13"/>
  <c r="P94" i="13"/>
  <c r="Q94" i="13" s="1"/>
  <c r="I94" i="13"/>
  <c r="Z93" i="13"/>
  <c r="V93" i="13"/>
  <c r="U93" i="13"/>
  <c r="T93" i="13"/>
  <c r="S93" i="13"/>
  <c r="R93" i="13"/>
  <c r="P93" i="13"/>
  <c r="Q93" i="13" s="1"/>
  <c r="I93" i="13"/>
  <c r="Z92" i="13"/>
  <c r="V92" i="13"/>
  <c r="U92" i="13"/>
  <c r="T92" i="13"/>
  <c r="S92" i="13"/>
  <c r="R92" i="13"/>
  <c r="P92" i="13"/>
  <c r="Q92" i="13" s="1"/>
  <c r="J92" i="13"/>
  <c r="I92" i="13"/>
  <c r="Z91" i="13"/>
  <c r="V91" i="13"/>
  <c r="U91" i="13"/>
  <c r="T91" i="13"/>
  <c r="S91" i="13"/>
  <c r="R91" i="13"/>
  <c r="P91" i="13"/>
  <c r="Q91" i="13" s="1"/>
  <c r="I91" i="13"/>
  <c r="W91" i="13" s="1"/>
  <c r="Z90" i="13"/>
  <c r="V90" i="13"/>
  <c r="U90" i="13"/>
  <c r="T90" i="13"/>
  <c r="S90" i="13"/>
  <c r="R90" i="13"/>
  <c r="P90" i="13"/>
  <c r="Q90" i="13" s="1"/>
  <c r="I90" i="13"/>
  <c r="J90" i="13" s="1"/>
  <c r="Z89" i="13"/>
  <c r="V89" i="13"/>
  <c r="U89" i="13"/>
  <c r="T89" i="13"/>
  <c r="S89" i="13"/>
  <c r="R89" i="13"/>
  <c r="P89" i="13"/>
  <c r="Q89" i="13" s="1"/>
  <c r="I89" i="13"/>
  <c r="Z88" i="13"/>
  <c r="V88" i="13"/>
  <c r="U88" i="13"/>
  <c r="T88" i="13"/>
  <c r="S88" i="13"/>
  <c r="R88" i="13"/>
  <c r="P88" i="13"/>
  <c r="Q88" i="13" s="1"/>
  <c r="I88" i="13"/>
  <c r="J88" i="13" s="1"/>
  <c r="Z87" i="13"/>
  <c r="V87" i="13"/>
  <c r="U87" i="13"/>
  <c r="T87" i="13"/>
  <c r="S87" i="13"/>
  <c r="R87" i="13"/>
  <c r="P87" i="13"/>
  <c r="Q87" i="13" s="1"/>
  <c r="I87" i="13"/>
  <c r="Z86" i="13"/>
  <c r="V86" i="13"/>
  <c r="U86" i="13"/>
  <c r="T86" i="13"/>
  <c r="S86" i="13"/>
  <c r="R86" i="13"/>
  <c r="P86" i="13"/>
  <c r="Q86" i="13" s="1"/>
  <c r="I86" i="13"/>
  <c r="W86" i="13" s="1"/>
  <c r="Z85" i="13"/>
  <c r="V85" i="13"/>
  <c r="U85" i="13"/>
  <c r="T85" i="13"/>
  <c r="S85" i="13"/>
  <c r="R85" i="13"/>
  <c r="P85" i="13"/>
  <c r="Q85" i="13" s="1"/>
  <c r="I85" i="13"/>
  <c r="Z84" i="13"/>
  <c r="V84" i="13"/>
  <c r="U84" i="13"/>
  <c r="T84" i="13"/>
  <c r="S84" i="13"/>
  <c r="R84" i="13"/>
  <c r="P84" i="13"/>
  <c r="Q84" i="13" s="1"/>
  <c r="I84" i="13"/>
  <c r="J84" i="13" s="1"/>
  <c r="X84" i="13" s="1"/>
  <c r="Z83" i="13"/>
  <c r="V83" i="13"/>
  <c r="U83" i="13"/>
  <c r="T83" i="13"/>
  <c r="S83" i="13"/>
  <c r="R83" i="13"/>
  <c r="P83" i="13"/>
  <c r="Q83" i="13" s="1"/>
  <c r="I83" i="13"/>
  <c r="Z82" i="13"/>
  <c r="V82" i="13"/>
  <c r="U82" i="13"/>
  <c r="T82" i="13"/>
  <c r="S82" i="13"/>
  <c r="R82" i="13"/>
  <c r="P82" i="13"/>
  <c r="Q82" i="13" s="1"/>
  <c r="I82" i="13"/>
  <c r="J82" i="13" s="1"/>
  <c r="Z81" i="13"/>
  <c r="V81" i="13"/>
  <c r="U81" i="13"/>
  <c r="T81" i="13"/>
  <c r="S81" i="13"/>
  <c r="R81" i="13"/>
  <c r="P81" i="13"/>
  <c r="Q81" i="13" s="1"/>
  <c r="I81" i="13"/>
  <c r="Z80" i="13"/>
  <c r="V80" i="13"/>
  <c r="U80" i="13"/>
  <c r="T80" i="13"/>
  <c r="S80" i="13"/>
  <c r="R80" i="13"/>
  <c r="P80" i="13"/>
  <c r="Q80" i="13" s="1"/>
  <c r="I80" i="13"/>
  <c r="J80" i="13" s="1"/>
  <c r="Z79" i="13"/>
  <c r="V79" i="13"/>
  <c r="U79" i="13"/>
  <c r="T79" i="13"/>
  <c r="S79" i="13"/>
  <c r="R79" i="13"/>
  <c r="P79" i="13"/>
  <c r="Q79" i="13" s="1"/>
  <c r="I79" i="13"/>
  <c r="Z78" i="13"/>
  <c r="V78" i="13"/>
  <c r="U78" i="13"/>
  <c r="T78" i="13"/>
  <c r="S78" i="13"/>
  <c r="R78" i="13"/>
  <c r="P78" i="13"/>
  <c r="Q78" i="13" s="1"/>
  <c r="I78" i="13"/>
  <c r="Z77" i="13"/>
  <c r="V77" i="13"/>
  <c r="U77" i="13"/>
  <c r="T77" i="13"/>
  <c r="S77" i="13"/>
  <c r="R77" i="13"/>
  <c r="P77" i="13"/>
  <c r="Q77" i="13" s="1"/>
  <c r="I77" i="13"/>
  <c r="Z76" i="13"/>
  <c r="V76" i="13"/>
  <c r="U76" i="13"/>
  <c r="T76" i="13"/>
  <c r="S76" i="13"/>
  <c r="R76" i="13"/>
  <c r="P76" i="13"/>
  <c r="Q76" i="13" s="1"/>
  <c r="I76" i="13"/>
  <c r="J76" i="13" s="1"/>
  <c r="Z75" i="13"/>
  <c r="V75" i="13"/>
  <c r="U75" i="13"/>
  <c r="T75" i="13"/>
  <c r="S75" i="13"/>
  <c r="R75" i="13"/>
  <c r="P75" i="13"/>
  <c r="Q75" i="13" s="1"/>
  <c r="I75" i="13"/>
  <c r="Z74" i="13"/>
  <c r="V74" i="13"/>
  <c r="U74" i="13"/>
  <c r="T74" i="13"/>
  <c r="S74" i="13"/>
  <c r="R74" i="13"/>
  <c r="P74" i="13"/>
  <c r="Q74" i="13" s="1"/>
  <c r="I74" i="13"/>
  <c r="J74" i="13" s="1"/>
  <c r="Z73" i="13"/>
  <c r="V73" i="13"/>
  <c r="U73" i="13"/>
  <c r="T73" i="13"/>
  <c r="S73" i="13"/>
  <c r="R73" i="13"/>
  <c r="P73" i="13"/>
  <c r="Q73" i="13" s="1"/>
  <c r="I73" i="13"/>
  <c r="Z72" i="13"/>
  <c r="V72" i="13"/>
  <c r="U72" i="13"/>
  <c r="T72" i="13"/>
  <c r="S72" i="13"/>
  <c r="R72" i="13"/>
  <c r="P72" i="13"/>
  <c r="Q72" i="13" s="1"/>
  <c r="I72" i="13"/>
  <c r="J72" i="13" s="1"/>
  <c r="Z71" i="13"/>
  <c r="V71" i="13"/>
  <c r="U71" i="13"/>
  <c r="T71" i="13"/>
  <c r="S71" i="13"/>
  <c r="R71" i="13"/>
  <c r="P71" i="13"/>
  <c r="Q71" i="13" s="1"/>
  <c r="I71" i="13"/>
  <c r="Z70" i="13"/>
  <c r="V70" i="13"/>
  <c r="U70" i="13"/>
  <c r="T70" i="13"/>
  <c r="S70" i="13"/>
  <c r="R70" i="13"/>
  <c r="P70" i="13"/>
  <c r="Q70" i="13" s="1"/>
  <c r="I70" i="13"/>
  <c r="J70" i="13" s="1"/>
  <c r="Z69" i="13"/>
  <c r="V69" i="13"/>
  <c r="U69" i="13"/>
  <c r="T69" i="13"/>
  <c r="S69" i="13"/>
  <c r="R69" i="13"/>
  <c r="P69" i="13"/>
  <c r="Q69" i="13" s="1"/>
  <c r="I69" i="13"/>
  <c r="Z68" i="13"/>
  <c r="V68" i="13"/>
  <c r="U68" i="13"/>
  <c r="T68" i="13"/>
  <c r="S68" i="13"/>
  <c r="R68" i="13"/>
  <c r="P68" i="13"/>
  <c r="Q68" i="13" s="1"/>
  <c r="I68" i="13"/>
  <c r="J68" i="13" s="1"/>
  <c r="Z67" i="13"/>
  <c r="V67" i="13"/>
  <c r="U67" i="13"/>
  <c r="T67" i="13"/>
  <c r="S67" i="13"/>
  <c r="R67" i="13"/>
  <c r="P67" i="13"/>
  <c r="Q67" i="13" s="1"/>
  <c r="I67" i="13"/>
  <c r="Z66" i="13"/>
  <c r="V66" i="13"/>
  <c r="U66" i="13"/>
  <c r="T66" i="13"/>
  <c r="S66" i="13"/>
  <c r="R66" i="13"/>
  <c r="P66" i="13"/>
  <c r="Q66" i="13" s="1"/>
  <c r="I66" i="13"/>
  <c r="J66" i="13" s="1"/>
  <c r="Z65" i="13"/>
  <c r="V65" i="13"/>
  <c r="U65" i="13"/>
  <c r="T65" i="13"/>
  <c r="S65" i="13"/>
  <c r="R65" i="13"/>
  <c r="P65" i="13"/>
  <c r="Q65" i="13" s="1"/>
  <c r="I65" i="13"/>
  <c r="Z64" i="13"/>
  <c r="V64" i="13"/>
  <c r="U64" i="13"/>
  <c r="T64" i="13"/>
  <c r="S64" i="13"/>
  <c r="R64" i="13"/>
  <c r="Q64" i="13"/>
  <c r="P64" i="13"/>
  <c r="W64" i="13" s="1"/>
  <c r="I64" i="13"/>
  <c r="J64" i="13" s="1"/>
  <c r="Z63" i="13"/>
  <c r="V63" i="13"/>
  <c r="U63" i="13"/>
  <c r="T63" i="13"/>
  <c r="S63" i="13"/>
  <c r="R63" i="13"/>
  <c r="P63" i="13"/>
  <c r="Q63" i="13" s="1"/>
  <c r="I63" i="13"/>
  <c r="Z62" i="13"/>
  <c r="V62" i="13"/>
  <c r="U62" i="13"/>
  <c r="T62" i="13"/>
  <c r="S62" i="13"/>
  <c r="R62" i="13"/>
  <c r="P62" i="13"/>
  <c r="Q62" i="13" s="1"/>
  <c r="I62" i="13"/>
  <c r="J62" i="13" s="1"/>
  <c r="Z61" i="13"/>
  <c r="V61" i="13"/>
  <c r="U61" i="13"/>
  <c r="T61" i="13"/>
  <c r="S61" i="13"/>
  <c r="R61" i="13"/>
  <c r="P61" i="13"/>
  <c r="Q61" i="13" s="1"/>
  <c r="I61" i="13"/>
  <c r="Z60" i="13"/>
  <c r="V60" i="13"/>
  <c r="U60" i="13"/>
  <c r="T60" i="13"/>
  <c r="S60" i="13"/>
  <c r="R60" i="13"/>
  <c r="Q60" i="13"/>
  <c r="P60" i="13"/>
  <c r="I60" i="13"/>
  <c r="J60" i="13" s="1"/>
  <c r="Z59" i="13"/>
  <c r="V59" i="13"/>
  <c r="U59" i="13"/>
  <c r="T59" i="13"/>
  <c r="S59" i="13"/>
  <c r="R59" i="13"/>
  <c r="P59" i="13"/>
  <c r="Q59" i="13" s="1"/>
  <c r="I59" i="13"/>
  <c r="Z58" i="13"/>
  <c r="V58" i="13"/>
  <c r="U58" i="13"/>
  <c r="T58" i="13"/>
  <c r="S58" i="13"/>
  <c r="R58" i="13"/>
  <c r="P58" i="13"/>
  <c r="Q58" i="13" s="1"/>
  <c r="I58" i="13"/>
  <c r="J58" i="13" s="1"/>
  <c r="Z57" i="13"/>
  <c r="V57" i="13"/>
  <c r="U57" i="13"/>
  <c r="T57" i="13"/>
  <c r="S57" i="13"/>
  <c r="R57" i="13"/>
  <c r="P57" i="13"/>
  <c r="Q57" i="13" s="1"/>
  <c r="I57" i="13"/>
  <c r="Z56" i="13"/>
  <c r="V56" i="13"/>
  <c r="U56" i="13"/>
  <c r="T56" i="13"/>
  <c r="S56" i="13"/>
  <c r="R56" i="13"/>
  <c r="P56" i="13"/>
  <c r="Q56" i="13" s="1"/>
  <c r="I56" i="13"/>
  <c r="Z55" i="13"/>
  <c r="V55" i="13"/>
  <c r="U55" i="13"/>
  <c r="T55" i="13"/>
  <c r="S55" i="13"/>
  <c r="R55" i="13"/>
  <c r="P55" i="13"/>
  <c r="Q55" i="13" s="1"/>
  <c r="I55" i="13"/>
  <c r="Z54" i="13"/>
  <c r="V54" i="13"/>
  <c r="U54" i="13"/>
  <c r="T54" i="13"/>
  <c r="S54" i="13"/>
  <c r="R54" i="13"/>
  <c r="P54" i="13"/>
  <c r="Q54" i="13" s="1"/>
  <c r="I54" i="13"/>
  <c r="Z53" i="13"/>
  <c r="V53" i="13"/>
  <c r="U53" i="13"/>
  <c r="T53" i="13"/>
  <c r="S53" i="13"/>
  <c r="R53" i="13"/>
  <c r="P53" i="13"/>
  <c r="Q53" i="13" s="1"/>
  <c r="I53" i="13"/>
  <c r="Z52" i="13"/>
  <c r="V52" i="13"/>
  <c r="U52" i="13"/>
  <c r="T52" i="13"/>
  <c r="S52" i="13"/>
  <c r="R52" i="13"/>
  <c r="P52" i="13"/>
  <c r="Q52" i="13" s="1"/>
  <c r="I52" i="13"/>
  <c r="Z51" i="13"/>
  <c r="V51" i="13"/>
  <c r="U51" i="13"/>
  <c r="T51" i="13"/>
  <c r="S51" i="13"/>
  <c r="R51" i="13"/>
  <c r="P51" i="13"/>
  <c r="Q51" i="13" s="1"/>
  <c r="I51" i="13"/>
  <c r="Z50" i="13"/>
  <c r="V50" i="13"/>
  <c r="U50" i="13"/>
  <c r="T50" i="13"/>
  <c r="S50" i="13"/>
  <c r="R50" i="13"/>
  <c r="P50" i="13"/>
  <c r="Q50" i="13" s="1"/>
  <c r="I50" i="13"/>
  <c r="Z49" i="13"/>
  <c r="V49" i="13"/>
  <c r="U49" i="13"/>
  <c r="T49" i="13"/>
  <c r="S49" i="13"/>
  <c r="R49" i="13"/>
  <c r="P49" i="13"/>
  <c r="Q49" i="13" s="1"/>
  <c r="I49" i="13"/>
  <c r="Z48" i="13"/>
  <c r="V48" i="13"/>
  <c r="U48" i="13"/>
  <c r="T48" i="13"/>
  <c r="S48" i="13"/>
  <c r="R48" i="13"/>
  <c r="P48" i="13"/>
  <c r="Q48" i="13" s="1"/>
  <c r="I48" i="13"/>
  <c r="Z47" i="13"/>
  <c r="V47" i="13"/>
  <c r="U47" i="13"/>
  <c r="T47" i="13"/>
  <c r="S47" i="13"/>
  <c r="R47" i="13"/>
  <c r="P47" i="13"/>
  <c r="Q47" i="13" s="1"/>
  <c r="I47" i="13"/>
  <c r="Z46" i="13"/>
  <c r="V46" i="13"/>
  <c r="U46" i="13"/>
  <c r="T46" i="13"/>
  <c r="S46" i="13"/>
  <c r="R46" i="13"/>
  <c r="P46" i="13"/>
  <c r="Q46" i="13" s="1"/>
  <c r="I46" i="13"/>
  <c r="J46" i="13" s="1"/>
  <c r="Z45" i="13"/>
  <c r="V45" i="13"/>
  <c r="U45" i="13"/>
  <c r="T45" i="13"/>
  <c r="S45" i="13"/>
  <c r="R45" i="13"/>
  <c r="P45" i="13"/>
  <c r="Q45" i="13" s="1"/>
  <c r="I45" i="13"/>
  <c r="Z44" i="13"/>
  <c r="V44" i="13"/>
  <c r="U44" i="13"/>
  <c r="T44" i="13"/>
  <c r="S44" i="13"/>
  <c r="R44" i="13"/>
  <c r="P44" i="13"/>
  <c r="Q44" i="13" s="1"/>
  <c r="I44" i="13"/>
  <c r="Z43" i="13"/>
  <c r="V43" i="13"/>
  <c r="U43" i="13"/>
  <c r="T43" i="13"/>
  <c r="S43" i="13"/>
  <c r="R43" i="13"/>
  <c r="P43" i="13"/>
  <c r="Q43" i="13" s="1"/>
  <c r="I43" i="13"/>
  <c r="Z42" i="13"/>
  <c r="V42" i="13"/>
  <c r="U42" i="13"/>
  <c r="T42" i="13"/>
  <c r="S42" i="13"/>
  <c r="R42" i="13"/>
  <c r="P42" i="13"/>
  <c r="Q42" i="13" s="1"/>
  <c r="I42" i="13"/>
  <c r="Z41" i="13"/>
  <c r="V41" i="13"/>
  <c r="U41" i="13"/>
  <c r="T41" i="13"/>
  <c r="S41" i="13"/>
  <c r="R41" i="13"/>
  <c r="P41" i="13"/>
  <c r="Q41" i="13" s="1"/>
  <c r="I41" i="13"/>
  <c r="Z40" i="13"/>
  <c r="V40" i="13"/>
  <c r="U40" i="13"/>
  <c r="T40" i="13"/>
  <c r="S40" i="13"/>
  <c r="R40" i="13"/>
  <c r="P40" i="13"/>
  <c r="Q40" i="13" s="1"/>
  <c r="I40" i="13"/>
  <c r="Z39" i="13"/>
  <c r="V39" i="13"/>
  <c r="U39" i="13"/>
  <c r="T39" i="13"/>
  <c r="S39" i="13"/>
  <c r="R39" i="13"/>
  <c r="P39" i="13"/>
  <c r="Q39" i="13" s="1"/>
  <c r="I39" i="13"/>
  <c r="Z38" i="13"/>
  <c r="V38" i="13"/>
  <c r="U38" i="13"/>
  <c r="T38" i="13"/>
  <c r="S38" i="13"/>
  <c r="R38" i="13"/>
  <c r="P38" i="13"/>
  <c r="Q38" i="13" s="1"/>
  <c r="I38" i="13"/>
  <c r="W38" i="13" s="1"/>
  <c r="Z37" i="13"/>
  <c r="V37" i="13"/>
  <c r="U37" i="13"/>
  <c r="T37" i="13"/>
  <c r="S37" i="13"/>
  <c r="R37" i="13"/>
  <c r="P37" i="13"/>
  <c r="Q37" i="13" s="1"/>
  <c r="I37" i="13"/>
  <c r="Z36" i="13"/>
  <c r="V36" i="13"/>
  <c r="U36" i="13"/>
  <c r="T36" i="13"/>
  <c r="S36" i="13"/>
  <c r="R36" i="13"/>
  <c r="P36" i="13"/>
  <c r="Q36" i="13" s="1"/>
  <c r="I36" i="13"/>
  <c r="J36" i="13" s="1"/>
  <c r="Z35" i="13"/>
  <c r="V35" i="13"/>
  <c r="U35" i="13"/>
  <c r="T35" i="13"/>
  <c r="S35" i="13"/>
  <c r="R35" i="13"/>
  <c r="Q35" i="13"/>
  <c r="P35" i="13"/>
  <c r="I35" i="13"/>
  <c r="Z34" i="13"/>
  <c r="V34" i="13"/>
  <c r="U34" i="13"/>
  <c r="T34" i="13"/>
  <c r="S34" i="13"/>
  <c r="R34" i="13"/>
  <c r="P34" i="13"/>
  <c r="I34" i="13"/>
  <c r="J34" i="13" s="1"/>
  <c r="Z33" i="13"/>
  <c r="V33" i="13"/>
  <c r="U33" i="13"/>
  <c r="T33" i="13"/>
  <c r="S33" i="13"/>
  <c r="R33" i="13"/>
  <c r="P33" i="13"/>
  <c r="Q33" i="13" s="1"/>
  <c r="I33" i="13"/>
  <c r="Z32" i="13"/>
  <c r="V32" i="13"/>
  <c r="U32" i="13"/>
  <c r="T32" i="13"/>
  <c r="S32" i="13"/>
  <c r="R32" i="13"/>
  <c r="P32" i="13"/>
  <c r="Q32" i="13" s="1"/>
  <c r="I32" i="13"/>
  <c r="J32" i="13" s="1"/>
  <c r="Z31" i="13"/>
  <c r="V31" i="13"/>
  <c r="U31" i="13"/>
  <c r="T31" i="13"/>
  <c r="S31" i="13"/>
  <c r="R31" i="13"/>
  <c r="P31" i="13"/>
  <c r="Q31" i="13" s="1"/>
  <c r="I31" i="13"/>
  <c r="Z30" i="13"/>
  <c r="V30" i="13"/>
  <c r="U30" i="13"/>
  <c r="T30" i="13"/>
  <c r="S30" i="13"/>
  <c r="R30" i="13"/>
  <c r="P30" i="13"/>
  <c r="Q30" i="13" s="1"/>
  <c r="I30" i="13"/>
  <c r="Z29" i="13"/>
  <c r="V29" i="13"/>
  <c r="U29" i="13"/>
  <c r="T29" i="13"/>
  <c r="S29" i="13"/>
  <c r="R29" i="13"/>
  <c r="Q29" i="13"/>
  <c r="I29" i="13"/>
  <c r="Z28" i="13"/>
  <c r="V28" i="13"/>
  <c r="U28" i="13"/>
  <c r="I28" i="13"/>
  <c r="J28" i="13" s="1"/>
  <c r="Z27" i="13"/>
  <c r="V27" i="13"/>
  <c r="U27" i="13"/>
  <c r="T27" i="13"/>
  <c r="S27" i="13"/>
  <c r="R27" i="13"/>
  <c r="Q27" i="13"/>
  <c r="I27" i="13"/>
  <c r="Z26" i="13"/>
  <c r="V26" i="13"/>
  <c r="U26" i="13"/>
  <c r="T26" i="13"/>
  <c r="S26" i="13"/>
  <c r="R26" i="13"/>
  <c r="I26" i="13"/>
  <c r="J26" i="13" s="1"/>
  <c r="Z25" i="13"/>
  <c r="V25" i="13"/>
  <c r="U25" i="13"/>
  <c r="T25" i="13"/>
  <c r="S25" i="13"/>
  <c r="R25" i="13"/>
  <c r="P25" i="13"/>
  <c r="Q25" i="13" s="1"/>
  <c r="I25" i="13"/>
  <c r="Z24" i="13"/>
  <c r="V24" i="13"/>
  <c r="U24" i="13"/>
  <c r="T24" i="13"/>
  <c r="S24" i="13"/>
  <c r="R24" i="13"/>
  <c r="P24" i="13"/>
  <c r="W24" i="13" s="1"/>
  <c r="I24" i="13"/>
  <c r="J24" i="13" s="1"/>
  <c r="Z23" i="13"/>
  <c r="V23" i="13"/>
  <c r="U23" i="13"/>
  <c r="T23" i="13"/>
  <c r="S23" i="13"/>
  <c r="R23" i="13"/>
  <c r="P23" i="13"/>
  <c r="Q23" i="13" s="1"/>
  <c r="I23" i="13"/>
  <c r="Z22" i="13"/>
  <c r="V22" i="13"/>
  <c r="U22" i="13"/>
  <c r="T22" i="13"/>
  <c r="S22" i="13"/>
  <c r="R22" i="13"/>
  <c r="P22" i="13"/>
  <c r="Q22" i="13" s="1"/>
  <c r="I22" i="13"/>
  <c r="W22" i="13" s="1"/>
  <c r="Z21" i="13"/>
  <c r="V21" i="13"/>
  <c r="U21" i="13"/>
  <c r="T21" i="13"/>
  <c r="S21" i="13"/>
  <c r="R21" i="13"/>
  <c r="P21" i="13"/>
  <c r="Q21" i="13" s="1"/>
  <c r="I21" i="13"/>
  <c r="Z20" i="13"/>
  <c r="V20" i="13"/>
  <c r="U20" i="13"/>
  <c r="T20" i="13"/>
  <c r="S20" i="13"/>
  <c r="R20" i="13"/>
  <c r="P20" i="13"/>
  <c r="Q20" i="13" s="1"/>
  <c r="J20" i="13"/>
  <c r="I20" i="13"/>
  <c r="Z19" i="13"/>
  <c r="V19" i="13"/>
  <c r="U19" i="13"/>
  <c r="T19" i="13"/>
  <c r="S19" i="13"/>
  <c r="R19" i="13"/>
  <c r="P19" i="13"/>
  <c r="Q19" i="13" s="1"/>
  <c r="I19" i="13"/>
  <c r="Z18" i="13"/>
  <c r="V18" i="13"/>
  <c r="U18" i="13"/>
  <c r="T18" i="13"/>
  <c r="S18" i="13"/>
  <c r="R18" i="13"/>
  <c r="P18" i="13"/>
  <c r="W18" i="13" s="1"/>
  <c r="I18" i="13"/>
  <c r="J18" i="13" s="1"/>
  <c r="Z17" i="13"/>
  <c r="V17" i="13"/>
  <c r="U17" i="13"/>
  <c r="T17" i="13"/>
  <c r="S17" i="13"/>
  <c r="R17" i="13"/>
  <c r="P17" i="13"/>
  <c r="Q17" i="13" s="1"/>
  <c r="I17" i="13"/>
  <c r="Z16" i="13"/>
  <c r="V16" i="13"/>
  <c r="U16" i="13"/>
  <c r="T16" i="13"/>
  <c r="S16" i="13"/>
  <c r="R16" i="13"/>
  <c r="Q16" i="13"/>
  <c r="P16" i="13"/>
  <c r="Z15" i="13"/>
  <c r="V15" i="13"/>
  <c r="U15" i="13"/>
  <c r="T15" i="13"/>
  <c r="S15" i="13"/>
  <c r="R15" i="13"/>
  <c r="P15" i="13"/>
  <c r="Q15" i="13" s="1"/>
  <c r="I15" i="13"/>
  <c r="Z14" i="13"/>
  <c r="V14" i="13"/>
  <c r="U14" i="13"/>
  <c r="T14" i="13"/>
  <c r="S14" i="13"/>
  <c r="R14" i="13"/>
  <c r="P14" i="13"/>
  <c r="Q14" i="13" s="1"/>
  <c r="I14" i="13"/>
  <c r="Z13" i="13"/>
  <c r="V13" i="13"/>
  <c r="U13" i="13"/>
  <c r="T13" i="13"/>
  <c r="S13" i="13"/>
  <c r="R13" i="13"/>
  <c r="P13" i="13"/>
  <c r="Q13" i="13" s="1"/>
  <c r="I13" i="13"/>
  <c r="Z12" i="13"/>
  <c r="V12" i="13"/>
  <c r="U12" i="13"/>
  <c r="T12" i="13"/>
  <c r="S12" i="13"/>
  <c r="R12" i="13"/>
  <c r="P12" i="13"/>
  <c r="Q12" i="13" s="1"/>
  <c r="J12" i="13"/>
  <c r="I12" i="13"/>
  <c r="Z11" i="13"/>
  <c r="V11" i="13"/>
  <c r="U11" i="13"/>
  <c r="T11" i="13"/>
  <c r="S11" i="13"/>
  <c r="R11" i="13"/>
  <c r="P11" i="13"/>
  <c r="Q11" i="13" s="1"/>
  <c r="I11" i="13"/>
  <c r="Z10" i="13"/>
  <c r="V10" i="13"/>
  <c r="U10" i="13"/>
  <c r="T10" i="13"/>
  <c r="S10" i="13"/>
  <c r="R10" i="13"/>
  <c r="P10" i="13"/>
  <c r="I10" i="13"/>
  <c r="J10" i="13" s="1"/>
  <c r="Z9" i="13"/>
  <c r="W9" i="13"/>
  <c r="V9" i="13"/>
  <c r="U9" i="13"/>
  <c r="T9" i="13"/>
  <c r="S9" i="13"/>
  <c r="R9" i="13"/>
  <c r="Q9" i="13"/>
  <c r="P9" i="13"/>
  <c r="X9" i="13"/>
  <c r="Z8" i="13"/>
  <c r="V8" i="13"/>
  <c r="U8" i="13"/>
  <c r="T8" i="13"/>
  <c r="S8" i="13"/>
  <c r="R8" i="13"/>
  <c r="Q8" i="13"/>
  <c r="P8" i="13"/>
  <c r="I8" i="13"/>
  <c r="J8" i="13" s="1"/>
  <c r="Z7" i="13"/>
  <c r="V7" i="13"/>
  <c r="U7" i="13"/>
  <c r="T7" i="13"/>
  <c r="S7" i="13"/>
  <c r="R7" i="13"/>
  <c r="P7" i="13"/>
  <c r="Q7" i="13" s="1"/>
  <c r="I7" i="13"/>
  <c r="P51" i="12"/>
  <c r="Q51" i="12" s="1"/>
  <c r="P52" i="12"/>
  <c r="Q52" i="12" s="1"/>
  <c r="P37" i="12"/>
  <c r="P28" i="12"/>
  <c r="Y123" i="12"/>
  <c r="Y124" i="12" s="1"/>
  <c r="O123" i="12"/>
  <c r="N123" i="12"/>
  <c r="N124" i="12" s="1"/>
  <c r="M123" i="12"/>
  <c r="M124" i="12" s="1"/>
  <c r="L123" i="12"/>
  <c r="L124" i="12" s="1"/>
  <c r="K123" i="12"/>
  <c r="K124" i="12" s="1"/>
  <c r="H123" i="12"/>
  <c r="H124" i="12" s="1"/>
  <c r="G123" i="12"/>
  <c r="F123" i="12"/>
  <c r="F124" i="12" s="1"/>
  <c r="E123" i="12"/>
  <c r="E124" i="12" s="1"/>
  <c r="D123" i="12"/>
  <c r="D124" i="12" s="1"/>
  <c r="Y122" i="12"/>
  <c r="W122" i="12"/>
  <c r="V122" i="12"/>
  <c r="U122" i="12"/>
  <c r="T122" i="12"/>
  <c r="O122" i="12"/>
  <c r="N122" i="12"/>
  <c r="M122" i="12"/>
  <c r="L122" i="12"/>
  <c r="K122" i="12"/>
  <c r="H122" i="12"/>
  <c r="G122" i="12"/>
  <c r="F122" i="12"/>
  <c r="E122" i="12"/>
  <c r="D122" i="12"/>
  <c r="Z121" i="12"/>
  <c r="Z122" i="12" s="1"/>
  <c r="V121" i="12"/>
  <c r="U121" i="12"/>
  <c r="T121" i="12"/>
  <c r="S121" i="12"/>
  <c r="S122" i="12" s="1"/>
  <c r="R121" i="12"/>
  <c r="R122" i="12" s="1"/>
  <c r="Q121" i="12"/>
  <c r="Q122" i="12" s="1"/>
  <c r="P121" i="12"/>
  <c r="P122" i="12" s="1"/>
  <c r="J121" i="12"/>
  <c r="J122" i="12" s="1"/>
  <c r="I121" i="12"/>
  <c r="I122" i="12" s="1"/>
  <c r="Y120" i="12"/>
  <c r="O120" i="12"/>
  <c r="N120" i="12"/>
  <c r="M120" i="12"/>
  <c r="L120" i="12"/>
  <c r="K120" i="12"/>
  <c r="H120" i="12"/>
  <c r="G120" i="12"/>
  <c r="F120" i="12"/>
  <c r="E120" i="12"/>
  <c r="D120" i="12"/>
  <c r="Z111" i="12"/>
  <c r="V111" i="12"/>
  <c r="U111" i="12"/>
  <c r="T111" i="12"/>
  <c r="S111" i="12"/>
  <c r="R111" i="12"/>
  <c r="P111" i="12"/>
  <c r="Q111" i="12" s="1"/>
  <c r="I111" i="12"/>
  <c r="Z110" i="12"/>
  <c r="V110" i="12"/>
  <c r="U110" i="12"/>
  <c r="T110" i="12"/>
  <c r="S110" i="12"/>
  <c r="R110" i="12"/>
  <c r="P110" i="12"/>
  <c r="I110" i="12"/>
  <c r="J110" i="12" s="1"/>
  <c r="Z109" i="12"/>
  <c r="V109" i="12"/>
  <c r="U109" i="12"/>
  <c r="T109" i="12"/>
  <c r="S109" i="12"/>
  <c r="R109" i="12"/>
  <c r="P109" i="12"/>
  <c r="Q109" i="12" s="1"/>
  <c r="I109" i="12"/>
  <c r="W109" i="12" s="1"/>
  <c r="Z108" i="12"/>
  <c r="V108" i="12"/>
  <c r="U108" i="12"/>
  <c r="T108" i="12"/>
  <c r="S108" i="12"/>
  <c r="R108" i="12"/>
  <c r="P108" i="12"/>
  <c r="I108" i="12"/>
  <c r="J108" i="12" s="1"/>
  <c r="Z107" i="12"/>
  <c r="V107" i="12"/>
  <c r="U107" i="12"/>
  <c r="T107" i="12"/>
  <c r="S107" i="12"/>
  <c r="R107" i="12"/>
  <c r="P107" i="12"/>
  <c r="Q107" i="12" s="1"/>
  <c r="I107" i="12"/>
  <c r="Z106" i="12"/>
  <c r="V106" i="12"/>
  <c r="U106" i="12"/>
  <c r="T106" i="12"/>
  <c r="S106" i="12"/>
  <c r="R106" i="12"/>
  <c r="P106" i="12"/>
  <c r="I106" i="12"/>
  <c r="J106" i="12" s="1"/>
  <c r="Z105" i="12"/>
  <c r="V105" i="12"/>
  <c r="U105" i="12"/>
  <c r="T105" i="12"/>
  <c r="S105" i="12"/>
  <c r="R105" i="12"/>
  <c r="P105" i="12"/>
  <c r="Q105" i="12" s="1"/>
  <c r="I105" i="12"/>
  <c r="Z104" i="12"/>
  <c r="V104" i="12"/>
  <c r="U104" i="12"/>
  <c r="T104" i="12"/>
  <c r="S104" i="12"/>
  <c r="R104" i="12"/>
  <c r="P104" i="12"/>
  <c r="I104" i="12"/>
  <c r="J104" i="12" s="1"/>
  <c r="Z103" i="12"/>
  <c r="V103" i="12"/>
  <c r="U103" i="12"/>
  <c r="T103" i="12"/>
  <c r="S103" i="12"/>
  <c r="R103" i="12"/>
  <c r="P103" i="12"/>
  <c r="Q103" i="12" s="1"/>
  <c r="I103" i="12"/>
  <c r="Z102" i="12"/>
  <c r="V102" i="12"/>
  <c r="U102" i="12"/>
  <c r="T102" i="12"/>
  <c r="S102" i="12"/>
  <c r="R102" i="12"/>
  <c r="P102" i="12"/>
  <c r="I102" i="12"/>
  <c r="J102" i="12" s="1"/>
  <c r="Z101" i="12"/>
  <c r="V101" i="12"/>
  <c r="U101" i="12"/>
  <c r="T101" i="12"/>
  <c r="S101" i="12"/>
  <c r="R101" i="12"/>
  <c r="P101" i="12"/>
  <c r="Q101" i="12" s="1"/>
  <c r="I101" i="12"/>
  <c r="Z100" i="12"/>
  <c r="V100" i="12"/>
  <c r="U100" i="12"/>
  <c r="T100" i="12"/>
  <c r="S100" i="12"/>
  <c r="R100" i="12"/>
  <c r="P100" i="12"/>
  <c r="I100" i="12"/>
  <c r="J100" i="12" s="1"/>
  <c r="Z99" i="12"/>
  <c r="V99" i="12"/>
  <c r="U99" i="12"/>
  <c r="T99" i="12"/>
  <c r="S99" i="12"/>
  <c r="R99" i="12"/>
  <c r="P99" i="12"/>
  <c r="Q99" i="12" s="1"/>
  <c r="I99" i="12"/>
  <c r="Z98" i="12"/>
  <c r="V98" i="12"/>
  <c r="U98" i="12"/>
  <c r="T98" i="12"/>
  <c r="S98" i="12"/>
  <c r="R98" i="12"/>
  <c r="P98" i="12"/>
  <c r="I98" i="12"/>
  <c r="J98" i="12" s="1"/>
  <c r="Z97" i="12"/>
  <c r="V97" i="12"/>
  <c r="U97" i="12"/>
  <c r="T97" i="12"/>
  <c r="S97" i="12"/>
  <c r="R97" i="12"/>
  <c r="P97" i="12"/>
  <c r="Q97" i="12" s="1"/>
  <c r="I97" i="12"/>
  <c r="Z96" i="12"/>
  <c r="V96" i="12"/>
  <c r="U96" i="12"/>
  <c r="T96" i="12"/>
  <c r="S96" i="12"/>
  <c r="R96" i="12"/>
  <c r="P96" i="12"/>
  <c r="I96" i="12"/>
  <c r="J96" i="12" s="1"/>
  <c r="Z95" i="12"/>
  <c r="V95" i="12"/>
  <c r="U95" i="12"/>
  <c r="T95" i="12"/>
  <c r="S95" i="12"/>
  <c r="R95" i="12"/>
  <c r="P95" i="12"/>
  <c r="Q95" i="12" s="1"/>
  <c r="I95" i="12"/>
  <c r="Z94" i="12"/>
  <c r="V94" i="12"/>
  <c r="U94" i="12"/>
  <c r="T94" i="12"/>
  <c r="S94" i="12"/>
  <c r="R94" i="12"/>
  <c r="P94" i="12"/>
  <c r="I94" i="12"/>
  <c r="J94" i="12" s="1"/>
  <c r="Z93" i="12"/>
  <c r="V93" i="12"/>
  <c r="U93" i="12"/>
  <c r="T93" i="12"/>
  <c r="S93" i="12"/>
  <c r="R93" i="12"/>
  <c r="P93" i="12"/>
  <c r="Q93" i="12" s="1"/>
  <c r="I93" i="12"/>
  <c r="Z92" i="12"/>
  <c r="V92" i="12"/>
  <c r="U92" i="12"/>
  <c r="T92" i="12"/>
  <c r="S92" i="12"/>
  <c r="R92" i="12"/>
  <c r="P92" i="12"/>
  <c r="I92" i="12"/>
  <c r="J92" i="12" s="1"/>
  <c r="Z91" i="12"/>
  <c r="V91" i="12"/>
  <c r="U91" i="12"/>
  <c r="T91" i="12"/>
  <c r="S91" i="12"/>
  <c r="R91" i="12"/>
  <c r="P91" i="12"/>
  <c r="Q91" i="12" s="1"/>
  <c r="I91" i="12"/>
  <c r="W91" i="12" s="1"/>
  <c r="Z90" i="12"/>
  <c r="V90" i="12"/>
  <c r="U90" i="12"/>
  <c r="T90" i="12"/>
  <c r="S90" i="12"/>
  <c r="R90" i="12"/>
  <c r="P90" i="12"/>
  <c r="I90" i="12"/>
  <c r="J90" i="12" s="1"/>
  <c r="Z89" i="12"/>
  <c r="V89" i="12"/>
  <c r="U89" i="12"/>
  <c r="T89" i="12"/>
  <c r="S89" i="12"/>
  <c r="R89" i="12"/>
  <c r="P89" i="12"/>
  <c r="Q89" i="12" s="1"/>
  <c r="I89" i="12"/>
  <c r="Z88" i="12"/>
  <c r="V88" i="12"/>
  <c r="U88" i="12"/>
  <c r="T88" i="12"/>
  <c r="S88" i="12"/>
  <c r="R88" i="12"/>
  <c r="P88" i="12"/>
  <c r="I88" i="12"/>
  <c r="J88" i="12" s="1"/>
  <c r="Z87" i="12"/>
  <c r="V87" i="12"/>
  <c r="U87" i="12"/>
  <c r="T87" i="12"/>
  <c r="S87" i="12"/>
  <c r="R87" i="12"/>
  <c r="P87" i="12"/>
  <c r="Q87" i="12" s="1"/>
  <c r="I87" i="12"/>
  <c r="Z86" i="12"/>
  <c r="V86" i="12"/>
  <c r="U86" i="12"/>
  <c r="T86" i="12"/>
  <c r="S86" i="12"/>
  <c r="R86" i="12"/>
  <c r="P86" i="12"/>
  <c r="I86" i="12"/>
  <c r="J86" i="12" s="1"/>
  <c r="Z85" i="12"/>
  <c r="V85" i="12"/>
  <c r="U85" i="12"/>
  <c r="T85" i="12"/>
  <c r="S85" i="12"/>
  <c r="R85" i="12"/>
  <c r="P85" i="12"/>
  <c r="Q85" i="12" s="1"/>
  <c r="I85" i="12"/>
  <c r="Z84" i="12"/>
  <c r="V84" i="12"/>
  <c r="U84" i="12"/>
  <c r="T84" i="12"/>
  <c r="S84" i="12"/>
  <c r="R84" i="12"/>
  <c r="P84" i="12"/>
  <c r="I84" i="12"/>
  <c r="J84" i="12" s="1"/>
  <c r="Z83" i="12"/>
  <c r="V83" i="12"/>
  <c r="U83" i="12"/>
  <c r="T83" i="12"/>
  <c r="S83" i="12"/>
  <c r="R83" i="12"/>
  <c r="P83" i="12"/>
  <c r="Q83" i="12" s="1"/>
  <c r="I83" i="12"/>
  <c r="Z82" i="12"/>
  <c r="V82" i="12"/>
  <c r="U82" i="12"/>
  <c r="T82" i="12"/>
  <c r="S82" i="12"/>
  <c r="R82" i="12"/>
  <c r="P82" i="12"/>
  <c r="I82" i="12"/>
  <c r="J82" i="12" s="1"/>
  <c r="Z81" i="12"/>
  <c r="V81" i="12"/>
  <c r="U81" i="12"/>
  <c r="T81" i="12"/>
  <c r="S81" i="12"/>
  <c r="R81" i="12"/>
  <c r="P81" i="12"/>
  <c r="Q81" i="12" s="1"/>
  <c r="I81" i="12"/>
  <c r="Z80" i="12"/>
  <c r="V80" i="12"/>
  <c r="U80" i="12"/>
  <c r="T80" i="12"/>
  <c r="S80" i="12"/>
  <c r="R80" i="12"/>
  <c r="P80" i="12"/>
  <c r="I80" i="12"/>
  <c r="J80" i="12" s="1"/>
  <c r="Z79" i="12"/>
  <c r="V79" i="12"/>
  <c r="U79" i="12"/>
  <c r="T79" i="12"/>
  <c r="S79" i="12"/>
  <c r="R79" i="12"/>
  <c r="P79" i="12"/>
  <c r="Q79" i="12" s="1"/>
  <c r="I79" i="12"/>
  <c r="Z78" i="12"/>
  <c r="V78" i="12"/>
  <c r="U78" i="12"/>
  <c r="T78" i="12"/>
  <c r="S78" i="12"/>
  <c r="R78" i="12"/>
  <c r="P78" i="12"/>
  <c r="I78" i="12"/>
  <c r="J78" i="12" s="1"/>
  <c r="Z77" i="12"/>
  <c r="V77" i="12"/>
  <c r="U77" i="12"/>
  <c r="T77" i="12"/>
  <c r="S77" i="12"/>
  <c r="R77" i="12"/>
  <c r="P77" i="12"/>
  <c r="Q77" i="12" s="1"/>
  <c r="I77" i="12"/>
  <c r="Z76" i="12"/>
  <c r="V76" i="12"/>
  <c r="U76" i="12"/>
  <c r="T76" i="12"/>
  <c r="S76" i="12"/>
  <c r="R76" i="12"/>
  <c r="P76" i="12"/>
  <c r="I76" i="12"/>
  <c r="J76" i="12" s="1"/>
  <c r="Z75" i="12"/>
  <c r="V75" i="12"/>
  <c r="U75" i="12"/>
  <c r="T75" i="12"/>
  <c r="S75" i="12"/>
  <c r="R75" i="12"/>
  <c r="P75" i="12"/>
  <c r="Q75" i="12" s="1"/>
  <c r="I75" i="12"/>
  <c r="Z74" i="12"/>
  <c r="V74" i="12"/>
  <c r="U74" i="12"/>
  <c r="T74" i="12"/>
  <c r="S74" i="12"/>
  <c r="R74" i="12"/>
  <c r="P74" i="12"/>
  <c r="Q74" i="12" s="1"/>
  <c r="I74" i="12"/>
  <c r="J74" i="12" s="1"/>
  <c r="Z73" i="12"/>
  <c r="V73" i="12"/>
  <c r="U73" i="12"/>
  <c r="T73" i="12"/>
  <c r="S73" i="12"/>
  <c r="R73" i="12"/>
  <c r="P73" i="12"/>
  <c r="Q73" i="12" s="1"/>
  <c r="I73" i="12"/>
  <c r="Z72" i="12"/>
  <c r="V72" i="12"/>
  <c r="U72" i="12"/>
  <c r="T72" i="12"/>
  <c r="S72" i="12"/>
  <c r="R72" i="12"/>
  <c r="P72" i="12"/>
  <c r="Q72" i="12" s="1"/>
  <c r="I72" i="12"/>
  <c r="J72" i="12" s="1"/>
  <c r="Z71" i="12"/>
  <c r="V71" i="12"/>
  <c r="U71" i="12"/>
  <c r="T71" i="12"/>
  <c r="S71" i="12"/>
  <c r="R71" i="12"/>
  <c r="P71" i="12"/>
  <c r="Q71" i="12" s="1"/>
  <c r="I71" i="12"/>
  <c r="Z70" i="12"/>
  <c r="V70" i="12"/>
  <c r="U70" i="12"/>
  <c r="T70" i="12"/>
  <c r="S70" i="12"/>
  <c r="R70" i="12"/>
  <c r="P70" i="12"/>
  <c r="Q70" i="12" s="1"/>
  <c r="I70" i="12"/>
  <c r="J70" i="12" s="1"/>
  <c r="Z69" i="12"/>
  <c r="V69" i="12"/>
  <c r="U69" i="12"/>
  <c r="T69" i="12"/>
  <c r="S69" i="12"/>
  <c r="R69" i="12"/>
  <c r="P69" i="12"/>
  <c r="Q69" i="12" s="1"/>
  <c r="I69" i="12"/>
  <c r="Z68" i="12"/>
  <c r="V68" i="12"/>
  <c r="U68" i="12"/>
  <c r="T68" i="12"/>
  <c r="S68" i="12"/>
  <c r="R68" i="12"/>
  <c r="P68" i="12"/>
  <c r="Q68" i="12" s="1"/>
  <c r="I68" i="12"/>
  <c r="J68" i="12" s="1"/>
  <c r="Z67" i="12"/>
  <c r="V67" i="12"/>
  <c r="U67" i="12"/>
  <c r="T67" i="12"/>
  <c r="S67" i="12"/>
  <c r="R67" i="12"/>
  <c r="P67" i="12"/>
  <c r="Q67" i="12" s="1"/>
  <c r="I67" i="12"/>
  <c r="Z66" i="12"/>
  <c r="V66" i="12"/>
  <c r="U66" i="12"/>
  <c r="T66" i="12"/>
  <c r="S66" i="12"/>
  <c r="R66" i="12"/>
  <c r="P66" i="12"/>
  <c r="Q66" i="12" s="1"/>
  <c r="I66" i="12"/>
  <c r="J66" i="12" s="1"/>
  <c r="Z65" i="12"/>
  <c r="V65" i="12"/>
  <c r="U65" i="12"/>
  <c r="T65" i="12"/>
  <c r="S65" i="12"/>
  <c r="R65" i="12"/>
  <c r="P65" i="12"/>
  <c r="Q65" i="12" s="1"/>
  <c r="I65" i="12"/>
  <c r="Z64" i="12"/>
  <c r="V64" i="12"/>
  <c r="U64" i="12"/>
  <c r="T64" i="12"/>
  <c r="S64" i="12"/>
  <c r="R64" i="12"/>
  <c r="P64" i="12"/>
  <c r="Q64" i="12" s="1"/>
  <c r="I64" i="12"/>
  <c r="J64" i="12" s="1"/>
  <c r="Z63" i="12"/>
  <c r="V63" i="12"/>
  <c r="U63" i="12"/>
  <c r="T63" i="12"/>
  <c r="S63" i="12"/>
  <c r="R63" i="12"/>
  <c r="P63" i="12"/>
  <c r="Q63" i="12" s="1"/>
  <c r="I63" i="12"/>
  <c r="Z62" i="12"/>
  <c r="V62" i="12"/>
  <c r="U62" i="12"/>
  <c r="T62" i="12"/>
  <c r="S62" i="12"/>
  <c r="R62" i="12"/>
  <c r="P62" i="12"/>
  <c r="Q62" i="12" s="1"/>
  <c r="I62" i="12"/>
  <c r="Z61" i="12"/>
  <c r="V61" i="12"/>
  <c r="U61" i="12"/>
  <c r="T61" i="12"/>
  <c r="S61" i="12"/>
  <c r="R61" i="12"/>
  <c r="P61" i="12"/>
  <c r="Q61" i="12" s="1"/>
  <c r="I61" i="12"/>
  <c r="Z60" i="12"/>
  <c r="V60" i="12"/>
  <c r="U60" i="12"/>
  <c r="T60" i="12"/>
  <c r="S60" i="12"/>
  <c r="R60" i="12"/>
  <c r="P60" i="12"/>
  <c r="Q60" i="12" s="1"/>
  <c r="I60" i="12"/>
  <c r="Z59" i="12"/>
  <c r="V59" i="12"/>
  <c r="U59" i="12"/>
  <c r="T59" i="12"/>
  <c r="S59" i="12"/>
  <c r="R59" i="12"/>
  <c r="P59" i="12"/>
  <c r="Q59" i="12" s="1"/>
  <c r="I59" i="12"/>
  <c r="Z58" i="12"/>
  <c r="V58" i="12"/>
  <c r="U58" i="12"/>
  <c r="T58" i="12"/>
  <c r="S58" i="12"/>
  <c r="R58" i="12"/>
  <c r="P58" i="12"/>
  <c r="Q58" i="12" s="1"/>
  <c r="I58" i="12"/>
  <c r="J58" i="12" s="1"/>
  <c r="Z57" i="12"/>
  <c r="V57" i="12"/>
  <c r="U57" i="12"/>
  <c r="T57" i="12"/>
  <c r="S57" i="12"/>
  <c r="R57" i="12"/>
  <c r="P57" i="12"/>
  <c r="Q57" i="12" s="1"/>
  <c r="I57" i="12"/>
  <c r="Z56" i="12"/>
  <c r="V56" i="12"/>
  <c r="U56" i="12"/>
  <c r="T56" i="12"/>
  <c r="S56" i="12"/>
  <c r="R56" i="12"/>
  <c r="P56" i="12"/>
  <c r="J56" i="12"/>
  <c r="I56" i="12"/>
  <c r="Z55" i="12"/>
  <c r="V55" i="12"/>
  <c r="U55" i="12"/>
  <c r="T55" i="12"/>
  <c r="S55" i="12"/>
  <c r="R55" i="12"/>
  <c r="P55" i="12"/>
  <c r="Q55" i="12" s="1"/>
  <c r="I55" i="12"/>
  <c r="Z54" i="12"/>
  <c r="V54" i="12"/>
  <c r="U54" i="12"/>
  <c r="T54" i="12"/>
  <c r="S54" i="12"/>
  <c r="R54" i="12"/>
  <c r="P54" i="12"/>
  <c r="Q54" i="12" s="1"/>
  <c r="I54" i="12"/>
  <c r="Z53" i="12"/>
  <c r="V53" i="12"/>
  <c r="U53" i="12"/>
  <c r="T53" i="12"/>
  <c r="S53" i="12"/>
  <c r="R53" i="12"/>
  <c r="P53" i="12"/>
  <c r="Q53" i="12" s="1"/>
  <c r="I53" i="12"/>
  <c r="Z52" i="12"/>
  <c r="V52" i="12"/>
  <c r="U52" i="12"/>
  <c r="T52" i="12"/>
  <c r="S52" i="12"/>
  <c r="R52" i="12"/>
  <c r="I52" i="12"/>
  <c r="J52" i="12" s="1"/>
  <c r="Z51" i="12"/>
  <c r="V51" i="12"/>
  <c r="U51" i="12"/>
  <c r="T51" i="12"/>
  <c r="S51" i="12"/>
  <c r="R51" i="12"/>
  <c r="I51" i="12"/>
  <c r="Z50" i="12"/>
  <c r="V50" i="12"/>
  <c r="U50" i="12"/>
  <c r="T50" i="12"/>
  <c r="S50" i="12"/>
  <c r="R50" i="12"/>
  <c r="P50" i="12"/>
  <c r="Q50" i="12" s="1"/>
  <c r="I50" i="12"/>
  <c r="J50" i="12" s="1"/>
  <c r="Z49" i="12"/>
  <c r="V49" i="12"/>
  <c r="U49" i="12"/>
  <c r="T49" i="12"/>
  <c r="S49" i="12"/>
  <c r="R49" i="12"/>
  <c r="P49" i="12"/>
  <c r="Q49" i="12" s="1"/>
  <c r="I49" i="12"/>
  <c r="Z48" i="12"/>
  <c r="V48" i="12"/>
  <c r="U48" i="12"/>
  <c r="T48" i="12"/>
  <c r="S48" i="12"/>
  <c r="R48" i="12"/>
  <c r="P48" i="12"/>
  <c r="I48" i="12"/>
  <c r="J48" i="12" s="1"/>
  <c r="Z47" i="12"/>
  <c r="V47" i="12"/>
  <c r="U47" i="12"/>
  <c r="T47" i="12"/>
  <c r="S47" i="12"/>
  <c r="R47" i="12"/>
  <c r="P47" i="12"/>
  <c r="Q47" i="12" s="1"/>
  <c r="I47" i="12"/>
  <c r="Z46" i="12"/>
  <c r="V46" i="12"/>
  <c r="U46" i="12"/>
  <c r="T46" i="12"/>
  <c r="S46" i="12"/>
  <c r="R46" i="12"/>
  <c r="P46" i="12"/>
  <c r="Q46" i="12" s="1"/>
  <c r="I46" i="12"/>
  <c r="Z45" i="12"/>
  <c r="V45" i="12"/>
  <c r="U45" i="12"/>
  <c r="T45" i="12"/>
  <c r="S45" i="12"/>
  <c r="R45" i="12"/>
  <c r="P45" i="12"/>
  <c r="Q45" i="12" s="1"/>
  <c r="I45" i="12"/>
  <c r="Z44" i="12"/>
  <c r="V44" i="12"/>
  <c r="U44" i="12"/>
  <c r="T44" i="12"/>
  <c r="S44" i="12"/>
  <c r="R44" i="12"/>
  <c r="P44" i="12"/>
  <c r="Q44" i="12" s="1"/>
  <c r="I44" i="12"/>
  <c r="Z43" i="12"/>
  <c r="V43" i="12"/>
  <c r="U43" i="12"/>
  <c r="T43" i="12"/>
  <c r="S43" i="12"/>
  <c r="R43" i="12"/>
  <c r="P43" i="12"/>
  <c r="Q43" i="12" s="1"/>
  <c r="I43" i="12"/>
  <c r="Z42" i="12"/>
  <c r="V42" i="12"/>
  <c r="U42" i="12"/>
  <c r="T42" i="12"/>
  <c r="S42" i="12"/>
  <c r="R42" i="12"/>
  <c r="P42" i="12"/>
  <c r="Q42" i="12" s="1"/>
  <c r="I42" i="12"/>
  <c r="J42" i="12" s="1"/>
  <c r="Z41" i="12"/>
  <c r="V41" i="12"/>
  <c r="U41" i="12"/>
  <c r="T41" i="12"/>
  <c r="S41" i="12"/>
  <c r="R41" i="12"/>
  <c r="P41" i="12"/>
  <c r="Q41" i="12" s="1"/>
  <c r="I41" i="12"/>
  <c r="Z40" i="12"/>
  <c r="V40" i="12"/>
  <c r="U40" i="12"/>
  <c r="T40" i="12"/>
  <c r="S40" i="12"/>
  <c r="R40" i="12"/>
  <c r="P40" i="12"/>
  <c r="I40" i="12"/>
  <c r="J40" i="12" s="1"/>
  <c r="Z39" i="12"/>
  <c r="V39" i="12"/>
  <c r="U39" i="12"/>
  <c r="T39" i="12"/>
  <c r="S39" i="12"/>
  <c r="R39" i="12"/>
  <c r="P39" i="12"/>
  <c r="Q39" i="12" s="1"/>
  <c r="I39" i="12"/>
  <c r="Z38" i="12"/>
  <c r="V38" i="12"/>
  <c r="U38" i="12"/>
  <c r="T38" i="12"/>
  <c r="S38" i="12"/>
  <c r="R38" i="12"/>
  <c r="P38" i="12"/>
  <c r="Q38" i="12" s="1"/>
  <c r="I38" i="12"/>
  <c r="Z37" i="12"/>
  <c r="V37" i="12"/>
  <c r="U37" i="12"/>
  <c r="T37" i="12"/>
  <c r="S37" i="12"/>
  <c r="R37" i="12"/>
  <c r="Q37" i="12"/>
  <c r="I37" i="12"/>
  <c r="J37" i="12" s="1"/>
  <c r="Z36" i="12"/>
  <c r="V36" i="12"/>
  <c r="U36" i="12"/>
  <c r="T36" i="12"/>
  <c r="S36" i="12"/>
  <c r="R36" i="12"/>
  <c r="P36" i="12"/>
  <c r="Q36" i="12" s="1"/>
  <c r="I36" i="12"/>
  <c r="Z35" i="12"/>
  <c r="V35" i="12"/>
  <c r="U35" i="12"/>
  <c r="T35" i="12"/>
  <c r="S35" i="12"/>
  <c r="R35" i="12"/>
  <c r="P35" i="12"/>
  <c r="Q35" i="12" s="1"/>
  <c r="I35" i="12"/>
  <c r="Z34" i="12"/>
  <c r="V34" i="12"/>
  <c r="U34" i="12"/>
  <c r="T34" i="12"/>
  <c r="S34" i="12"/>
  <c r="R34" i="12"/>
  <c r="P34" i="12"/>
  <c r="Q34" i="12" s="1"/>
  <c r="J34" i="12"/>
  <c r="I34" i="12"/>
  <c r="W34" i="12" s="1"/>
  <c r="Z33" i="12"/>
  <c r="V33" i="12"/>
  <c r="U33" i="12"/>
  <c r="T33" i="12"/>
  <c r="S33" i="12"/>
  <c r="R33" i="12"/>
  <c r="P33" i="12"/>
  <c r="Q33" i="12" s="1"/>
  <c r="I33" i="12"/>
  <c r="J33" i="12" s="1"/>
  <c r="Z32" i="12"/>
  <c r="V32" i="12"/>
  <c r="U32" i="12"/>
  <c r="T32" i="12"/>
  <c r="S32" i="12"/>
  <c r="R32" i="12"/>
  <c r="P32" i="12"/>
  <c r="Q32" i="12" s="1"/>
  <c r="I32" i="12"/>
  <c r="W32" i="12" s="1"/>
  <c r="Z31" i="12"/>
  <c r="V31" i="12"/>
  <c r="U31" i="12"/>
  <c r="T31" i="12"/>
  <c r="S31" i="12"/>
  <c r="R31" i="12"/>
  <c r="P31" i="12"/>
  <c r="Q31" i="12" s="1"/>
  <c r="I31" i="12"/>
  <c r="J31" i="12" s="1"/>
  <c r="Z30" i="12"/>
  <c r="V30" i="12"/>
  <c r="U30" i="12"/>
  <c r="T30" i="12"/>
  <c r="S30" i="12"/>
  <c r="R30" i="12"/>
  <c r="P30" i="12"/>
  <c r="I30" i="12"/>
  <c r="J30" i="12" s="1"/>
  <c r="Z29" i="12"/>
  <c r="V29" i="12"/>
  <c r="U29" i="12"/>
  <c r="T29" i="12"/>
  <c r="S29" i="12"/>
  <c r="R29" i="12"/>
  <c r="P29" i="12"/>
  <c r="Q29" i="12" s="1"/>
  <c r="I29" i="12"/>
  <c r="J29" i="12" s="1"/>
  <c r="Z28" i="12"/>
  <c r="V28" i="12"/>
  <c r="U28" i="12"/>
  <c r="T28" i="12"/>
  <c r="S28" i="12"/>
  <c r="R28" i="12"/>
  <c r="Q28" i="12"/>
  <c r="I28" i="12"/>
  <c r="J28" i="12" s="1"/>
  <c r="Z27" i="12"/>
  <c r="V27" i="12"/>
  <c r="U27" i="12"/>
  <c r="T27" i="12"/>
  <c r="S27" i="12"/>
  <c r="R27" i="12"/>
  <c r="P27" i="12"/>
  <c r="Q27" i="12" s="1"/>
  <c r="I27" i="12"/>
  <c r="Z26" i="12"/>
  <c r="V26" i="12"/>
  <c r="U26" i="12"/>
  <c r="T26" i="12"/>
  <c r="S26" i="12"/>
  <c r="R26" i="12"/>
  <c r="P26" i="12"/>
  <c r="Q26" i="12" s="1"/>
  <c r="I26" i="12"/>
  <c r="Z25" i="12"/>
  <c r="V25" i="12"/>
  <c r="U25" i="12"/>
  <c r="T25" i="12"/>
  <c r="S25" i="12"/>
  <c r="R25" i="12"/>
  <c r="P25" i="12"/>
  <c r="Q25" i="12" s="1"/>
  <c r="I25" i="12"/>
  <c r="J25" i="12" s="1"/>
  <c r="Z24" i="12"/>
  <c r="V24" i="12"/>
  <c r="U24" i="12"/>
  <c r="T24" i="12"/>
  <c r="S24" i="12"/>
  <c r="R24" i="12"/>
  <c r="P24" i="12"/>
  <c r="Q24" i="12" s="1"/>
  <c r="I24" i="12"/>
  <c r="Z23" i="12"/>
  <c r="V23" i="12"/>
  <c r="U23" i="12"/>
  <c r="T23" i="12"/>
  <c r="S23" i="12"/>
  <c r="R23" i="12"/>
  <c r="P23" i="12"/>
  <c r="Q23" i="12" s="1"/>
  <c r="I23" i="12"/>
  <c r="Z22" i="12"/>
  <c r="V22" i="12"/>
  <c r="U22" i="12"/>
  <c r="T22" i="12"/>
  <c r="S22" i="12"/>
  <c r="R22" i="12"/>
  <c r="P22" i="12"/>
  <c r="Q22" i="12" s="1"/>
  <c r="I22" i="12"/>
  <c r="W22" i="12" s="1"/>
  <c r="Z21" i="12"/>
  <c r="V21" i="12"/>
  <c r="U21" i="12"/>
  <c r="T21" i="12"/>
  <c r="S21" i="12"/>
  <c r="R21" i="12"/>
  <c r="P21" i="12"/>
  <c r="Q21" i="12" s="1"/>
  <c r="I21" i="12"/>
  <c r="J21" i="12" s="1"/>
  <c r="Z20" i="12"/>
  <c r="V20" i="12"/>
  <c r="U20" i="12"/>
  <c r="T20" i="12"/>
  <c r="S20" i="12"/>
  <c r="R20" i="12"/>
  <c r="Q20" i="12"/>
  <c r="P20" i="12"/>
  <c r="I20" i="12"/>
  <c r="Z19" i="12"/>
  <c r="V19" i="12"/>
  <c r="U19" i="12"/>
  <c r="T19" i="12"/>
  <c r="S19" i="12"/>
  <c r="R19" i="12"/>
  <c r="P19" i="12"/>
  <c r="Q19" i="12" s="1"/>
  <c r="I19" i="12"/>
  <c r="Z18" i="12"/>
  <c r="V18" i="12"/>
  <c r="U18" i="12"/>
  <c r="T18" i="12"/>
  <c r="S18" i="12"/>
  <c r="R18" i="12"/>
  <c r="P18" i="12"/>
  <c r="Q18" i="12" s="1"/>
  <c r="I18" i="12"/>
  <c r="Z17" i="12"/>
  <c r="V17" i="12"/>
  <c r="U17" i="12"/>
  <c r="T17" i="12"/>
  <c r="S17" i="12"/>
  <c r="R17" i="12"/>
  <c r="P17" i="12"/>
  <c r="Q17" i="12" s="1"/>
  <c r="J17" i="12"/>
  <c r="I17" i="12"/>
  <c r="Z16" i="12"/>
  <c r="V16" i="12"/>
  <c r="U16" i="12"/>
  <c r="T16" i="12"/>
  <c r="S16" i="12"/>
  <c r="R16" i="12"/>
  <c r="P16" i="12"/>
  <c r="Q16" i="12" s="1"/>
  <c r="I16" i="12"/>
  <c r="W16" i="12" s="1"/>
  <c r="Z15" i="12"/>
  <c r="V15" i="12"/>
  <c r="U15" i="12"/>
  <c r="T15" i="12"/>
  <c r="S15" i="12"/>
  <c r="R15" i="12"/>
  <c r="P15" i="12"/>
  <c r="Q15" i="12" s="1"/>
  <c r="I15" i="12"/>
  <c r="Z14" i="12"/>
  <c r="V14" i="12"/>
  <c r="U14" i="12"/>
  <c r="T14" i="12"/>
  <c r="S14" i="12"/>
  <c r="R14" i="12"/>
  <c r="P14" i="12"/>
  <c r="Q14" i="12" s="1"/>
  <c r="I14" i="12"/>
  <c r="Z13" i="12"/>
  <c r="V13" i="12"/>
  <c r="U13" i="12"/>
  <c r="T13" i="12"/>
  <c r="S13" i="12"/>
  <c r="R13" i="12"/>
  <c r="P13" i="12"/>
  <c r="Q13" i="12" s="1"/>
  <c r="I13" i="12"/>
  <c r="J13" i="12" s="1"/>
  <c r="Z12" i="12"/>
  <c r="V12" i="12"/>
  <c r="U12" i="12"/>
  <c r="T12" i="12"/>
  <c r="S12" i="12"/>
  <c r="R12" i="12"/>
  <c r="P12" i="12"/>
  <c r="Q12" i="12" s="1"/>
  <c r="I12" i="12"/>
  <c r="Z11" i="12"/>
  <c r="V11" i="12"/>
  <c r="U11" i="12"/>
  <c r="T11" i="12"/>
  <c r="S11" i="12"/>
  <c r="R11" i="12"/>
  <c r="P11" i="12"/>
  <c r="Q11" i="12" s="1"/>
  <c r="I11" i="12"/>
  <c r="Z10" i="12"/>
  <c r="V10" i="12"/>
  <c r="U10" i="12"/>
  <c r="T10" i="12"/>
  <c r="S10" i="12"/>
  <c r="R10" i="12"/>
  <c r="P10" i="12"/>
  <c r="Q10" i="12" s="1"/>
  <c r="I10" i="12"/>
  <c r="J10" i="12" s="1"/>
  <c r="Z9" i="12"/>
  <c r="W9" i="12"/>
  <c r="V9" i="12"/>
  <c r="U9" i="12"/>
  <c r="T9" i="12"/>
  <c r="S9" i="12"/>
  <c r="R9" i="12"/>
  <c r="Q9" i="12"/>
  <c r="P9" i="12"/>
  <c r="J9" i="12"/>
  <c r="X9" i="12" s="1"/>
  <c r="I9" i="12"/>
  <c r="Z8" i="12"/>
  <c r="V8" i="12"/>
  <c r="U8" i="12"/>
  <c r="T8" i="12"/>
  <c r="S8" i="12"/>
  <c r="R8" i="12"/>
  <c r="P8" i="12"/>
  <c r="Q8" i="12" s="1"/>
  <c r="I8" i="12"/>
  <c r="J8" i="12" s="1"/>
  <c r="Z7" i="12"/>
  <c r="V7" i="12"/>
  <c r="U7" i="12"/>
  <c r="T7" i="12"/>
  <c r="S7" i="12"/>
  <c r="R7" i="12"/>
  <c r="P7" i="12"/>
  <c r="Q7" i="12" s="1"/>
  <c r="I7" i="12"/>
  <c r="I90" i="6"/>
  <c r="I91" i="6"/>
  <c r="I92" i="6"/>
  <c r="I93" i="6"/>
  <c r="I94" i="6"/>
  <c r="I95" i="6"/>
  <c r="J71" i="6"/>
  <c r="W16" i="13" l="1"/>
  <c r="W103" i="13"/>
  <c r="W108" i="13"/>
  <c r="J108" i="13"/>
  <c r="W107" i="13"/>
  <c r="W105" i="13"/>
  <c r="X106" i="13"/>
  <c r="W100" i="13"/>
  <c r="X90" i="13"/>
  <c r="W89" i="13"/>
  <c r="W87" i="13"/>
  <c r="X74" i="13"/>
  <c r="X64" i="13"/>
  <c r="W56" i="13"/>
  <c r="W54" i="13"/>
  <c r="W44" i="13"/>
  <c r="W40" i="13"/>
  <c r="W34" i="13"/>
  <c r="W32" i="13"/>
  <c r="W33" i="13"/>
  <c r="J33" i="13"/>
  <c r="X33" i="13" s="1"/>
  <c r="W30" i="13"/>
  <c r="W26" i="13"/>
  <c r="W25" i="13"/>
  <c r="J25" i="13"/>
  <c r="X25" i="13" s="1"/>
  <c r="W17" i="13"/>
  <c r="J17" i="13"/>
  <c r="X17" i="13" s="1"/>
  <c r="Q24" i="13"/>
  <c r="X24" i="13" s="1"/>
  <c r="W14" i="13"/>
  <c r="W10" i="13"/>
  <c r="W8" i="13"/>
  <c r="X8" i="13"/>
  <c r="Q10" i="13"/>
  <c r="X10" i="13" s="1"/>
  <c r="W11" i="13"/>
  <c r="X16" i="13"/>
  <c r="Q18" i="13"/>
  <c r="X18" i="13" s="1"/>
  <c r="W19" i="13"/>
  <c r="Q26" i="13"/>
  <c r="X26" i="13" s="1"/>
  <c r="W27" i="13"/>
  <c r="X32" i="13"/>
  <c r="Q34" i="13"/>
  <c r="X34" i="13" s="1"/>
  <c r="W35" i="13"/>
  <c r="X108" i="13"/>
  <c r="W109" i="13"/>
  <c r="W110" i="13"/>
  <c r="W111" i="13"/>
  <c r="W48" i="13"/>
  <c r="X12" i="13"/>
  <c r="W12" i="13"/>
  <c r="X20" i="13"/>
  <c r="W20" i="13"/>
  <c r="X28" i="13"/>
  <c r="W28" i="13"/>
  <c r="X36" i="13"/>
  <c r="W36" i="13"/>
  <c r="W50" i="13"/>
  <c r="W52" i="13"/>
  <c r="X70" i="13"/>
  <c r="X72" i="13"/>
  <c r="W13" i="13"/>
  <c r="W21" i="13"/>
  <c r="W29" i="13"/>
  <c r="W37" i="13"/>
  <c r="X76" i="13"/>
  <c r="W78" i="13"/>
  <c r="X82" i="13"/>
  <c r="W84" i="13"/>
  <c r="W92" i="13"/>
  <c r="W7" i="13"/>
  <c r="W15" i="13"/>
  <c r="W23" i="13"/>
  <c r="W31" i="13"/>
  <c r="W42" i="13"/>
  <c r="X92" i="13"/>
  <c r="W93" i="13"/>
  <c r="W94" i="13"/>
  <c r="W95" i="13"/>
  <c r="W97" i="13"/>
  <c r="X98" i="13"/>
  <c r="W99" i="13"/>
  <c r="J7" i="13"/>
  <c r="X7" i="13" s="1"/>
  <c r="J15" i="13"/>
  <c r="X15" i="13" s="1"/>
  <c r="J23" i="13"/>
  <c r="X23" i="13" s="1"/>
  <c r="J31" i="13"/>
  <c r="X31" i="13" s="1"/>
  <c r="J44" i="13"/>
  <c r="X44" i="13" s="1"/>
  <c r="X66" i="13"/>
  <c r="J78" i="13"/>
  <c r="X78" i="13" s="1"/>
  <c r="J86" i="13"/>
  <c r="X86" i="13" s="1"/>
  <c r="J94" i="13"/>
  <c r="X94" i="13" s="1"/>
  <c r="J102" i="13"/>
  <c r="X102" i="13" s="1"/>
  <c r="J110" i="13"/>
  <c r="X110" i="13" s="1"/>
  <c r="W68" i="13"/>
  <c r="W70" i="13"/>
  <c r="W80" i="13"/>
  <c r="W88" i="13"/>
  <c r="W96" i="13"/>
  <c r="W104" i="13"/>
  <c r="J13" i="13"/>
  <c r="X13" i="13" s="1"/>
  <c r="J21" i="13"/>
  <c r="X21" i="13" s="1"/>
  <c r="J29" i="13"/>
  <c r="X29" i="13" s="1"/>
  <c r="J37" i="13"/>
  <c r="X37" i="13" s="1"/>
  <c r="X58" i="13"/>
  <c r="X68" i="13"/>
  <c r="W60" i="13"/>
  <c r="W72" i="13"/>
  <c r="W82" i="13"/>
  <c r="W90" i="13"/>
  <c r="W98" i="13"/>
  <c r="W106" i="13"/>
  <c r="J11" i="13"/>
  <c r="X11" i="13" s="1"/>
  <c r="J19" i="13"/>
  <c r="X19" i="13" s="1"/>
  <c r="J27" i="13"/>
  <c r="X27" i="13" s="1"/>
  <c r="J35" i="13"/>
  <c r="X35" i="13" s="1"/>
  <c r="J40" i="13"/>
  <c r="X40" i="13" s="1"/>
  <c r="X46" i="13"/>
  <c r="J48" i="13"/>
  <c r="X48" i="13" s="1"/>
  <c r="X60" i="13"/>
  <c r="J14" i="13"/>
  <c r="X14" i="13" s="1"/>
  <c r="J22" i="13"/>
  <c r="X22" i="13" s="1"/>
  <c r="J30" i="13"/>
  <c r="X30" i="13" s="1"/>
  <c r="X62" i="13"/>
  <c r="W55" i="13"/>
  <c r="J55" i="13"/>
  <c r="X55" i="13" s="1"/>
  <c r="W59" i="13"/>
  <c r="J59" i="13"/>
  <c r="X59" i="13" s="1"/>
  <c r="W63" i="13"/>
  <c r="J63" i="13"/>
  <c r="X63" i="13" s="1"/>
  <c r="W67" i="13"/>
  <c r="J67" i="13"/>
  <c r="X67" i="13" s="1"/>
  <c r="T123" i="13"/>
  <c r="T120" i="13"/>
  <c r="J42" i="13"/>
  <c r="X42" i="13" s="1"/>
  <c r="W45" i="13"/>
  <c r="J45" i="13"/>
  <c r="X45" i="13" s="1"/>
  <c r="J52" i="13"/>
  <c r="X52" i="13" s="1"/>
  <c r="J56" i="13"/>
  <c r="X56" i="13" s="1"/>
  <c r="W79" i="13"/>
  <c r="J79" i="13"/>
  <c r="X79" i="13" s="1"/>
  <c r="W51" i="13"/>
  <c r="J51" i="13"/>
  <c r="X51" i="13" s="1"/>
  <c r="U123" i="13"/>
  <c r="U120" i="13"/>
  <c r="W39" i="13"/>
  <c r="J39" i="13"/>
  <c r="X39" i="13" s="1"/>
  <c r="W73" i="13"/>
  <c r="J73" i="13"/>
  <c r="X73" i="13" s="1"/>
  <c r="W74" i="13"/>
  <c r="X80" i="13"/>
  <c r="X88" i="13"/>
  <c r="X96" i="13"/>
  <c r="X104" i="13"/>
  <c r="S123" i="13"/>
  <c r="S120" i="13"/>
  <c r="I123" i="13"/>
  <c r="V120" i="13"/>
  <c r="V123" i="13"/>
  <c r="W46" i="13"/>
  <c r="W49" i="13"/>
  <c r="J49" i="13"/>
  <c r="X49" i="13" s="1"/>
  <c r="W81" i="13"/>
  <c r="J81" i="13"/>
  <c r="X81" i="13" s="1"/>
  <c r="W43" i="13"/>
  <c r="J43" i="13"/>
  <c r="X43" i="13" s="1"/>
  <c r="W53" i="13"/>
  <c r="J53" i="13"/>
  <c r="X53" i="13" s="1"/>
  <c r="W57" i="13"/>
  <c r="J57" i="13"/>
  <c r="X57" i="13" s="1"/>
  <c r="W61" i="13"/>
  <c r="J61" i="13"/>
  <c r="X61" i="13" s="1"/>
  <c r="W65" i="13"/>
  <c r="J65" i="13"/>
  <c r="X65" i="13" s="1"/>
  <c r="W69" i="13"/>
  <c r="J69" i="13"/>
  <c r="X69" i="13" s="1"/>
  <c r="P123" i="13"/>
  <c r="P120" i="13"/>
  <c r="J50" i="13"/>
  <c r="X50" i="13" s="1"/>
  <c r="J54" i="13"/>
  <c r="X54" i="13" s="1"/>
  <c r="W58" i="13"/>
  <c r="W62" i="13"/>
  <c r="W66" i="13"/>
  <c r="W75" i="13"/>
  <c r="J75" i="13"/>
  <c r="X75" i="13" s="1"/>
  <c r="W76" i="13"/>
  <c r="W83" i="13"/>
  <c r="J83" i="13"/>
  <c r="X83" i="13" s="1"/>
  <c r="Q123" i="13"/>
  <c r="Z123" i="13"/>
  <c r="Z120" i="13"/>
  <c r="W47" i="13"/>
  <c r="J47" i="13"/>
  <c r="X47" i="13" s="1"/>
  <c r="R123" i="13"/>
  <c r="R120" i="13"/>
  <c r="J38" i="13"/>
  <c r="X38" i="13" s="1"/>
  <c r="W41" i="13"/>
  <c r="J41" i="13"/>
  <c r="X41" i="13" s="1"/>
  <c r="W71" i="13"/>
  <c r="J71" i="13"/>
  <c r="X71" i="13" s="1"/>
  <c r="W77" i="13"/>
  <c r="J77" i="13"/>
  <c r="X77" i="13" s="1"/>
  <c r="W85" i="13"/>
  <c r="J85" i="13"/>
  <c r="X85" i="13" s="1"/>
  <c r="G124" i="13"/>
  <c r="G125" i="13" s="1"/>
  <c r="O124" i="13"/>
  <c r="O125" i="13" s="1"/>
  <c r="H125" i="13"/>
  <c r="Y125" i="13"/>
  <c r="J87" i="13"/>
  <c r="X87" i="13" s="1"/>
  <c r="J89" i="13"/>
  <c r="X89" i="13" s="1"/>
  <c r="J91" i="13"/>
  <c r="X91" i="13" s="1"/>
  <c r="J93" i="13"/>
  <c r="X93" i="13" s="1"/>
  <c r="J95" i="13"/>
  <c r="X95" i="13" s="1"/>
  <c r="J97" i="13"/>
  <c r="X97" i="13" s="1"/>
  <c r="J99" i="13"/>
  <c r="X99" i="13" s="1"/>
  <c r="J101" i="13"/>
  <c r="X101" i="13" s="1"/>
  <c r="J103" i="13"/>
  <c r="X103" i="13" s="1"/>
  <c r="J105" i="13"/>
  <c r="X105" i="13" s="1"/>
  <c r="J107" i="13"/>
  <c r="X107" i="13" s="1"/>
  <c r="J109" i="13"/>
  <c r="X109" i="13" s="1"/>
  <c r="J111" i="13"/>
  <c r="X111" i="13" s="1"/>
  <c r="P122" i="13"/>
  <c r="K125" i="13"/>
  <c r="D125" i="13"/>
  <c r="L125" i="13"/>
  <c r="X121" i="13"/>
  <c r="X122" i="13" s="1"/>
  <c r="E125" i="13"/>
  <c r="M125" i="13"/>
  <c r="F125" i="13"/>
  <c r="N125" i="13"/>
  <c r="W60" i="12"/>
  <c r="W26" i="12"/>
  <c r="W107" i="12"/>
  <c r="W102" i="12"/>
  <c r="W101" i="12"/>
  <c r="W100" i="12"/>
  <c r="W98" i="12"/>
  <c r="W97" i="12"/>
  <c r="W95" i="12"/>
  <c r="W93" i="12"/>
  <c r="W89" i="12"/>
  <c r="X72" i="12"/>
  <c r="X64" i="12"/>
  <c r="X58" i="12"/>
  <c r="W56" i="12"/>
  <c r="W52" i="12"/>
  <c r="W48" i="12"/>
  <c r="Q48" i="12"/>
  <c r="W44" i="12"/>
  <c r="W38" i="12"/>
  <c r="X37" i="12"/>
  <c r="X31" i="12"/>
  <c r="W36" i="12"/>
  <c r="J36" i="12"/>
  <c r="X36" i="12" s="1"/>
  <c r="X34" i="12"/>
  <c r="W27" i="12"/>
  <c r="J27" i="12"/>
  <c r="X27" i="12" s="1"/>
  <c r="W24" i="12"/>
  <c r="X25" i="12"/>
  <c r="W25" i="12"/>
  <c r="W18" i="12"/>
  <c r="W21" i="12"/>
  <c r="W11" i="12"/>
  <c r="W20" i="12"/>
  <c r="W17" i="12"/>
  <c r="W14" i="12"/>
  <c r="W13" i="12"/>
  <c r="W12" i="12"/>
  <c r="W15" i="12"/>
  <c r="W50" i="12"/>
  <c r="W62" i="12"/>
  <c r="W111" i="12"/>
  <c r="W35" i="12"/>
  <c r="X52" i="12"/>
  <c r="X10" i="12"/>
  <c r="W28" i="12"/>
  <c r="W66" i="12"/>
  <c r="X21" i="12"/>
  <c r="X17" i="12"/>
  <c r="W7" i="12"/>
  <c r="W23" i="12"/>
  <c r="X29" i="12"/>
  <c r="W31" i="12"/>
  <c r="W54" i="12"/>
  <c r="X66" i="12"/>
  <c r="X68" i="12"/>
  <c r="X70" i="12"/>
  <c r="W72" i="12"/>
  <c r="W99" i="12"/>
  <c r="X8" i="12"/>
  <c r="X13" i="12"/>
  <c r="W19" i="12"/>
  <c r="X33" i="12"/>
  <c r="W46" i="12"/>
  <c r="X74" i="12"/>
  <c r="W103" i="12"/>
  <c r="W105" i="12"/>
  <c r="W30" i="12"/>
  <c r="W40" i="12"/>
  <c r="W64" i="12"/>
  <c r="W106" i="12"/>
  <c r="X42" i="12"/>
  <c r="W108" i="12"/>
  <c r="W70" i="12"/>
  <c r="W110" i="12"/>
  <c r="J7" i="12"/>
  <c r="J11" i="12"/>
  <c r="X11" i="12" s="1"/>
  <c r="J15" i="12"/>
  <c r="X15" i="12" s="1"/>
  <c r="J19" i="12"/>
  <c r="X19" i="12" s="1"/>
  <c r="J23" i="12"/>
  <c r="X23" i="12" s="1"/>
  <c r="W96" i="12"/>
  <c r="X48" i="12"/>
  <c r="W104" i="12"/>
  <c r="X28" i="12"/>
  <c r="X50" i="12"/>
  <c r="J12" i="12"/>
  <c r="X12" i="12" s="1"/>
  <c r="Q40" i="12"/>
  <c r="X40" i="12" s="1"/>
  <c r="J44" i="12"/>
  <c r="X44" i="12" s="1"/>
  <c r="W47" i="12"/>
  <c r="J47" i="12"/>
  <c r="X47" i="12" s="1"/>
  <c r="Q56" i="12"/>
  <c r="X56" i="12" s="1"/>
  <c r="J60" i="12"/>
  <c r="X60" i="12" s="1"/>
  <c r="W63" i="12"/>
  <c r="J63" i="12"/>
  <c r="X63" i="12" s="1"/>
  <c r="Z123" i="12"/>
  <c r="Z120" i="12"/>
  <c r="S123" i="12"/>
  <c r="S120" i="12"/>
  <c r="W8" i="12"/>
  <c r="W10" i="12"/>
  <c r="J14" i="12"/>
  <c r="X14" i="12" s="1"/>
  <c r="J16" i="12"/>
  <c r="X16" i="12" s="1"/>
  <c r="J18" i="12"/>
  <c r="X18" i="12" s="1"/>
  <c r="J20" i="12"/>
  <c r="X20" i="12" s="1"/>
  <c r="J22" i="12"/>
  <c r="X22" i="12" s="1"/>
  <c r="J24" i="12"/>
  <c r="X24" i="12" s="1"/>
  <c r="J26" i="12"/>
  <c r="X26" i="12" s="1"/>
  <c r="Q30" i="12"/>
  <c r="X30" i="12" s="1"/>
  <c r="W33" i="12"/>
  <c r="J35" i="12"/>
  <c r="X35" i="12" s="1"/>
  <c r="T123" i="12"/>
  <c r="T120" i="12"/>
  <c r="J38" i="12"/>
  <c r="X38" i="12" s="1"/>
  <c r="W41" i="12"/>
  <c r="J41" i="12"/>
  <c r="X41" i="12" s="1"/>
  <c r="J54" i="12"/>
  <c r="X54" i="12" s="1"/>
  <c r="W57" i="12"/>
  <c r="J57" i="12"/>
  <c r="X57" i="12" s="1"/>
  <c r="W67" i="12"/>
  <c r="J67" i="12"/>
  <c r="X67" i="12" s="1"/>
  <c r="W68" i="12"/>
  <c r="W78" i="12"/>
  <c r="Q78" i="12"/>
  <c r="X78" i="12" s="1"/>
  <c r="W79" i="12"/>
  <c r="J79" i="12"/>
  <c r="X79" i="12" s="1"/>
  <c r="W86" i="12"/>
  <c r="Q86" i="12"/>
  <c r="X86" i="12" s="1"/>
  <c r="W87" i="12"/>
  <c r="J87" i="12"/>
  <c r="X87" i="12" s="1"/>
  <c r="W94" i="12"/>
  <c r="Q94" i="12"/>
  <c r="X94" i="12" s="1"/>
  <c r="U123" i="12"/>
  <c r="U120" i="12"/>
  <c r="W29" i="12"/>
  <c r="W51" i="12"/>
  <c r="J51" i="12"/>
  <c r="X51" i="12" s="1"/>
  <c r="W73" i="12"/>
  <c r="J73" i="12"/>
  <c r="X73" i="12" s="1"/>
  <c r="W74" i="12"/>
  <c r="I123" i="12"/>
  <c r="I120" i="12"/>
  <c r="V120" i="12"/>
  <c r="V123" i="12"/>
  <c r="W42" i="12"/>
  <c r="W45" i="12"/>
  <c r="J45" i="12"/>
  <c r="X45" i="12" s="1"/>
  <c r="W58" i="12"/>
  <c r="W61" i="12"/>
  <c r="J61" i="12"/>
  <c r="X61" i="12" s="1"/>
  <c r="W80" i="12"/>
  <c r="Q80" i="12"/>
  <c r="X80" i="12" s="1"/>
  <c r="W81" i="12"/>
  <c r="J81" i="12"/>
  <c r="X81" i="12" s="1"/>
  <c r="W88" i="12"/>
  <c r="Q88" i="12"/>
  <c r="X88" i="12" s="1"/>
  <c r="W39" i="12"/>
  <c r="J39" i="12"/>
  <c r="X39" i="12" s="1"/>
  <c r="W55" i="12"/>
  <c r="J55" i="12"/>
  <c r="X55" i="12" s="1"/>
  <c r="W69" i="12"/>
  <c r="J69" i="12"/>
  <c r="X69" i="12" s="1"/>
  <c r="R123" i="12"/>
  <c r="R120" i="12"/>
  <c r="P123" i="12"/>
  <c r="P120" i="12"/>
  <c r="X7" i="12"/>
  <c r="J32" i="12"/>
  <c r="X32" i="12" s="1"/>
  <c r="J46" i="12"/>
  <c r="X46" i="12" s="1"/>
  <c r="W49" i="12"/>
  <c r="J49" i="12"/>
  <c r="X49" i="12" s="1"/>
  <c r="J62" i="12"/>
  <c r="X62" i="12" s="1"/>
  <c r="W65" i="12"/>
  <c r="J65" i="12"/>
  <c r="X65" i="12" s="1"/>
  <c r="W75" i="12"/>
  <c r="J75" i="12"/>
  <c r="X75" i="12" s="1"/>
  <c r="W82" i="12"/>
  <c r="Q82" i="12"/>
  <c r="X82" i="12" s="1"/>
  <c r="W83" i="12"/>
  <c r="J83" i="12"/>
  <c r="X83" i="12" s="1"/>
  <c r="W90" i="12"/>
  <c r="Q90" i="12"/>
  <c r="X90" i="12" s="1"/>
  <c r="W37" i="12"/>
  <c r="W43" i="12"/>
  <c r="J43" i="12"/>
  <c r="X43" i="12" s="1"/>
  <c r="W59" i="12"/>
  <c r="J59" i="12"/>
  <c r="X59" i="12" s="1"/>
  <c r="W53" i="12"/>
  <c r="J53" i="12"/>
  <c r="X53" i="12" s="1"/>
  <c r="W71" i="12"/>
  <c r="J71" i="12"/>
  <c r="X71" i="12" s="1"/>
  <c r="W76" i="12"/>
  <c r="Q76" i="12"/>
  <c r="X76" i="12" s="1"/>
  <c r="W77" i="12"/>
  <c r="J77" i="12"/>
  <c r="X77" i="12" s="1"/>
  <c r="W84" i="12"/>
  <c r="Q84" i="12"/>
  <c r="X84" i="12" s="1"/>
  <c r="W85" i="12"/>
  <c r="J85" i="12"/>
  <c r="X85" i="12" s="1"/>
  <c r="W92" i="12"/>
  <c r="Q92" i="12"/>
  <c r="X92" i="12" s="1"/>
  <c r="Q96" i="12"/>
  <c r="X96" i="12" s="1"/>
  <c r="Q98" i="12"/>
  <c r="X98" i="12" s="1"/>
  <c r="Q100" i="12"/>
  <c r="X100" i="12" s="1"/>
  <c r="Q102" i="12"/>
  <c r="X102" i="12" s="1"/>
  <c r="Q104" i="12"/>
  <c r="X104" i="12" s="1"/>
  <c r="Q106" i="12"/>
  <c r="X106" i="12" s="1"/>
  <c r="Q108" i="12"/>
  <c r="X108" i="12" s="1"/>
  <c r="Q110" i="12"/>
  <c r="X110" i="12" s="1"/>
  <c r="G124" i="12"/>
  <c r="G125" i="12" s="1"/>
  <c r="O124" i="12"/>
  <c r="O125" i="12" s="1"/>
  <c r="H125" i="12"/>
  <c r="Y125" i="12"/>
  <c r="J89" i="12"/>
  <c r="X89" i="12" s="1"/>
  <c r="J91" i="12"/>
  <c r="X91" i="12" s="1"/>
  <c r="J93" i="12"/>
  <c r="X93" i="12" s="1"/>
  <c r="J95" i="12"/>
  <c r="X95" i="12" s="1"/>
  <c r="J97" i="12"/>
  <c r="X97" i="12" s="1"/>
  <c r="J99" i="12"/>
  <c r="X99" i="12" s="1"/>
  <c r="J101" i="12"/>
  <c r="X101" i="12" s="1"/>
  <c r="J103" i="12"/>
  <c r="X103" i="12" s="1"/>
  <c r="J105" i="12"/>
  <c r="X105" i="12" s="1"/>
  <c r="J107" i="12"/>
  <c r="X107" i="12" s="1"/>
  <c r="J109" i="12"/>
  <c r="X109" i="12" s="1"/>
  <c r="J111" i="12"/>
  <c r="X111" i="12" s="1"/>
  <c r="K125" i="12"/>
  <c r="D125" i="12"/>
  <c r="L125" i="12"/>
  <c r="X121" i="12"/>
  <c r="X122" i="12" s="1"/>
  <c r="E125" i="12"/>
  <c r="M125" i="12"/>
  <c r="F125" i="12"/>
  <c r="N125" i="12"/>
  <c r="Q120" i="13" l="1"/>
  <c r="W123" i="13"/>
  <c r="W124" i="13" s="1"/>
  <c r="W125" i="13" s="1"/>
  <c r="Q124" i="13"/>
  <c r="Q125" i="13" s="1"/>
  <c r="R124" i="13"/>
  <c r="R125" i="13" s="1"/>
  <c r="S124" i="13"/>
  <c r="S125" i="13" s="1"/>
  <c r="X123" i="13"/>
  <c r="X120" i="13"/>
  <c r="U124" i="13"/>
  <c r="U125" i="13" s="1"/>
  <c r="V124" i="13"/>
  <c r="V125" i="13" s="1"/>
  <c r="J120" i="13"/>
  <c r="P124" i="13"/>
  <c r="P125" i="13" s="1"/>
  <c r="J123" i="13"/>
  <c r="I124" i="13"/>
  <c r="I125" i="13" s="1"/>
  <c r="T124" i="13"/>
  <c r="T125" i="13" s="1"/>
  <c r="Z124" i="13"/>
  <c r="Z125" i="13" s="1"/>
  <c r="W120" i="13"/>
  <c r="W123" i="12"/>
  <c r="W124" i="12" s="1"/>
  <c r="W125" i="12" s="1"/>
  <c r="W120" i="12"/>
  <c r="J120" i="12"/>
  <c r="Z124" i="12"/>
  <c r="Z125" i="12" s="1"/>
  <c r="V124" i="12"/>
  <c r="V125" i="12" s="1"/>
  <c r="J123" i="12"/>
  <c r="T124" i="12"/>
  <c r="T125" i="12" s="1"/>
  <c r="I124" i="12"/>
  <c r="I125" i="12" s="1"/>
  <c r="U124" i="12"/>
  <c r="U125" i="12" s="1"/>
  <c r="Q120" i="12"/>
  <c r="R124" i="12"/>
  <c r="R125" i="12" s="1"/>
  <c r="Q123" i="12"/>
  <c r="X123" i="12"/>
  <c r="X120" i="12"/>
  <c r="S124" i="12"/>
  <c r="S125" i="12" s="1"/>
  <c r="P124" i="12"/>
  <c r="P125" i="12" s="1"/>
  <c r="O128" i="13" l="1"/>
  <c r="S128" i="13"/>
  <c r="R128" i="13"/>
  <c r="Q128" i="13"/>
  <c r="P128" i="13"/>
  <c r="J124" i="13"/>
  <c r="J125" i="13" s="1"/>
  <c r="X124" i="13"/>
  <c r="X125" i="13" s="1"/>
  <c r="P128" i="12"/>
  <c r="R128" i="12"/>
  <c r="S128" i="12"/>
  <c r="J124" i="12"/>
  <c r="J125" i="12" s="1"/>
  <c r="X124" i="12"/>
  <c r="X125" i="12" s="1"/>
  <c r="Q128" i="12"/>
  <c r="Q124" i="12"/>
  <c r="Q125" i="12" s="1"/>
  <c r="O128" i="12"/>
  <c r="I44" i="6" l="1"/>
  <c r="Z66" i="6" l="1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Q66" i="6"/>
  <c r="Q67" i="6"/>
  <c r="Q77" i="6"/>
  <c r="Q85" i="6"/>
  <c r="Q93" i="6"/>
  <c r="Q105" i="6"/>
  <c r="P66" i="6"/>
  <c r="P67" i="6"/>
  <c r="P68" i="6"/>
  <c r="Q68" i="6" s="1"/>
  <c r="P69" i="6"/>
  <c r="Q69" i="6" s="1"/>
  <c r="P70" i="6"/>
  <c r="Q70" i="6" s="1"/>
  <c r="P71" i="6"/>
  <c r="W71" i="6" s="1"/>
  <c r="P72" i="6"/>
  <c r="Q72" i="6" s="1"/>
  <c r="P73" i="6"/>
  <c r="Q73" i="6" s="1"/>
  <c r="P74" i="6"/>
  <c r="Q74" i="6" s="1"/>
  <c r="P75" i="6"/>
  <c r="Q75" i="6" s="1"/>
  <c r="P76" i="6"/>
  <c r="Q76" i="6" s="1"/>
  <c r="P77" i="6"/>
  <c r="P78" i="6"/>
  <c r="Q78" i="6" s="1"/>
  <c r="P79" i="6"/>
  <c r="Q79" i="6" s="1"/>
  <c r="P80" i="6"/>
  <c r="Q80" i="6" s="1"/>
  <c r="P81" i="6"/>
  <c r="Q81" i="6" s="1"/>
  <c r="P82" i="6"/>
  <c r="Q82" i="6" s="1"/>
  <c r="P83" i="6"/>
  <c r="Q83" i="6" s="1"/>
  <c r="P84" i="6"/>
  <c r="Q84" i="6" s="1"/>
  <c r="P85" i="6"/>
  <c r="P86" i="6"/>
  <c r="Q86" i="6" s="1"/>
  <c r="P87" i="6"/>
  <c r="Q87" i="6" s="1"/>
  <c r="P88" i="6"/>
  <c r="Q88" i="6" s="1"/>
  <c r="P89" i="6"/>
  <c r="Q89" i="6" s="1"/>
  <c r="P90" i="6"/>
  <c r="Q90" i="6" s="1"/>
  <c r="P91" i="6"/>
  <c r="W91" i="6" s="1"/>
  <c r="P92" i="6"/>
  <c r="Q92" i="6" s="1"/>
  <c r="P93" i="6"/>
  <c r="W93" i="6" s="1"/>
  <c r="P94" i="6"/>
  <c r="Q94" i="6" s="1"/>
  <c r="P95" i="6"/>
  <c r="Q95" i="6" s="1"/>
  <c r="P96" i="6"/>
  <c r="Q96" i="6" s="1"/>
  <c r="P97" i="6"/>
  <c r="Q97" i="6" s="1"/>
  <c r="P98" i="6"/>
  <c r="Q98" i="6" s="1"/>
  <c r="P99" i="6"/>
  <c r="P100" i="6"/>
  <c r="Q100" i="6" s="1"/>
  <c r="P101" i="6"/>
  <c r="Q101" i="6" s="1"/>
  <c r="P102" i="6"/>
  <c r="Q102" i="6" s="1"/>
  <c r="P103" i="6"/>
  <c r="Q103" i="6" s="1"/>
  <c r="P104" i="6"/>
  <c r="Q104" i="6" s="1"/>
  <c r="P105" i="6"/>
  <c r="P106" i="6"/>
  <c r="Q106" i="6" s="1"/>
  <c r="P107" i="6"/>
  <c r="W107" i="6" s="1"/>
  <c r="P108" i="6"/>
  <c r="Q108" i="6" s="1"/>
  <c r="P109" i="6"/>
  <c r="Q109" i="6" s="1"/>
  <c r="P110" i="6"/>
  <c r="Q110" i="6" s="1"/>
  <c r="P111" i="6"/>
  <c r="Q111" i="6" s="1"/>
  <c r="J70" i="6"/>
  <c r="J74" i="6"/>
  <c r="J78" i="6"/>
  <c r="J84" i="6"/>
  <c r="J86" i="6"/>
  <c r="J88" i="6"/>
  <c r="J90" i="6"/>
  <c r="J91" i="6"/>
  <c r="J93" i="6"/>
  <c r="X93" i="6" s="1"/>
  <c r="J104" i="6"/>
  <c r="J107" i="6"/>
  <c r="I66" i="6"/>
  <c r="W66" i="6" s="1"/>
  <c r="I67" i="6"/>
  <c r="J67" i="6" s="1"/>
  <c r="X67" i="6" s="1"/>
  <c r="I68" i="6"/>
  <c r="J68" i="6" s="1"/>
  <c r="I69" i="6"/>
  <c r="I70" i="6"/>
  <c r="W70" i="6" s="1"/>
  <c r="I71" i="6"/>
  <c r="I72" i="6"/>
  <c r="J72" i="6" s="1"/>
  <c r="I73" i="6"/>
  <c r="I74" i="6"/>
  <c r="I75" i="6"/>
  <c r="I76" i="6"/>
  <c r="I77" i="6"/>
  <c r="I78" i="6"/>
  <c r="I79" i="6"/>
  <c r="I80" i="6"/>
  <c r="I81" i="6"/>
  <c r="J81" i="6" s="1"/>
  <c r="I82" i="6"/>
  <c r="J82" i="6" s="1"/>
  <c r="I83" i="6"/>
  <c r="I84" i="6"/>
  <c r="I85" i="6"/>
  <c r="J85" i="6" s="1"/>
  <c r="I86" i="6"/>
  <c r="I87" i="6"/>
  <c r="J87" i="6" s="1"/>
  <c r="I88" i="6"/>
  <c r="I89" i="6"/>
  <c r="J92" i="6"/>
  <c r="J94" i="6"/>
  <c r="I96" i="6"/>
  <c r="J96" i="6" s="1"/>
  <c r="I97" i="6"/>
  <c r="J97" i="6" s="1"/>
  <c r="I98" i="6"/>
  <c r="I99" i="6"/>
  <c r="J99" i="6" s="1"/>
  <c r="I100" i="6"/>
  <c r="I101" i="6"/>
  <c r="J101" i="6" s="1"/>
  <c r="I102" i="6"/>
  <c r="J102" i="6" s="1"/>
  <c r="I103" i="6"/>
  <c r="J103" i="6" s="1"/>
  <c r="I104" i="6"/>
  <c r="I105" i="6"/>
  <c r="I106" i="6"/>
  <c r="I107" i="6"/>
  <c r="I108" i="6"/>
  <c r="I109" i="6"/>
  <c r="J109" i="6" s="1"/>
  <c r="I110" i="6"/>
  <c r="I111" i="6"/>
  <c r="J111" i="6" s="1"/>
  <c r="V57" i="6"/>
  <c r="V58" i="6"/>
  <c r="V59" i="6"/>
  <c r="V60" i="6"/>
  <c r="V61" i="6"/>
  <c r="V62" i="6"/>
  <c r="V63" i="6"/>
  <c r="V64" i="6"/>
  <c r="W100" i="6" l="1"/>
  <c r="W89" i="6"/>
  <c r="W99" i="6"/>
  <c r="W103" i="6"/>
  <c r="X103" i="6"/>
  <c r="X87" i="6"/>
  <c r="W87" i="6"/>
  <c r="X85" i="6"/>
  <c r="W85" i="6"/>
  <c r="W110" i="6"/>
  <c r="J110" i="6"/>
  <c r="X110" i="6" s="1"/>
  <c r="X111" i="6"/>
  <c r="W111" i="6"/>
  <c r="X109" i="6"/>
  <c r="W109" i="6"/>
  <c r="W108" i="6"/>
  <c r="J108" i="6"/>
  <c r="X108" i="6" s="1"/>
  <c r="Q107" i="6"/>
  <c r="X107" i="6" s="1"/>
  <c r="W106" i="6"/>
  <c r="J106" i="6"/>
  <c r="X106" i="6" s="1"/>
  <c r="W105" i="6"/>
  <c r="J105" i="6"/>
  <c r="X105" i="6" s="1"/>
  <c r="X104" i="6"/>
  <c r="W104" i="6"/>
  <c r="X102" i="6"/>
  <c r="W102" i="6"/>
  <c r="J100" i="6"/>
  <c r="X100" i="6" s="1"/>
  <c r="W101" i="6"/>
  <c r="X101" i="6"/>
  <c r="X97" i="6"/>
  <c r="W97" i="6"/>
  <c r="X96" i="6"/>
  <c r="W96" i="6"/>
  <c r="Q99" i="6"/>
  <c r="X99" i="6" s="1"/>
  <c r="W98" i="6"/>
  <c r="J98" i="6"/>
  <c r="X98" i="6" s="1"/>
  <c r="W95" i="6"/>
  <c r="J95" i="6"/>
  <c r="X95" i="6" s="1"/>
  <c r="X94" i="6"/>
  <c r="W94" i="6"/>
  <c r="X92" i="6"/>
  <c r="W92" i="6"/>
  <c r="Q91" i="6"/>
  <c r="X91" i="6" s="1"/>
  <c r="X90" i="6"/>
  <c r="W90" i="6"/>
  <c r="J89" i="6"/>
  <c r="X89" i="6" s="1"/>
  <c r="W88" i="6"/>
  <c r="X88" i="6"/>
  <c r="X86" i="6"/>
  <c r="W86" i="6"/>
  <c r="X84" i="6"/>
  <c r="W84" i="6"/>
  <c r="W83" i="6"/>
  <c r="J83" i="6"/>
  <c r="X83" i="6" s="1"/>
  <c r="W81" i="6"/>
  <c r="X81" i="6"/>
  <c r="X82" i="6"/>
  <c r="W82" i="6"/>
  <c r="W73" i="6"/>
  <c r="W78" i="6"/>
  <c r="W75" i="6"/>
  <c r="W76" i="6"/>
  <c r="W69" i="6"/>
  <c r="W72" i="6"/>
  <c r="W79" i="6"/>
  <c r="J79" i="6"/>
  <c r="X79" i="6" s="1"/>
  <c r="J75" i="6"/>
  <c r="X75" i="6" s="1"/>
  <c r="W80" i="6"/>
  <c r="J80" i="6"/>
  <c r="X80" i="6" s="1"/>
  <c r="W77" i="6"/>
  <c r="J77" i="6"/>
  <c r="X77" i="6" s="1"/>
  <c r="X78" i="6"/>
  <c r="J73" i="6"/>
  <c r="X73" i="6" s="1"/>
  <c r="X68" i="6"/>
  <c r="W68" i="6"/>
  <c r="J76" i="6"/>
  <c r="X76" i="6" s="1"/>
  <c r="X74" i="6"/>
  <c r="W74" i="6"/>
  <c r="X72" i="6"/>
  <c r="Q71" i="6"/>
  <c r="X71" i="6"/>
  <c r="X70" i="6"/>
  <c r="J69" i="6"/>
  <c r="X69" i="6" s="1"/>
  <c r="J66" i="6"/>
  <c r="X66" i="6" s="1"/>
  <c r="W67" i="6"/>
  <c r="D123" i="6" l="1"/>
  <c r="P26" i="6"/>
  <c r="P25" i="6"/>
  <c r="P23" i="6"/>
  <c r="P12" i="6"/>
  <c r="P8" i="6"/>
  <c r="I41" i="6"/>
  <c r="I42" i="6"/>
  <c r="I43" i="6"/>
  <c r="I40" i="6"/>
  <c r="I39" i="6"/>
  <c r="I45" i="6"/>
  <c r="C11" i="5" l="1"/>
  <c r="C10" i="5"/>
  <c r="C9" i="5"/>
  <c r="C8" i="5"/>
  <c r="C7" i="5"/>
  <c r="C4" i="2"/>
  <c r="C6" i="5" s="1"/>
  <c r="D11" i="5"/>
  <c r="D8" i="5"/>
  <c r="D4" i="2"/>
  <c r="D6" i="5" s="1"/>
  <c r="D7" i="5"/>
  <c r="Y123" i="6"/>
  <c r="Y124" i="6" s="1"/>
  <c r="Y125" i="6" s="1"/>
  <c r="O123" i="6"/>
  <c r="O124" i="6" s="1"/>
  <c r="N123" i="6"/>
  <c r="M123" i="6"/>
  <c r="M124" i="6" s="1"/>
  <c r="M125" i="6" s="1"/>
  <c r="L123" i="6"/>
  <c r="K123" i="6"/>
  <c r="H123" i="6"/>
  <c r="H124" i="6" s="1"/>
  <c r="H125" i="6" s="1"/>
  <c r="G123" i="6"/>
  <c r="F123" i="6"/>
  <c r="E123" i="6"/>
  <c r="E124" i="6" s="1"/>
  <c r="E125" i="6" s="1"/>
  <c r="Y122" i="6"/>
  <c r="W122" i="6"/>
  <c r="O122" i="6"/>
  <c r="N122" i="6"/>
  <c r="M122" i="6"/>
  <c r="L122" i="6"/>
  <c r="K122" i="6"/>
  <c r="H122" i="6"/>
  <c r="G122" i="6"/>
  <c r="F122" i="6"/>
  <c r="E122" i="6"/>
  <c r="D122" i="6"/>
  <c r="Z121" i="6"/>
  <c r="Z122" i="6" s="1"/>
  <c r="V121" i="6"/>
  <c r="V122" i="6" s="1"/>
  <c r="U121" i="6"/>
  <c r="U122" i="6" s="1"/>
  <c r="T121" i="6"/>
  <c r="T122" i="6" s="1"/>
  <c r="S121" i="6"/>
  <c r="S122" i="6" s="1"/>
  <c r="R121" i="6"/>
  <c r="R122" i="6" s="1"/>
  <c r="P121" i="6"/>
  <c r="P122" i="6" s="1"/>
  <c r="I121" i="6"/>
  <c r="J121" i="6" s="1"/>
  <c r="Y120" i="6"/>
  <c r="O120" i="6"/>
  <c r="N120" i="6"/>
  <c r="M120" i="6"/>
  <c r="L120" i="6"/>
  <c r="K120" i="6"/>
  <c r="H120" i="6"/>
  <c r="G120" i="6"/>
  <c r="F120" i="6"/>
  <c r="E120" i="6"/>
  <c r="D120" i="6"/>
  <c r="Z65" i="6"/>
  <c r="V65" i="6"/>
  <c r="U65" i="6"/>
  <c r="T65" i="6"/>
  <c r="S65" i="6"/>
  <c r="R65" i="6"/>
  <c r="P65" i="6"/>
  <c r="Q65" i="6" s="1"/>
  <c r="I65" i="6"/>
  <c r="Z64" i="6"/>
  <c r="U64" i="6"/>
  <c r="T64" i="6"/>
  <c r="S64" i="6"/>
  <c r="R64" i="6"/>
  <c r="P64" i="6"/>
  <c r="Q64" i="6" s="1"/>
  <c r="I64" i="6"/>
  <c r="Z63" i="6"/>
  <c r="U63" i="6"/>
  <c r="T63" i="6"/>
  <c r="S63" i="6"/>
  <c r="R63" i="6"/>
  <c r="P63" i="6"/>
  <c r="Q63" i="6" s="1"/>
  <c r="I63" i="6"/>
  <c r="Z62" i="6"/>
  <c r="U62" i="6"/>
  <c r="T62" i="6"/>
  <c r="S62" i="6"/>
  <c r="R62" i="6"/>
  <c r="P62" i="6"/>
  <c r="Q62" i="6" s="1"/>
  <c r="I62" i="6"/>
  <c r="Z61" i="6"/>
  <c r="U61" i="6"/>
  <c r="T61" i="6"/>
  <c r="S61" i="6"/>
  <c r="R61" i="6"/>
  <c r="P61" i="6"/>
  <c r="Q61" i="6" s="1"/>
  <c r="I61" i="6"/>
  <c r="Z60" i="6"/>
  <c r="U60" i="6"/>
  <c r="T60" i="6"/>
  <c r="S60" i="6"/>
  <c r="R60" i="6"/>
  <c r="P60" i="6"/>
  <c r="Q60" i="6" s="1"/>
  <c r="I60" i="6"/>
  <c r="Z59" i="6"/>
  <c r="U59" i="6"/>
  <c r="T59" i="6"/>
  <c r="S59" i="6"/>
  <c r="R59" i="6"/>
  <c r="P59" i="6"/>
  <c r="Q59" i="6" s="1"/>
  <c r="I59" i="6"/>
  <c r="Z58" i="6"/>
  <c r="U58" i="6"/>
  <c r="T58" i="6"/>
  <c r="S58" i="6"/>
  <c r="R58" i="6"/>
  <c r="P58" i="6"/>
  <c r="Q58" i="6" s="1"/>
  <c r="I58" i="6"/>
  <c r="Z57" i="6"/>
  <c r="U57" i="6"/>
  <c r="T57" i="6"/>
  <c r="S57" i="6"/>
  <c r="R57" i="6"/>
  <c r="P57" i="6"/>
  <c r="Q57" i="6" s="1"/>
  <c r="I57" i="6"/>
  <c r="Z56" i="6"/>
  <c r="V56" i="6"/>
  <c r="U56" i="6"/>
  <c r="T56" i="6"/>
  <c r="S56" i="6"/>
  <c r="R56" i="6"/>
  <c r="P56" i="6"/>
  <c r="Q56" i="6" s="1"/>
  <c r="I56" i="6"/>
  <c r="Z55" i="6"/>
  <c r="V55" i="6"/>
  <c r="U55" i="6"/>
  <c r="T55" i="6"/>
  <c r="S55" i="6"/>
  <c r="R55" i="6"/>
  <c r="P55" i="6"/>
  <c r="Q55" i="6" s="1"/>
  <c r="I55" i="6"/>
  <c r="Z54" i="6"/>
  <c r="V54" i="6"/>
  <c r="U54" i="6"/>
  <c r="T54" i="6"/>
  <c r="S54" i="6"/>
  <c r="R54" i="6"/>
  <c r="P54" i="6"/>
  <c r="Q54" i="6" s="1"/>
  <c r="I54" i="6"/>
  <c r="Z53" i="6"/>
  <c r="V53" i="6"/>
  <c r="U53" i="6"/>
  <c r="T53" i="6"/>
  <c r="S53" i="6"/>
  <c r="R53" i="6"/>
  <c r="P53" i="6"/>
  <c r="Q53" i="6" s="1"/>
  <c r="I53" i="6"/>
  <c r="Z52" i="6"/>
  <c r="V52" i="6"/>
  <c r="U52" i="6"/>
  <c r="T52" i="6"/>
  <c r="S52" i="6"/>
  <c r="R52" i="6"/>
  <c r="P52" i="6"/>
  <c r="Q52" i="6" s="1"/>
  <c r="I52" i="6"/>
  <c r="Z51" i="6"/>
  <c r="V51" i="6"/>
  <c r="U51" i="6"/>
  <c r="T51" i="6"/>
  <c r="S51" i="6"/>
  <c r="R51" i="6"/>
  <c r="P51" i="6"/>
  <c r="Q51" i="6" s="1"/>
  <c r="I51" i="6"/>
  <c r="Z50" i="6"/>
  <c r="V50" i="6"/>
  <c r="U50" i="6"/>
  <c r="T50" i="6"/>
  <c r="S50" i="6"/>
  <c r="R50" i="6"/>
  <c r="P50" i="6"/>
  <c r="Q50" i="6" s="1"/>
  <c r="I50" i="6"/>
  <c r="Z49" i="6"/>
  <c r="V49" i="6"/>
  <c r="U49" i="6"/>
  <c r="T49" i="6"/>
  <c r="S49" i="6"/>
  <c r="R49" i="6"/>
  <c r="P49" i="6"/>
  <c r="Q49" i="6" s="1"/>
  <c r="I49" i="6"/>
  <c r="Z48" i="6"/>
  <c r="V48" i="6"/>
  <c r="U48" i="6"/>
  <c r="T48" i="6"/>
  <c r="S48" i="6"/>
  <c r="R48" i="6"/>
  <c r="P48" i="6"/>
  <c r="Q48" i="6" s="1"/>
  <c r="I48" i="6"/>
  <c r="Z47" i="6"/>
  <c r="V47" i="6"/>
  <c r="U47" i="6"/>
  <c r="T47" i="6"/>
  <c r="S47" i="6"/>
  <c r="R47" i="6"/>
  <c r="P47" i="6"/>
  <c r="Q47" i="6" s="1"/>
  <c r="I47" i="6"/>
  <c r="Z46" i="6"/>
  <c r="V46" i="6"/>
  <c r="U46" i="6"/>
  <c r="T46" i="6"/>
  <c r="S46" i="6"/>
  <c r="R46" i="6"/>
  <c r="P46" i="6"/>
  <c r="Q46" i="6" s="1"/>
  <c r="I46" i="6"/>
  <c r="Z45" i="6"/>
  <c r="V45" i="6"/>
  <c r="U45" i="6"/>
  <c r="T45" i="6"/>
  <c r="S45" i="6"/>
  <c r="R45" i="6"/>
  <c r="P45" i="6"/>
  <c r="Q45" i="6" s="1"/>
  <c r="Z44" i="6"/>
  <c r="V44" i="6"/>
  <c r="U44" i="6"/>
  <c r="T44" i="6"/>
  <c r="S44" i="6"/>
  <c r="R44" i="6"/>
  <c r="P44" i="6"/>
  <c r="Q44" i="6" s="1"/>
  <c r="Z43" i="6"/>
  <c r="V43" i="6"/>
  <c r="U43" i="6"/>
  <c r="T43" i="6"/>
  <c r="S43" i="6"/>
  <c r="R43" i="6"/>
  <c r="P43" i="6"/>
  <c r="Q43" i="6" s="1"/>
  <c r="Z42" i="6"/>
  <c r="V42" i="6"/>
  <c r="U42" i="6"/>
  <c r="T42" i="6"/>
  <c r="S42" i="6"/>
  <c r="R42" i="6"/>
  <c r="P42" i="6"/>
  <c r="Q42" i="6" s="1"/>
  <c r="Z41" i="6"/>
  <c r="V41" i="6"/>
  <c r="U41" i="6"/>
  <c r="T41" i="6"/>
  <c r="S41" i="6"/>
  <c r="R41" i="6"/>
  <c r="P41" i="6"/>
  <c r="Q41" i="6" s="1"/>
  <c r="Z40" i="6"/>
  <c r="V40" i="6"/>
  <c r="U40" i="6"/>
  <c r="T40" i="6"/>
  <c r="S40" i="6"/>
  <c r="R40" i="6"/>
  <c r="P40" i="6"/>
  <c r="Q40" i="6" s="1"/>
  <c r="Z39" i="6"/>
  <c r="V39" i="6"/>
  <c r="U39" i="6"/>
  <c r="T39" i="6"/>
  <c r="S39" i="6"/>
  <c r="R39" i="6"/>
  <c r="P39" i="6"/>
  <c r="Q39" i="6" s="1"/>
  <c r="Z38" i="6"/>
  <c r="V38" i="6"/>
  <c r="U38" i="6"/>
  <c r="T38" i="6"/>
  <c r="S38" i="6"/>
  <c r="R38" i="6"/>
  <c r="P38" i="6"/>
  <c r="Q38" i="6" s="1"/>
  <c r="I38" i="6"/>
  <c r="Z37" i="6"/>
  <c r="V37" i="6"/>
  <c r="U37" i="6"/>
  <c r="T37" i="6"/>
  <c r="S37" i="6"/>
  <c r="R37" i="6"/>
  <c r="P37" i="6"/>
  <c r="Q37" i="6" s="1"/>
  <c r="I37" i="6"/>
  <c r="Z36" i="6"/>
  <c r="V36" i="6"/>
  <c r="U36" i="6"/>
  <c r="T36" i="6"/>
  <c r="S36" i="6"/>
  <c r="R36" i="6"/>
  <c r="P36" i="6"/>
  <c r="Q36" i="6" s="1"/>
  <c r="I36" i="6"/>
  <c r="Z35" i="6"/>
  <c r="V35" i="6"/>
  <c r="U35" i="6"/>
  <c r="T35" i="6"/>
  <c r="S35" i="6"/>
  <c r="R35" i="6"/>
  <c r="P35" i="6"/>
  <c r="Q35" i="6" s="1"/>
  <c r="I35" i="6"/>
  <c r="Z34" i="6"/>
  <c r="V34" i="6"/>
  <c r="U34" i="6"/>
  <c r="T34" i="6"/>
  <c r="S34" i="6"/>
  <c r="R34" i="6"/>
  <c r="P34" i="6"/>
  <c r="Q34" i="6" s="1"/>
  <c r="I34" i="6"/>
  <c r="Z33" i="6"/>
  <c r="V33" i="6"/>
  <c r="U33" i="6"/>
  <c r="T33" i="6"/>
  <c r="S33" i="6"/>
  <c r="R33" i="6"/>
  <c r="P33" i="6"/>
  <c r="Q33" i="6" s="1"/>
  <c r="I33" i="6"/>
  <c r="Z32" i="6"/>
  <c r="V32" i="6"/>
  <c r="U32" i="6"/>
  <c r="T32" i="6"/>
  <c r="S32" i="6"/>
  <c r="R32" i="6"/>
  <c r="P32" i="6"/>
  <c r="Q32" i="6" s="1"/>
  <c r="I32" i="6"/>
  <c r="Z31" i="6"/>
  <c r="V31" i="6"/>
  <c r="U31" i="6"/>
  <c r="T31" i="6"/>
  <c r="S31" i="6"/>
  <c r="R31" i="6"/>
  <c r="P31" i="6"/>
  <c r="Q31" i="6" s="1"/>
  <c r="I31" i="6"/>
  <c r="Z30" i="6"/>
  <c r="V30" i="6"/>
  <c r="U30" i="6"/>
  <c r="T30" i="6"/>
  <c r="S30" i="6"/>
  <c r="R30" i="6"/>
  <c r="P30" i="6"/>
  <c r="Q30" i="6" s="1"/>
  <c r="I30" i="6"/>
  <c r="Z29" i="6"/>
  <c r="V29" i="6"/>
  <c r="U29" i="6"/>
  <c r="T29" i="6"/>
  <c r="S29" i="6"/>
  <c r="R29" i="6"/>
  <c r="P29" i="6"/>
  <c r="Q29" i="6" s="1"/>
  <c r="I29" i="6"/>
  <c r="Z28" i="6"/>
  <c r="V28" i="6"/>
  <c r="U28" i="6"/>
  <c r="T28" i="6"/>
  <c r="S28" i="6"/>
  <c r="R28" i="6"/>
  <c r="P28" i="6"/>
  <c r="Q28" i="6" s="1"/>
  <c r="I28" i="6"/>
  <c r="Z27" i="6"/>
  <c r="V27" i="6"/>
  <c r="U27" i="6"/>
  <c r="T27" i="6"/>
  <c r="S27" i="6"/>
  <c r="R27" i="6"/>
  <c r="P27" i="6"/>
  <c r="Q27" i="6" s="1"/>
  <c r="I27" i="6"/>
  <c r="Z26" i="6"/>
  <c r="V26" i="6"/>
  <c r="U26" i="6"/>
  <c r="T26" i="6"/>
  <c r="S26" i="6"/>
  <c r="R26" i="6"/>
  <c r="Q26" i="6"/>
  <c r="I26" i="6"/>
  <c r="Z25" i="6"/>
  <c r="V25" i="6"/>
  <c r="U25" i="6"/>
  <c r="T25" i="6"/>
  <c r="S25" i="6"/>
  <c r="R25" i="6"/>
  <c r="Q25" i="6"/>
  <c r="I25" i="6"/>
  <c r="Z24" i="6"/>
  <c r="V24" i="6"/>
  <c r="U24" i="6"/>
  <c r="T24" i="6"/>
  <c r="S24" i="6"/>
  <c r="R24" i="6"/>
  <c r="P24" i="6"/>
  <c r="Q24" i="6" s="1"/>
  <c r="I24" i="6"/>
  <c r="Z23" i="6"/>
  <c r="V23" i="6"/>
  <c r="U23" i="6"/>
  <c r="T23" i="6"/>
  <c r="S23" i="6"/>
  <c r="R23" i="6"/>
  <c r="Q23" i="6"/>
  <c r="I23" i="6"/>
  <c r="Z22" i="6"/>
  <c r="V22" i="6"/>
  <c r="U22" i="6"/>
  <c r="T22" i="6"/>
  <c r="S22" i="6"/>
  <c r="R22" i="6"/>
  <c r="P22" i="6"/>
  <c r="Q22" i="6" s="1"/>
  <c r="I22" i="6"/>
  <c r="Z21" i="6"/>
  <c r="V21" i="6"/>
  <c r="U21" i="6"/>
  <c r="T21" i="6"/>
  <c r="S21" i="6"/>
  <c r="R21" i="6"/>
  <c r="P21" i="6"/>
  <c r="Q21" i="6" s="1"/>
  <c r="I21" i="6"/>
  <c r="Z20" i="6"/>
  <c r="V20" i="6"/>
  <c r="U20" i="6"/>
  <c r="T20" i="6"/>
  <c r="S20" i="6"/>
  <c r="R20" i="6"/>
  <c r="P20" i="6"/>
  <c r="Q20" i="6" s="1"/>
  <c r="I20" i="6"/>
  <c r="Z19" i="6"/>
  <c r="V19" i="6"/>
  <c r="U19" i="6"/>
  <c r="T19" i="6"/>
  <c r="S19" i="6"/>
  <c r="R19" i="6"/>
  <c r="P19" i="6"/>
  <c r="Q19" i="6" s="1"/>
  <c r="I19" i="6"/>
  <c r="Z18" i="6"/>
  <c r="V18" i="6"/>
  <c r="U18" i="6"/>
  <c r="T18" i="6"/>
  <c r="S18" i="6"/>
  <c r="R18" i="6"/>
  <c r="P18" i="6"/>
  <c r="Q18" i="6" s="1"/>
  <c r="I18" i="6"/>
  <c r="Z17" i="6"/>
  <c r="V17" i="6"/>
  <c r="U17" i="6"/>
  <c r="T17" i="6"/>
  <c r="S17" i="6"/>
  <c r="R17" i="6"/>
  <c r="P17" i="6"/>
  <c r="Q17" i="6" s="1"/>
  <c r="I17" i="6"/>
  <c r="Z16" i="6"/>
  <c r="V16" i="6"/>
  <c r="U16" i="6"/>
  <c r="T16" i="6"/>
  <c r="S16" i="6"/>
  <c r="R16" i="6"/>
  <c r="P16" i="6"/>
  <c r="Q16" i="6" s="1"/>
  <c r="I16" i="6"/>
  <c r="Z15" i="6"/>
  <c r="V15" i="6"/>
  <c r="U15" i="6"/>
  <c r="T15" i="6"/>
  <c r="S15" i="6"/>
  <c r="R15" i="6"/>
  <c r="P15" i="6"/>
  <c r="Q15" i="6" s="1"/>
  <c r="I15" i="6"/>
  <c r="Z14" i="6"/>
  <c r="V14" i="6"/>
  <c r="U14" i="6"/>
  <c r="T14" i="6"/>
  <c r="S14" i="6"/>
  <c r="R14" i="6"/>
  <c r="P14" i="6"/>
  <c r="Q14" i="6" s="1"/>
  <c r="I14" i="6"/>
  <c r="Z13" i="6"/>
  <c r="V13" i="6"/>
  <c r="U13" i="6"/>
  <c r="T13" i="6"/>
  <c r="S13" i="6"/>
  <c r="R13" i="6"/>
  <c r="P13" i="6"/>
  <c r="Q13" i="6" s="1"/>
  <c r="I13" i="6"/>
  <c r="Z12" i="6"/>
  <c r="V12" i="6"/>
  <c r="U12" i="6"/>
  <c r="T12" i="6"/>
  <c r="S12" i="6"/>
  <c r="R12" i="6"/>
  <c r="Q12" i="6"/>
  <c r="I12" i="6"/>
  <c r="J12" i="6" s="1"/>
  <c r="Z11" i="6"/>
  <c r="V11" i="6"/>
  <c r="U11" i="6"/>
  <c r="T11" i="6"/>
  <c r="S11" i="6"/>
  <c r="R11" i="6"/>
  <c r="P11" i="6"/>
  <c r="Q11" i="6" s="1"/>
  <c r="I11" i="6"/>
  <c r="J11" i="6" s="1"/>
  <c r="Z10" i="6"/>
  <c r="V10" i="6"/>
  <c r="U10" i="6"/>
  <c r="T10" i="6"/>
  <c r="S10" i="6"/>
  <c r="R10" i="6"/>
  <c r="P10" i="6"/>
  <c r="Q10" i="6" s="1"/>
  <c r="I10" i="6"/>
  <c r="J10" i="6" s="1"/>
  <c r="Z9" i="6"/>
  <c r="V9" i="6"/>
  <c r="U9" i="6"/>
  <c r="T9" i="6"/>
  <c r="S9" i="6"/>
  <c r="R9" i="6"/>
  <c r="P9" i="6"/>
  <c r="Q9" i="6" s="1"/>
  <c r="I9" i="6"/>
  <c r="J9" i="6" s="1"/>
  <c r="Z8" i="6"/>
  <c r="V8" i="6"/>
  <c r="U8" i="6"/>
  <c r="T8" i="6"/>
  <c r="S8" i="6"/>
  <c r="R8" i="6"/>
  <c r="Q8" i="6"/>
  <c r="I8" i="6"/>
  <c r="Z7" i="6"/>
  <c r="V7" i="6"/>
  <c r="U7" i="6"/>
  <c r="T7" i="6"/>
  <c r="S7" i="6"/>
  <c r="R7" i="6"/>
  <c r="P7" i="6"/>
  <c r="I7" i="6"/>
  <c r="D9" i="5" l="1"/>
  <c r="J122" i="6"/>
  <c r="W8" i="6"/>
  <c r="X9" i="6"/>
  <c r="X10" i="6"/>
  <c r="X11" i="6"/>
  <c r="X12" i="6"/>
  <c r="D21" i="3"/>
  <c r="D10" i="5"/>
  <c r="J8" i="6"/>
  <c r="X8" i="6" s="1"/>
  <c r="W12" i="6"/>
  <c r="I122" i="6"/>
  <c r="D6" i="3"/>
  <c r="W10" i="6"/>
  <c r="L124" i="6"/>
  <c r="L125" i="6" s="1"/>
  <c r="S120" i="6"/>
  <c r="D124" i="6"/>
  <c r="D125" i="6" s="1"/>
  <c r="R120" i="6"/>
  <c r="R123" i="6"/>
  <c r="I123" i="6"/>
  <c r="I120" i="6"/>
  <c r="W9" i="6"/>
  <c r="W13" i="6"/>
  <c r="J13" i="6"/>
  <c r="X13" i="6" s="1"/>
  <c r="W14" i="6"/>
  <c r="J14" i="6"/>
  <c r="X14" i="6" s="1"/>
  <c r="W16" i="6"/>
  <c r="J16" i="6"/>
  <c r="X16" i="6" s="1"/>
  <c r="W19" i="6"/>
  <c r="J19" i="6"/>
  <c r="X19" i="6" s="1"/>
  <c r="W21" i="6"/>
  <c r="J21" i="6"/>
  <c r="X21" i="6" s="1"/>
  <c r="W23" i="6"/>
  <c r="J23" i="6"/>
  <c r="X23" i="6" s="1"/>
  <c r="W60" i="6"/>
  <c r="J60" i="6"/>
  <c r="X60" i="6" s="1"/>
  <c r="W61" i="6"/>
  <c r="J61" i="6"/>
  <c r="X61" i="6" s="1"/>
  <c r="W65" i="6"/>
  <c r="J65" i="6"/>
  <c r="X65" i="6" s="1"/>
  <c r="S123" i="6"/>
  <c r="V120" i="6"/>
  <c r="V123" i="6"/>
  <c r="W7" i="6"/>
  <c r="W11" i="6"/>
  <c r="W15" i="6"/>
  <c r="J15" i="6"/>
  <c r="X15" i="6" s="1"/>
  <c r="W17" i="6"/>
  <c r="J17" i="6"/>
  <c r="X17" i="6" s="1"/>
  <c r="W18" i="6"/>
  <c r="J18" i="6"/>
  <c r="X18" i="6" s="1"/>
  <c r="W20" i="6"/>
  <c r="J20" i="6"/>
  <c r="X20" i="6" s="1"/>
  <c r="W22" i="6"/>
  <c r="J22" i="6"/>
  <c r="X22" i="6" s="1"/>
  <c r="W24" i="6"/>
  <c r="J24" i="6"/>
  <c r="X24" i="6" s="1"/>
  <c r="J7" i="6"/>
  <c r="G124" i="6"/>
  <c r="G125" i="6" s="1"/>
  <c r="W26" i="6"/>
  <c r="J26" i="6"/>
  <c r="X26" i="6" s="1"/>
  <c r="W28" i="6"/>
  <c r="J28" i="6"/>
  <c r="X28" i="6" s="1"/>
  <c r="W30" i="6"/>
  <c r="J30" i="6"/>
  <c r="X30" i="6" s="1"/>
  <c r="W32" i="6"/>
  <c r="J32" i="6"/>
  <c r="X32" i="6" s="1"/>
  <c r="W34" i="6"/>
  <c r="J34" i="6"/>
  <c r="X34" i="6" s="1"/>
  <c r="W36" i="6"/>
  <c r="J36" i="6"/>
  <c r="X36" i="6" s="1"/>
  <c r="W38" i="6"/>
  <c r="J38" i="6"/>
  <c r="X38" i="6" s="1"/>
  <c r="W40" i="6"/>
  <c r="J40" i="6"/>
  <c r="X40" i="6" s="1"/>
  <c r="W42" i="6"/>
  <c r="J42" i="6"/>
  <c r="X42" i="6" s="1"/>
  <c r="W44" i="6"/>
  <c r="J44" i="6"/>
  <c r="X44" i="6" s="1"/>
  <c r="W46" i="6"/>
  <c r="J46" i="6"/>
  <c r="X46" i="6" s="1"/>
  <c r="W48" i="6"/>
  <c r="J48" i="6"/>
  <c r="X48" i="6" s="1"/>
  <c r="W50" i="6"/>
  <c r="J50" i="6"/>
  <c r="X50" i="6" s="1"/>
  <c r="W52" i="6"/>
  <c r="J52" i="6"/>
  <c r="X52" i="6" s="1"/>
  <c r="W54" i="6"/>
  <c r="J54" i="6"/>
  <c r="X54" i="6" s="1"/>
  <c r="W56" i="6"/>
  <c r="J56" i="6"/>
  <c r="X56" i="6" s="1"/>
  <c r="W58" i="6"/>
  <c r="J58" i="6"/>
  <c r="X58" i="6" s="1"/>
  <c r="P123" i="6"/>
  <c r="P120" i="6"/>
  <c r="T123" i="6"/>
  <c r="W63" i="6"/>
  <c r="J63" i="6"/>
  <c r="X63" i="6" s="1"/>
  <c r="T120" i="6"/>
  <c r="O125" i="6"/>
  <c r="Q7" i="6"/>
  <c r="U123" i="6"/>
  <c r="U120" i="6"/>
  <c r="Z120" i="6"/>
  <c r="W25" i="6"/>
  <c r="J25" i="6"/>
  <c r="X25" i="6" s="1"/>
  <c r="W27" i="6"/>
  <c r="J27" i="6"/>
  <c r="X27" i="6" s="1"/>
  <c r="W29" i="6"/>
  <c r="J29" i="6"/>
  <c r="X29" i="6" s="1"/>
  <c r="W31" i="6"/>
  <c r="J31" i="6"/>
  <c r="X31" i="6" s="1"/>
  <c r="W33" i="6"/>
  <c r="J33" i="6"/>
  <c r="X33" i="6" s="1"/>
  <c r="W35" i="6"/>
  <c r="J35" i="6"/>
  <c r="X35" i="6" s="1"/>
  <c r="W37" i="6"/>
  <c r="J37" i="6"/>
  <c r="X37" i="6" s="1"/>
  <c r="W39" i="6"/>
  <c r="J39" i="6"/>
  <c r="X39" i="6" s="1"/>
  <c r="W41" i="6"/>
  <c r="J41" i="6"/>
  <c r="X41" i="6" s="1"/>
  <c r="W43" i="6"/>
  <c r="J43" i="6"/>
  <c r="X43" i="6" s="1"/>
  <c r="W45" i="6"/>
  <c r="J45" i="6"/>
  <c r="X45" i="6" s="1"/>
  <c r="W47" i="6"/>
  <c r="J47" i="6"/>
  <c r="X47" i="6" s="1"/>
  <c r="W49" i="6"/>
  <c r="J49" i="6"/>
  <c r="X49" i="6" s="1"/>
  <c r="W51" i="6"/>
  <c r="J51" i="6"/>
  <c r="X51" i="6" s="1"/>
  <c r="W53" i="6"/>
  <c r="J53" i="6"/>
  <c r="X53" i="6" s="1"/>
  <c r="W55" i="6"/>
  <c r="J55" i="6"/>
  <c r="X55" i="6" s="1"/>
  <c r="W57" i="6"/>
  <c r="J57" i="6"/>
  <c r="X57" i="6" s="1"/>
  <c r="W59" i="6"/>
  <c r="J59" i="6"/>
  <c r="X59" i="6" s="1"/>
  <c r="W64" i="6"/>
  <c r="J64" i="6"/>
  <c r="X64" i="6" s="1"/>
  <c r="F124" i="6"/>
  <c r="F125" i="6" s="1"/>
  <c r="Z123" i="6"/>
  <c r="K124" i="6"/>
  <c r="K125" i="6" s="1"/>
  <c r="W62" i="6"/>
  <c r="J62" i="6"/>
  <c r="X62" i="6" s="1"/>
  <c r="N124" i="6"/>
  <c r="N125" i="6" s="1"/>
  <c r="Q121" i="6"/>
  <c r="Q122" i="6" s="1"/>
  <c r="AA14" i="5"/>
  <c r="Y14" i="5"/>
  <c r="W14" i="5"/>
  <c r="U14" i="5"/>
  <c r="S14" i="5"/>
  <c r="Q14" i="5"/>
  <c r="O14" i="5"/>
  <c r="M14" i="5"/>
  <c r="K14" i="5"/>
  <c r="I14" i="5"/>
  <c r="G14" i="5"/>
  <c r="E14" i="5"/>
  <c r="X121" i="6" l="1"/>
  <c r="X122" i="6" s="1"/>
  <c r="X7" i="6"/>
  <c r="X123" i="6" s="1"/>
  <c r="I124" i="6"/>
  <c r="I125" i="6" s="1"/>
  <c r="P124" i="6"/>
  <c r="P125" i="6" s="1"/>
  <c r="V124" i="6"/>
  <c r="V125" i="6" s="1"/>
  <c r="R124" i="6"/>
  <c r="R125" i="6" s="1"/>
  <c r="Z124" i="6"/>
  <c r="Z125" i="6" s="1"/>
  <c r="Q123" i="6"/>
  <c r="Q120" i="6"/>
  <c r="T124" i="6"/>
  <c r="T125" i="6" s="1"/>
  <c r="S124" i="6"/>
  <c r="S125" i="6" s="1"/>
  <c r="W120" i="6"/>
  <c r="W123" i="6"/>
  <c r="U124" i="6"/>
  <c r="U125" i="6" s="1"/>
  <c r="J120" i="6"/>
  <c r="J123" i="6"/>
  <c r="O128" i="6" l="1"/>
  <c r="R128" i="6"/>
  <c r="P128" i="6"/>
  <c r="S128" i="6"/>
  <c r="Q128" i="6"/>
  <c r="W124" i="6"/>
  <c r="W125" i="6" s="1"/>
  <c r="J124" i="6"/>
  <c r="J125" i="6" s="1"/>
  <c r="Q124" i="6"/>
  <c r="Q125" i="6" s="1"/>
  <c r="X120" i="6"/>
  <c r="J8" i="2" l="1"/>
  <c r="J7" i="2"/>
  <c r="J9" i="2"/>
  <c r="J5" i="2"/>
  <c r="X124" i="6"/>
  <c r="X125" i="6" s="1"/>
  <c r="F10" i="2"/>
  <c r="U4" i="3" s="1"/>
  <c r="G10" i="2"/>
  <c r="U5" i="3" s="1"/>
  <c r="I10" i="2"/>
  <c r="U7" i="3" s="1"/>
  <c r="H10" i="2"/>
  <c r="U6" i="3" s="1"/>
  <c r="J4" i="2" l="1"/>
  <c r="J10" i="2" s="1"/>
  <c r="E10" i="2"/>
  <c r="U3" i="3" s="1"/>
  <c r="C81" i="3" l="1"/>
  <c r="K96" i="3"/>
  <c r="C96" i="3"/>
  <c r="H46" i="3"/>
  <c r="G46" i="3"/>
  <c r="N96" i="3"/>
  <c r="K46" i="3"/>
  <c r="J46" i="3"/>
  <c r="L96" i="3"/>
  <c r="J96" i="3"/>
  <c r="M96" i="3"/>
  <c r="I96" i="3"/>
  <c r="N46" i="3"/>
  <c r="F46" i="3"/>
  <c r="M46" i="3"/>
  <c r="C46" i="3"/>
  <c r="H96" i="3"/>
  <c r="E46" i="3"/>
  <c r="G96" i="3"/>
  <c r="L46" i="3"/>
  <c r="D46" i="3"/>
  <c r="F96" i="3"/>
  <c r="E96" i="3"/>
  <c r="D96" i="3"/>
  <c r="I46" i="3"/>
  <c r="E62" i="3"/>
  <c r="J81" i="3"/>
  <c r="I31" i="3"/>
  <c r="R7" i="5" s="1"/>
  <c r="L62" i="3"/>
  <c r="D62" i="3"/>
  <c r="I81" i="3"/>
  <c r="N31" i="3"/>
  <c r="AB7" i="5" s="1"/>
  <c r="H31" i="3"/>
  <c r="P7" i="5" s="1"/>
  <c r="K62" i="3"/>
  <c r="C62" i="3"/>
  <c r="N81" i="3"/>
  <c r="H81" i="3"/>
  <c r="M31" i="3"/>
  <c r="Z7" i="5" s="1"/>
  <c r="G31" i="3"/>
  <c r="N7" i="5" s="1"/>
  <c r="J62" i="3"/>
  <c r="M81" i="3"/>
  <c r="G81" i="3"/>
  <c r="F31" i="3"/>
  <c r="L7" i="5" s="1"/>
  <c r="I62" i="3"/>
  <c r="F81" i="3"/>
  <c r="E31" i="3"/>
  <c r="J7" i="5" s="1"/>
  <c r="N62" i="3"/>
  <c r="H62" i="3"/>
  <c r="E81" i="3"/>
  <c r="L31" i="3"/>
  <c r="X7" i="5" s="1"/>
  <c r="D31" i="3"/>
  <c r="H7" i="5" s="1"/>
  <c r="M62" i="3"/>
  <c r="G62" i="3"/>
  <c r="L81" i="3"/>
  <c r="D81" i="3"/>
  <c r="K31" i="3"/>
  <c r="V7" i="5" s="1"/>
  <c r="C31" i="3"/>
  <c r="F7" i="5" s="1"/>
  <c r="F62" i="3"/>
  <c r="K81" i="3"/>
  <c r="J31" i="3"/>
  <c r="T7" i="5" s="1"/>
  <c r="D16" i="3"/>
  <c r="H6" i="5" s="1"/>
  <c r="H16" i="3"/>
  <c r="P6" i="5" s="1"/>
  <c r="J16" i="3"/>
  <c r="T6" i="5" s="1"/>
  <c r="I16" i="3"/>
  <c r="R6" i="5" s="1"/>
  <c r="M16" i="3"/>
  <c r="Z6" i="5" s="1"/>
  <c r="K16" i="3"/>
  <c r="V6" i="5" s="1"/>
  <c r="E16" i="3"/>
  <c r="J6" i="5" s="1"/>
  <c r="N16" i="3"/>
  <c r="AB6" i="5" s="1"/>
  <c r="L16" i="3"/>
  <c r="X6" i="5" s="1"/>
  <c r="C16" i="3"/>
  <c r="F6" i="5" s="1"/>
  <c r="G16" i="3"/>
  <c r="N6" i="5" s="1"/>
  <c r="F16" i="3"/>
  <c r="L6" i="5" s="1"/>
  <c r="R16" i="5" l="1"/>
  <c r="R20" i="5" s="1"/>
  <c r="Q23" i="5" s="1"/>
  <c r="L16" i="5"/>
  <c r="L20" i="5" s="1"/>
  <c r="K23" i="5" s="1"/>
  <c r="N16" i="5"/>
  <c r="N20" i="5" s="1"/>
  <c r="M23" i="5" s="1"/>
  <c r="P16" i="5"/>
  <c r="P20" i="5" s="1"/>
  <c r="O23" i="5" s="1"/>
  <c r="F16" i="5"/>
  <c r="F20" i="5" s="1"/>
  <c r="E23" i="5" s="1"/>
  <c r="J16" i="5"/>
  <c r="J20" i="5" s="1"/>
  <c r="I23" i="5" s="1"/>
  <c r="V16" i="5"/>
  <c r="V20" i="5" s="1"/>
  <c r="U23" i="5" s="1"/>
  <c r="X16" i="5"/>
  <c r="X20" i="5" s="1"/>
  <c r="W23" i="5" s="1"/>
  <c r="AB16" i="5"/>
  <c r="AB20" i="5" s="1"/>
  <c r="AA23" i="5" s="1"/>
  <c r="Z16" i="5"/>
  <c r="Z20" i="5" s="1"/>
  <c r="Y23" i="5" s="1"/>
  <c r="H16" i="5"/>
  <c r="H20" i="5" s="1"/>
  <c r="G23" i="5" s="1"/>
  <c r="T16" i="5"/>
  <c r="T20" i="5" s="1"/>
  <c r="S23" i="5" s="1"/>
</calcChain>
</file>

<file path=xl/sharedStrings.xml><?xml version="1.0" encoding="utf-8"?>
<sst xmlns="http://schemas.openxmlformats.org/spreadsheetml/2006/main" count="1204" uniqueCount="221">
  <si>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</si>
  <si>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</si>
  <si>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</si>
  <si>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</si>
  <si>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</si>
  <si>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</si>
  <si>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</si>
  <si>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</si>
  <si>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</si>
  <si>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</si>
  <si>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</si>
  <si>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</si>
  <si>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</si>
  <si>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</si>
  <si>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</si>
  <si>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</si>
  <si>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</si>
  <si>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</si>
  <si>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</si>
  <si>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</si>
  <si>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</si>
  <si>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</si>
  <si>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</si>
  <si>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</si>
  <si>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</si>
  <si>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</si>
  <si>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</si>
  <si>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</si>
  <si>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</si>
  <si>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</si>
  <si>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</si>
  <si>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</si>
  <si>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</si>
  <si>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</si>
  <si>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</si>
  <si>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</si>
  <si>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</si>
  <si>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</si>
  <si>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PSO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</si>
  <si>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</si>
  <si>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</si>
  <si>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</si>
  <si>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</si>
  <si>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</si>
  <si>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</si>
  <si>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</si>
  <si>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</si>
  <si>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</si>
  <si>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</si>
  <si>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</si>
  <si>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</si>
  <si>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</si>
  <si>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</si>
  <si>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</si>
  <si>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</si>
  <si>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</si>
  <si>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</si>
  <si>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</si>
  <si>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</si>
  <si>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</si>
  <si>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</si>
  <si>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</si>
  <si>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</si>
  <si>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</si>
  <si>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</si>
  <si>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</si>
  <si>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</si>
  <si>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</si>
  <si>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</si>
  <si>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</si>
  <si>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</si>
  <si>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</si>
  <si>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</si>
  <si>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</si>
  <si>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</si>
  <si>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</si>
  <si>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</si>
  <si>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</si>
  <si>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</si>
  <si>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</si>
  <si>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</si>
  <si>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Commerce Department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</si>
  <si>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</si>
  <si>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</si>
  <si>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</si>
  <si>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</si>
  <si>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</si>
  <si>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</si>
  <si>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</si>
  <si>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</si>
  <si>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</si>
  <si>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</si>
  <si>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</si>
  <si>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</si>
  <si>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</si>
  <si>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</si>
  <si>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</si>
  <si>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</si>
  <si>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</si>
  <si>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</si>
  <si>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</si>
  <si>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</si>
  <si>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</si>
  <si>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</si>
  <si>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FINAL CO Marks PUM &amp; IM (15% PUM + 5% IM)</t>
  </si>
  <si>
    <t>AA</t>
  </si>
  <si>
    <t xml:space="preserve">AAYUSH JAIN </t>
  </si>
  <si>
    <t xml:space="preserve">ABHAY MATHUR </t>
  </si>
  <si>
    <t xml:space="preserve">ADIT SHARMA </t>
  </si>
  <si>
    <t>ADNAN KHAN</t>
  </si>
  <si>
    <t xml:space="preserve">Aman KUMAR </t>
  </si>
  <si>
    <t xml:space="preserve">AMAN LOKWANI </t>
  </si>
  <si>
    <t xml:space="preserve">AMAN SHARMA </t>
  </si>
  <si>
    <t xml:space="preserve">ANKITA SHEKHAWAT </t>
  </si>
  <si>
    <t xml:space="preserve">ANMOL DAVE </t>
  </si>
  <si>
    <t xml:space="preserve">ANSHUL CHOUDHARY </t>
  </si>
  <si>
    <t>ANSHUL SINGH PARIHAR</t>
  </si>
  <si>
    <t xml:space="preserve">ANUGRAH DAVID </t>
  </si>
  <si>
    <t xml:space="preserve">ANURAG RAJORIYA </t>
  </si>
  <si>
    <t xml:space="preserve">ARMAAN KHAN </t>
  </si>
  <si>
    <t xml:space="preserve">ARYAN SHARMA </t>
  </si>
  <si>
    <t xml:space="preserve">ASHMIT BHARDWAJ </t>
  </si>
  <si>
    <t xml:space="preserve">AYUSHI AGARWAL </t>
  </si>
  <si>
    <t xml:space="preserve">AYUSHI RATURI </t>
  </si>
  <si>
    <t>BALRAM SINGH</t>
  </si>
  <si>
    <t>BHAWANI SHANKAR KUMAWAT</t>
  </si>
  <si>
    <t>BHUPENDRA SINGH CHOUHAN</t>
  </si>
  <si>
    <t>CHANCHAL SAINI</t>
  </si>
  <si>
    <t>CHETAN SINGH SHEKHAWAT</t>
  </si>
  <si>
    <t xml:space="preserve">CHIRAG SAINI </t>
  </si>
  <si>
    <t xml:space="preserve">CHIRAG SHARMA </t>
  </si>
  <si>
    <t xml:space="preserve">DIVYANSHU DHANOPIA </t>
  </si>
  <si>
    <t>GAJENDRA SINGH RATHORE</t>
  </si>
  <si>
    <t xml:space="preserve">GAURAV PURI GOSWAMI </t>
  </si>
  <si>
    <t xml:space="preserve">GAURAV SINGH </t>
  </si>
  <si>
    <t>GOKUL SINGH BISHT</t>
  </si>
  <si>
    <t xml:space="preserve">GOVIND SINGH </t>
  </si>
  <si>
    <t xml:space="preserve">HARSHA AGARWAL </t>
  </si>
  <si>
    <t xml:space="preserve">HEMANT SHARMA </t>
  </si>
  <si>
    <t xml:space="preserve">HIMANSHU JANGID </t>
  </si>
  <si>
    <t>HIMANSHU SHARMA</t>
  </si>
  <si>
    <t xml:space="preserve">ISHA MUTREJA </t>
  </si>
  <si>
    <t xml:space="preserve">JAGRAT KHANDELWAL </t>
  </si>
  <si>
    <t xml:space="preserve">JAI KHANDELWAL </t>
  </si>
  <si>
    <t xml:space="preserve">JASWINDAR KAUR </t>
  </si>
  <si>
    <t xml:space="preserve">JATIN ARORA </t>
  </si>
  <si>
    <t xml:space="preserve">JATIN GUPTA </t>
  </si>
  <si>
    <t>KAJAL GARG</t>
  </si>
  <si>
    <t xml:space="preserve">KALPESH SEN </t>
  </si>
  <si>
    <t xml:space="preserve">KARTIK PANWAR </t>
  </si>
  <si>
    <t xml:space="preserve">KARTIK ROHELLA </t>
  </si>
  <si>
    <t xml:space="preserve">KHATRAPAL GAHLOT </t>
  </si>
  <si>
    <t xml:space="preserve">KHUSHI YADAV </t>
  </si>
  <si>
    <t xml:space="preserve">KOMAL VERMA </t>
  </si>
  <si>
    <t>KULDEEP SINGH RAJAWAT</t>
  </si>
  <si>
    <t>KUMAWAT AARTI DILIP</t>
  </si>
  <si>
    <t xml:space="preserve">KUSH SHARMA </t>
  </si>
  <si>
    <t xml:space="preserve">MAHAVEER GURJAR </t>
  </si>
  <si>
    <t>MAHFOOZ RAHMAN ANSARI</t>
  </si>
  <si>
    <t xml:space="preserve">MANISH MANWANI </t>
  </si>
  <si>
    <t xml:space="preserve">MANISH NEHRA </t>
  </si>
  <si>
    <t>MANSI SHARMA</t>
  </si>
  <si>
    <t xml:space="preserve">MOHAMMED SOHEL </t>
  </si>
  <si>
    <t xml:space="preserve">MOHIT DEVAL </t>
  </si>
  <si>
    <t>MOHIT RAMAN DASANI</t>
  </si>
  <si>
    <t xml:space="preserve">MOHIT SHARMA </t>
  </si>
  <si>
    <t xml:space="preserve">MRADUL BAHETI </t>
  </si>
  <si>
    <t>MUMAL RAJ SONAGARA</t>
  </si>
  <si>
    <t xml:space="preserve">NANDINI PALIYA </t>
  </si>
  <si>
    <t>NEHA VARYANI</t>
  </si>
  <si>
    <t>NUPUR BOLIYA</t>
  </si>
  <si>
    <t>PAREEK RAMANDEEP</t>
  </si>
  <si>
    <t xml:space="preserve">POOJA SINGHAL </t>
  </si>
  <si>
    <t xml:space="preserve">PRANJAL PANWAR </t>
  </si>
  <si>
    <t xml:space="preserve">PREETI SHARMA </t>
  </si>
  <si>
    <t xml:space="preserve">PRIYANSHI DANDOTIYA </t>
  </si>
  <si>
    <t xml:space="preserve">PULKIT GOYAL </t>
  </si>
  <si>
    <t xml:space="preserve">PUSHPENDRA DHAKAD </t>
  </si>
  <si>
    <t>RAHUL KUMAR SISODIYA</t>
  </si>
  <si>
    <t>RAKESH SINGH RAJPUROHIT</t>
  </si>
  <si>
    <t xml:space="preserve">RAVI VERMA </t>
  </si>
  <si>
    <t xml:space="preserve">RIDHAM SAIN </t>
  </si>
  <si>
    <t>RIMJHIM SHARMA</t>
  </si>
  <si>
    <t>ROHIT VERMA</t>
  </si>
  <si>
    <t xml:space="preserve">RONAK KHANDELWAL </t>
  </si>
  <si>
    <t xml:space="preserve">SACHIN SHARMA </t>
  </si>
  <si>
    <t>SAINI KRISHNA BHAGIRATH</t>
  </si>
  <si>
    <t xml:space="preserve">SAMAR JAIN </t>
  </si>
  <si>
    <t>SAURABH GHARTI CHHETRI</t>
  </si>
  <si>
    <t>SHIV PRATAP SINGH</t>
  </si>
  <si>
    <t xml:space="preserve">SHUBHAM JANGID </t>
  </si>
  <si>
    <t xml:space="preserve">SHUBHAM YADAV </t>
  </si>
  <si>
    <t>SIMON KUMAWAT</t>
  </si>
  <si>
    <t xml:space="preserve">SMRITI MISHRA </t>
  </si>
  <si>
    <t xml:space="preserve">SONIYA BAIRWA </t>
  </si>
  <si>
    <t xml:space="preserve">SUHANI KANWAR </t>
  </si>
  <si>
    <t xml:space="preserve">SUMIT KUMAR </t>
  </si>
  <si>
    <t>SUNIL CHOUDHARY</t>
  </si>
  <si>
    <t xml:space="preserve">SWATI SINGH </t>
  </si>
  <si>
    <t xml:space="preserve">TANU SHARMA </t>
  </si>
  <si>
    <t xml:space="preserve">TARUN SINGH </t>
  </si>
  <si>
    <t xml:space="preserve">VAIBHAV JANGID </t>
  </si>
  <si>
    <t xml:space="preserve">Varshik GAUR </t>
  </si>
  <si>
    <t xml:space="preserve">VARTIKA GUPTA </t>
  </si>
  <si>
    <t xml:space="preserve">VIKAS SAINI </t>
  </si>
  <si>
    <t xml:space="preserve">VINAYAK SHARMA </t>
  </si>
  <si>
    <t xml:space="preserve">VISHAL YADAV </t>
  </si>
  <si>
    <t xml:space="preserve">YASH AGARWAL </t>
  </si>
  <si>
    <t xml:space="preserve">YASH BANSHIYA </t>
  </si>
  <si>
    <t xml:space="preserve">YASH YADAV </t>
  </si>
  <si>
    <t>AAKRITI CHHIPA</t>
  </si>
  <si>
    <t>Total Marks Pre University Marks (100) + Internal Marks (30) = 130</t>
  </si>
  <si>
    <t>Year -2022-23</t>
  </si>
  <si>
    <t>ST. WILFRED PG COLLEGE</t>
  </si>
  <si>
    <t>Year 2022-23</t>
  </si>
  <si>
    <t>Business &amp; Management</t>
  </si>
  <si>
    <t>Business Communication</t>
  </si>
  <si>
    <t xml:space="preserve">Legal Aspects of Indian Business 
</t>
  </si>
  <si>
    <t>Business Economics</t>
  </si>
  <si>
    <t xml:space="preserve"> Financial Accounting</t>
  </si>
  <si>
    <t>Computer Fundamentals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</si>
</sst>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8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30" xfId="0" applyFont="1" applyFill="1" applyBorder="1" applyAlignment="1">
      <alignment horizontal="left" vertical="center"/>
    </xf>
    <xf numFmtId="0" fontId="14" fillId="5" borderId="22" xfId="0" applyFont="1" applyFill="1" applyBorder="1" applyAlignment="1">
      <alignment horizontal="left" vertical="top"/>
    </xf>
    <xf numFmtId="0" fontId="14" fillId="5" borderId="26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7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8" xfId="0" applyFont="1" applyBorder="1" applyAlignment="1">
      <alignment horizontal="right" vertical="center"/>
    </xf>
    <xf numFmtId="2" fontId="15" fillId="0" borderId="58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52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3" fillId="6" borderId="60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/>
    </xf>
    <xf numFmtId="0" fontId="3" fillId="6" borderId="62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2" borderId="64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58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58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58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wrapText="1"/>
    </xf>
    <xf numFmtId="0" fontId="4" fillId="5" borderId="7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/>
    </xf>
    <xf numFmtId="2" fontId="15" fillId="10" borderId="2" xfId="0" applyNumberFormat="1" applyFont="1" applyFill="1" applyBorder="1" applyAlignment="1">
      <alignment horizontal="center" vertical="center"/>
    </xf>
    <xf numFmtId="2" fontId="0" fillId="10" borderId="2" xfId="0" applyNumberFormat="1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62" xfId="0" applyBorder="1" applyAlignment="1">
      <alignment horizontal="center" vertical="center" wrapText="1"/>
    </xf>
    <xf numFmtId="0" fontId="0" fillId="0" borderId="62" xfId="0" applyBorder="1" applyAlignment="1">
      <alignment wrapText="1"/>
    </xf>
    <xf numFmtId="0" fontId="20" fillId="7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0" fontId="4" fillId="8" borderId="2" xfId="0" applyNumberFormat="1" applyFont="1" applyFill="1" applyBorder="1" applyAlignment="1">
      <alignment horizontal="left" vertical="center" indent="3"/>
    </xf>
    <xf numFmtId="1" fontId="4" fillId="5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top" wrapText="1"/>
    </xf>
    <xf numFmtId="0" fontId="5" fillId="3" borderId="34" xfId="1" applyFont="1" applyFill="1" applyBorder="1" applyAlignment="1">
      <alignment horizontal="center" vertical="top" wrapText="1"/>
    </xf>
    <xf numFmtId="0" fontId="5" fillId="3" borderId="37" xfId="1" applyFont="1" applyFill="1" applyBorder="1" applyAlignment="1">
      <alignment horizontal="center" vertical="top" wrapText="1"/>
    </xf>
    <xf numFmtId="0" fontId="5" fillId="3" borderId="43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5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66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top" wrapText="1"/>
    </xf>
    <xf numFmtId="0" fontId="5" fillId="3" borderId="24" xfId="1" applyFont="1" applyFill="1" applyBorder="1" applyAlignment="1">
      <alignment horizontal="center" vertical="top" wrapText="1"/>
    </xf>
    <xf numFmtId="0" fontId="5" fillId="3" borderId="38" xfId="1" applyFont="1" applyFill="1" applyBorder="1" applyAlignment="1">
      <alignment horizontal="center" vertical="top" wrapText="1"/>
    </xf>
    <xf numFmtId="0" fontId="6" fillId="5" borderId="36" xfId="0" applyFont="1" applyFill="1" applyBorder="1" applyAlignment="1">
      <alignment horizontal="center" vertical="top"/>
    </xf>
    <xf numFmtId="0" fontId="6" fillId="5" borderId="34" xfId="0" applyFont="1" applyFill="1" applyBorder="1" applyAlignment="1">
      <alignment horizontal="center" vertical="top"/>
    </xf>
    <xf numFmtId="0" fontId="6" fillId="5" borderId="37" xfId="0" applyFont="1" applyFill="1" applyBorder="1" applyAlignment="1">
      <alignment horizontal="center" vertical="top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50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3" fillId="0" borderId="0" xfId="0" applyFont="1"/>
    <xf numFmtId="0" fontId="3" fillId="2" borderId="64" xfId="0" applyFont="1" applyFill="1" applyBorder="1" applyAlignment="1">
      <alignment vertical="center" wrapText="1"/>
    </xf>
    <xf numFmtId="0" fontId="14" fillId="0" borderId="6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E1" zoomScale="60" zoomScaleNormal="60" workbookViewId="0">
      <selection activeCell="U19" sqref="U19"/>
    </sheetView>
  </sheetViews>
  <sheetFormatPr defaultColWidth="8.85546875" defaultRowHeight="20.25" x14ac:dyDescent="0.3"/>
  <cols>
    <col min="1" max="1" width="8.5703125" style="1" bestFit="1" customWidth="1"/>
    <col min="2" max="2" width="12.42578125" style="1" customWidth="1"/>
    <col min="3" max="3" width="28.7109375" style="1" customWidth="1"/>
    <col min="4" max="4" width="10.7109375" style="1" customWidth="1"/>
    <col min="5" max="5" width="11.5703125" style="1" customWidth="1"/>
    <col min="6" max="7" width="11.28515625" style="1" customWidth="1"/>
    <col min="8" max="8" width="12" style="1" customWidth="1"/>
    <col min="9" max="9" width="10.5703125" style="1" customWidth="1"/>
    <col min="10" max="10" width="12.285156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85" t="s">
        <v>213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thickBot="1" x14ac:dyDescent="0.35">
      <c r="A2" s="185" t="s">
        <v>81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21" thickBot="1" x14ac:dyDescent="0.35">
      <c r="A3" s="186" t="s">
        <v>88</v>
      </c>
      <c r="B3" s="187"/>
      <c r="C3" s="255" t="s">
        <v>215</v>
      </c>
      <c r="D3" s="144" t="s">
        <v>103</v>
      </c>
      <c r="E3" s="143"/>
      <c r="F3" s="188" t="s">
        <v>212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  <c r="Z3" s="188"/>
    </row>
    <row r="4" spans="1:26" ht="21" customHeight="1" thickBot="1" x14ac:dyDescent="0.35">
      <c r="A4" s="190" t="s">
        <v>0</v>
      </c>
      <c r="B4" s="192" t="s">
        <v>1</v>
      </c>
      <c r="C4" s="195" t="s">
        <v>2</v>
      </c>
      <c r="D4" s="198" t="s">
        <v>211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201" t="s">
        <v>104</v>
      </c>
      <c r="S4" s="202"/>
      <c r="T4" s="202"/>
      <c r="U4" s="202"/>
      <c r="V4" s="203"/>
      <c r="W4" s="44" t="s">
        <v>15</v>
      </c>
      <c r="X4" s="207" t="s">
        <v>14</v>
      </c>
      <c r="Y4" s="216" t="s">
        <v>86</v>
      </c>
      <c r="Z4" s="217" t="s">
        <v>87</v>
      </c>
    </row>
    <row r="5" spans="1:26" x14ac:dyDescent="0.3">
      <c r="A5" s="191"/>
      <c r="B5" s="193"/>
      <c r="C5" s="196"/>
      <c r="D5" s="220" t="s">
        <v>11</v>
      </c>
      <c r="E5" s="221"/>
      <c r="F5" s="221"/>
      <c r="G5" s="221"/>
      <c r="H5" s="221"/>
      <c r="I5" s="221"/>
      <c r="J5" s="222"/>
      <c r="K5" s="223" t="s">
        <v>92</v>
      </c>
      <c r="L5" s="224"/>
      <c r="M5" s="224"/>
      <c r="N5" s="224"/>
      <c r="O5" s="224"/>
      <c r="P5" s="224"/>
      <c r="Q5" s="225"/>
      <c r="R5" s="204"/>
      <c r="S5" s="205"/>
      <c r="T5" s="205"/>
      <c r="U5" s="205"/>
      <c r="V5" s="206"/>
      <c r="W5" s="45" t="s">
        <v>13</v>
      </c>
      <c r="X5" s="208"/>
      <c r="Y5" s="216"/>
      <c r="Z5" s="218"/>
    </row>
    <row r="6" spans="1:26" ht="21" thickBot="1" x14ac:dyDescent="0.35">
      <c r="A6" s="191"/>
      <c r="B6" s="194"/>
      <c r="C6" s="197"/>
      <c r="D6" s="22" t="s">
        <v>9</v>
      </c>
      <c r="E6" s="20" t="s">
        <v>89</v>
      </c>
      <c r="F6" s="20" t="s">
        <v>8</v>
      </c>
      <c r="G6" s="20" t="s">
        <v>90</v>
      </c>
      <c r="H6" s="20" t="s">
        <v>91</v>
      </c>
      <c r="I6" s="21" t="s">
        <v>10</v>
      </c>
      <c r="J6" s="23" t="s">
        <v>100</v>
      </c>
      <c r="K6" s="24" t="s">
        <v>93</v>
      </c>
      <c r="L6" s="25" t="s">
        <v>94</v>
      </c>
      <c r="M6" s="25" t="s">
        <v>95</v>
      </c>
      <c r="N6" s="25" t="s">
        <v>96</v>
      </c>
      <c r="O6" s="25" t="s">
        <v>97</v>
      </c>
      <c r="P6" s="25" t="s">
        <v>98</v>
      </c>
      <c r="Q6" s="43" t="s">
        <v>101</v>
      </c>
      <c r="R6" s="123" t="s">
        <v>12</v>
      </c>
      <c r="S6" s="124" t="s">
        <v>3</v>
      </c>
      <c r="T6" s="124" t="s">
        <v>4</v>
      </c>
      <c r="U6" s="124" t="s">
        <v>5</v>
      </c>
      <c r="V6" s="122" t="s">
        <v>6</v>
      </c>
      <c r="W6" s="46" t="s">
        <v>99</v>
      </c>
      <c r="X6" s="209"/>
      <c r="Y6" s="216"/>
      <c r="Z6" s="219"/>
    </row>
    <row r="7" spans="1:26" ht="19.899999999999999" customHeight="1" x14ac:dyDescent="0.3">
      <c r="A7" s="5">
        <v>1</v>
      </c>
      <c r="B7" s="151">
        <v>663721</v>
      </c>
      <c r="C7" s="152" t="s">
        <v>210</v>
      </c>
      <c r="D7" s="14">
        <v>7</v>
      </c>
      <c r="E7" s="14">
        <v>9</v>
      </c>
      <c r="F7" s="14">
        <v>8</v>
      </c>
      <c r="G7" s="14">
        <v>7.5</v>
      </c>
      <c r="H7" s="14">
        <v>6</v>
      </c>
      <c r="I7" s="11">
        <f>SUM(D7:H7)</f>
        <v>37.5</v>
      </c>
      <c r="J7" s="12">
        <f>I7*0.15</f>
        <v>5.625</v>
      </c>
      <c r="K7" s="30">
        <v>2</v>
      </c>
      <c r="L7" s="30">
        <v>3</v>
      </c>
      <c r="M7" s="30">
        <v>1.5</v>
      </c>
      <c r="N7" s="30">
        <v>3.5</v>
      </c>
      <c r="O7" s="30">
        <v>2.5</v>
      </c>
      <c r="P7" s="27">
        <f>SUM(K7:O7)</f>
        <v>12.5</v>
      </c>
      <c r="Q7" s="28">
        <f>P7*0.05</f>
        <v>0.625</v>
      </c>
      <c r="R7" s="35">
        <f t="shared" ref="R7:R25" si="0">(D7*0.15+K7*0.05)</f>
        <v>1.1500000000000001</v>
      </c>
      <c r="S7" s="137">
        <f t="shared" ref="S7:V22" si="1">(E7*0.15+L7*0.05)</f>
        <v>1.5</v>
      </c>
      <c r="T7" s="137">
        <f t="shared" si="1"/>
        <v>1.2749999999999999</v>
      </c>
      <c r="U7" s="137">
        <f t="shared" si="1"/>
        <v>1.3</v>
      </c>
      <c r="V7" s="138">
        <f t="shared" si="1"/>
        <v>1.0249999999999999</v>
      </c>
      <c r="W7" s="120">
        <f t="shared" ref="W7:W108" si="2">I7+P7</f>
        <v>50</v>
      </c>
      <c r="X7" s="160">
        <f>J7+Q7</f>
        <v>6.25</v>
      </c>
      <c r="Y7" s="170">
        <v>43</v>
      </c>
      <c r="Z7" s="162">
        <f>Y7*0.8</f>
        <v>34.4</v>
      </c>
    </row>
    <row r="8" spans="1:26" ht="19.899999999999999" customHeight="1" thickBot="1" x14ac:dyDescent="0.35">
      <c r="A8" s="6">
        <v>2</v>
      </c>
      <c r="B8" s="151">
        <v>663722</v>
      </c>
      <c r="C8" s="152" t="s">
        <v>106</v>
      </c>
      <c r="D8" s="14">
        <v>13</v>
      </c>
      <c r="E8" s="14">
        <v>15</v>
      </c>
      <c r="F8" s="14">
        <v>12</v>
      </c>
      <c r="G8" s="14">
        <v>10</v>
      </c>
      <c r="H8" s="14">
        <v>7</v>
      </c>
      <c r="I8" s="15">
        <f t="shared" ref="I8:I108" si="3">D8+E8+F8+G8+H8</f>
        <v>57</v>
      </c>
      <c r="J8" s="16">
        <f>I8*0.15</f>
        <v>8.5499999999999989</v>
      </c>
      <c r="K8" s="30">
        <v>4.5</v>
      </c>
      <c r="L8" s="30">
        <v>2.5</v>
      </c>
      <c r="M8" s="30">
        <v>2</v>
      </c>
      <c r="N8" s="30">
        <v>5</v>
      </c>
      <c r="O8" s="30">
        <v>3</v>
      </c>
      <c r="P8" s="31">
        <f>SUM(K8:O8)</f>
        <v>17</v>
      </c>
      <c r="Q8" s="32">
        <f>P8*0.05</f>
        <v>0.85000000000000009</v>
      </c>
      <c r="R8" s="38">
        <f t="shared" si="0"/>
        <v>2.1749999999999998</v>
      </c>
      <c r="S8" s="136">
        <f t="shared" si="1"/>
        <v>2.375</v>
      </c>
      <c r="T8" s="136">
        <f t="shared" si="1"/>
        <v>1.9</v>
      </c>
      <c r="U8" s="136">
        <f t="shared" si="1"/>
        <v>1.75</v>
      </c>
      <c r="V8" s="139">
        <f t="shared" si="1"/>
        <v>1.2000000000000002</v>
      </c>
      <c r="W8" s="121">
        <f t="shared" si="2"/>
        <v>74</v>
      </c>
      <c r="X8" s="161">
        <f>J8+Q8</f>
        <v>9.3999999999999986</v>
      </c>
      <c r="Y8" s="171">
        <v>61</v>
      </c>
      <c r="Z8" s="163">
        <f t="shared" ref="Z8:Z108" si="4">Y8*0.8</f>
        <v>48.800000000000004</v>
      </c>
    </row>
    <row r="9" spans="1:26" ht="19.899999999999999" customHeight="1" x14ac:dyDescent="0.3">
      <c r="A9" s="6">
        <v>3</v>
      </c>
      <c r="B9" s="151">
        <v>663723</v>
      </c>
      <c r="C9" s="152" t="s">
        <v>107</v>
      </c>
      <c r="D9" s="13"/>
      <c r="E9" s="14"/>
      <c r="F9" s="14"/>
      <c r="G9" s="14"/>
      <c r="H9" s="10"/>
      <c r="I9" s="15">
        <f t="shared" si="3"/>
        <v>0</v>
      </c>
      <c r="J9" s="16">
        <f t="shared" ref="J9:J109" si="5">I9*0.15</f>
        <v>0</v>
      </c>
      <c r="K9" s="29"/>
      <c r="L9" s="30"/>
      <c r="M9" s="30"/>
      <c r="N9" s="30"/>
      <c r="O9" s="154"/>
      <c r="P9" s="31">
        <f t="shared" ref="P9:P108" si="6">SUM(K9:O9)</f>
        <v>0</v>
      </c>
      <c r="Q9" s="32">
        <f t="shared" ref="Q9:Q108" si="7">P9*0.05</f>
        <v>0</v>
      </c>
      <c r="R9" s="38">
        <f t="shared" si="0"/>
        <v>0</v>
      </c>
      <c r="S9" s="136">
        <f t="shared" si="1"/>
        <v>0</v>
      </c>
      <c r="T9" s="136">
        <f t="shared" si="1"/>
        <v>0</v>
      </c>
      <c r="U9" s="136">
        <f t="shared" si="1"/>
        <v>0</v>
      </c>
      <c r="V9" s="139">
        <f t="shared" si="1"/>
        <v>0</v>
      </c>
      <c r="W9" s="121">
        <f t="shared" si="2"/>
        <v>0</v>
      </c>
      <c r="X9" s="161">
        <f t="shared" ref="X9:X108" si="8">J9+Q9</f>
        <v>0</v>
      </c>
      <c r="Y9" s="171" t="s">
        <v>105</v>
      </c>
      <c r="Z9" s="163" t="e">
        <f t="shared" si="4"/>
        <v>#VALUE!</v>
      </c>
    </row>
    <row r="10" spans="1:26" ht="19.899999999999999" customHeight="1" x14ac:dyDescent="0.3">
      <c r="A10" s="6">
        <v>4</v>
      </c>
      <c r="B10" s="151">
        <v>663724</v>
      </c>
      <c r="C10" s="152" t="s">
        <v>108</v>
      </c>
      <c r="D10" s="14">
        <v>15</v>
      </c>
      <c r="E10" s="14">
        <v>16</v>
      </c>
      <c r="F10" s="14">
        <v>14</v>
      </c>
      <c r="G10" s="14">
        <v>11</v>
      </c>
      <c r="H10" s="14">
        <v>17</v>
      </c>
      <c r="I10" s="15">
        <f t="shared" si="3"/>
        <v>73</v>
      </c>
      <c r="J10" s="16">
        <f t="shared" si="5"/>
        <v>10.95</v>
      </c>
      <c r="K10" s="30">
        <v>5</v>
      </c>
      <c r="L10" s="30">
        <v>4.5</v>
      </c>
      <c r="M10" s="30">
        <v>5.5</v>
      </c>
      <c r="N10" s="30">
        <v>4.5</v>
      </c>
      <c r="O10" s="30">
        <v>3.5</v>
      </c>
      <c r="P10" s="31">
        <f t="shared" si="6"/>
        <v>23</v>
      </c>
      <c r="Q10" s="32">
        <f t="shared" si="7"/>
        <v>1.1500000000000001</v>
      </c>
      <c r="R10" s="38">
        <f t="shared" si="0"/>
        <v>2.5</v>
      </c>
      <c r="S10" s="136">
        <f t="shared" si="1"/>
        <v>2.625</v>
      </c>
      <c r="T10" s="136">
        <f t="shared" si="1"/>
        <v>2.375</v>
      </c>
      <c r="U10" s="136">
        <f t="shared" si="1"/>
        <v>1.875</v>
      </c>
      <c r="V10" s="139">
        <f t="shared" si="1"/>
        <v>2.7249999999999996</v>
      </c>
      <c r="W10" s="121">
        <f t="shared" si="2"/>
        <v>96</v>
      </c>
      <c r="X10" s="161">
        <f t="shared" si="8"/>
        <v>12.1</v>
      </c>
      <c r="Y10" s="171">
        <v>76</v>
      </c>
      <c r="Z10" s="163">
        <f t="shared" si="4"/>
        <v>60.800000000000004</v>
      </c>
    </row>
    <row r="11" spans="1:26" ht="19.899999999999999" customHeight="1" x14ac:dyDescent="0.3">
      <c r="A11" s="6">
        <v>5</v>
      </c>
      <c r="B11" s="151">
        <v>663725</v>
      </c>
      <c r="C11" s="152" t="s">
        <v>109</v>
      </c>
      <c r="D11" s="14">
        <v>5.5</v>
      </c>
      <c r="E11" s="14">
        <v>6.5</v>
      </c>
      <c r="F11" s="14">
        <v>9</v>
      </c>
      <c r="G11" s="14">
        <v>7</v>
      </c>
      <c r="H11" s="14">
        <v>5</v>
      </c>
      <c r="I11" s="15">
        <f t="shared" si="3"/>
        <v>33</v>
      </c>
      <c r="J11" s="16">
        <f t="shared" si="5"/>
        <v>4.95</v>
      </c>
      <c r="K11" s="30">
        <v>1.5</v>
      </c>
      <c r="L11" s="30">
        <v>2.5</v>
      </c>
      <c r="M11" s="30">
        <v>2</v>
      </c>
      <c r="N11" s="30">
        <v>1</v>
      </c>
      <c r="O11" s="30">
        <v>2</v>
      </c>
      <c r="P11" s="31">
        <f t="shared" si="6"/>
        <v>9</v>
      </c>
      <c r="Q11" s="32">
        <f t="shared" si="7"/>
        <v>0.45</v>
      </c>
      <c r="R11" s="38">
        <f t="shared" si="0"/>
        <v>0.89999999999999991</v>
      </c>
      <c r="S11" s="136">
        <f t="shared" si="1"/>
        <v>1.1000000000000001</v>
      </c>
      <c r="T11" s="136">
        <f t="shared" si="1"/>
        <v>1.45</v>
      </c>
      <c r="U11" s="136">
        <f t="shared" si="1"/>
        <v>1.1000000000000001</v>
      </c>
      <c r="V11" s="139">
        <f t="shared" si="1"/>
        <v>0.85</v>
      </c>
      <c r="W11" s="121">
        <f t="shared" si="2"/>
        <v>42</v>
      </c>
      <c r="X11" s="161">
        <f t="shared" si="8"/>
        <v>5.4</v>
      </c>
      <c r="Y11" s="171">
        <v>36</v>
      </c>
      <c r="Z11" s="163">
        <f t="shared" si="4"/>
        <v>28.8</v>
      </c>
    </row>
    <row r="12" spans="1:26" ht="19.899999999999999" customHeight="1" x14ac:dyDescent="0.3">
      <c r="A12" s="6">
        <v>6</v>
      </c>
      <c r="B12" s="151">
        <v>663726</v>
      </c>
      <c r="C12" s="152" t="s">
        <v>110</v>
      </c>
      <c r="D12" s="14">
        <v>18</v>
      </c>
      <c r="E12" s="14">
        <v>14</v>
      </c>
      <c r="F12" s="14">
        <v>12.5</v>
      </c>
      <c r="G12" s="14">
        <v>15</v>
      </c>
      <c r="H12" s="14">
        <v>10</v>
      </c>
      <c r="I12" s="15">
        <f t="shared" si="3"/>
        <v>69.5</v>
      </c>
      <c r="J12" s="16">
        <f t="shared" si="5"/>
        <v>10.424999999999999</v>
      </c>
      <c r="K12" s="30">
        <v>4</v>
      </c>
      <c r="L12" s="30">
        <v>5</v>
      </c>
      <c r="M12" s="30">
        <v>4.5</v>
      </c>
      <c r="N12" s="30">
        <v>5.5</v>
      </c>
      <c r="O12" s="30">
        <v>3</v>
      </c>
      <c r="P12" s="31">
        <f>SUM(K12:O12)</f>
        <v>22</v>
      </c>
      <c r="Q12" s="32">
        <f t="shared" si="7"/>
        <v>1.1000000000000001</v>
      </c>
      <c r="R12" s="38">
        <f t="shared" si="0"/>
        <v>2.9</v>
      </c>
      <c r="S12" s="136">
        <f t="shared" si="1"/>
        <v>2.35</v>
      </c>
      <c r="T12" s="136">
        <f t="shared" si="1"/>
        <v>2.1</v>
      </c>
      <c r="U12" s="136">
        <f t="shared" si="1"/>
        <v>2.5249999999999999</v>
      </c>
      <c r="V12" s="139">
        <f t="shared" si="1"/>
        <v>1.65</v>
      </c>
      <c r="W12" s="121">
        <f t="shared" si="2"/>
        <v>91.5</v>
      </c>
      <c r="X12" s="161">
        <f t="shared" si="8"/>
        <v>11.524999999999999</v>
      </c>
      <c r="Y12" s="171">
        <v>74</v>
      </c>
      <c r="Z12" s="163">
        <f t="shared" si="4"/>
        <v>59.2</v>
      </c>
    </row>
    <row r="13" spans="1:26" ht="19.899999999999999" customHeight="1" x14ac:dyDescent="0.3">
      <c r="A13" s="6">
        <v>7</v>
      </c>
      <c r="B13" s="151">
        <v>663727</v>
      </c>
      <c r="C13" s="152" t="s">
        <v>111</v>
      </c>
      <c r="D13" s="14">
        <v>7</v>
      </c>
      <c r="E13" s="14">
        <v>9</v>
      </c>
      <c r="F13" s="14">
        <v>10</v>
      </c>
      <c r="G13" s="14">
        <v>7.5</v>
      </c>
      <c r="H13" s="14">
        <v>8</v>
      </c>
      <c r="I13" s="15">
        <f t="shared" si="3"/>
        <v>41.5</v>
      </c>
      <c r="J13" s="16">
        <f t="shared" si="5"/>
        <v>6.2249999999999996</v>
      </c>
      <c r="K13" s="30">
        <v>2</v>
      </c>
      <c r="L13" s="30">
        <v>3.5</v>
      </c>
      <c r="M13" s="30">
        <v>1.5</v>
      </c>
      <c r="N13" s="30">
        <v>3</v>
      </c>
      <c r="O13" s="30">
        <v>2.5</v>
      </c>
      <c r="P13" s="31">
        <f t="shared" si="6"/>
        <v>12.5</v>
      </c>
      <c r="Q13" s="32">
        <f t="shared" si="7"/>
        <v>0.625</v>
      </c>
      <c r="R13" s="38">
        <f t="shared" si="0"/>
        <v>1.1500000000000001</v>
      </c>
      <c r="S13" s="136">
        <f t="shared" si="1"/>
        <v>1.5249999999999999</v>
      </c>
      <c r="T13" s="136">
        <f t="shared" si="1"/>
        <v>1.575</v>
      </c>
      <c r="U13" s="136">
        <f t="shared" si="1"/>
        <v>1.2749999999999999</v>
      </c>
      <c r="V13" s="139">
        <f t="shared" si="1"/>
        <v>1.325</v>
      </c>
      <c r="W13" s="121">
        <f t="shared" si="2"/>
        <v>54</v>
      </c>
      <c r="X13" s="161">
        <f t="shared" si="8"/>
        <v>6.85</v>
      </c>
      <c r="Y13" s="171">
        <v>43</v>
      </c>
      <c r="Z13" s="163">
        <f t="shared" si="4"/>
        <v>34.4</v>
      </c>
    </row>
    <row r="14" spans="1:26" ht="19.899999999999999" customHeight="1" x14ac:dyDescent="0.3">
      <c r="A14" s="6">
        <v>8</v>
      </c>
      <c r="B14" s="151">
        <v>663728</v>
      </c>
      <c r="C14" s="152" t="s">
        <v>112</v>
      </c>
      <c r="D14" s="14">
        <v>13</v>
      </c>
      <c r="E14" s="14">
        <v>14.5</v>
      </c>
      <c r="F14" s="14">
        <v>12</v>
      </c>
      <c r="G14" s="14">
        <v>14</v>
      </c>
      <c r="H14" s="14">
        <v>13</v>
      </c>
      <c r="I14" s="15">
        <f t="shared" si="3"/>
        <v>66.5</v>
      </c>
      <c r="J14" s="16">
        <f t="shared" si="5"/>
        <v>9.9749999999999996</v>
      </c>
      <c r="K14" s="30">
        <v>3.5</v>
      </c>
      <c r="L14" s="30">
        <v>4</v>
      </c>
      <c r="M14" s="30">
        <v>5</v>
      </c>
      <c r="N14" s="30">
        <v>4.5</v>
      </c>
      <c r="O14" s="30">
        <v>4.5</v>
      </c>
      <c r="P14" s="31">
        <f t="shared" si="6"/>
        <v>21.5</v>
      </c>
      <c r="Q14" s="32">
        <f t="shared" si="7"/>
        <v>1.075</v>
      </c>
      <c r="R14" s="38">
        <f t="shared" si="0"/>
        <v>2.125</v>
      </c>
      <c r="S14" s="136">
        <f t="shared" si="1"/>
        <v>2.375</v>
      </c>
      <c r="T14" s="136">
        <f t="shared" si="1"/>
        <v>2.0499999999999998</v>
      </c>
      <c r="U14" s="136">
        <f t="shared" si="1"/>
        <v>2.3250000000000002</v>
      </c>
      <c r="V14" s="139">
        <f t="shared" si="1"/>
        <v>2.1749999999999998</v>
      </c>
      <c r="W14" s="121">
        <f t="shared" si="2"/>
        <v>88</v>
      </c>
      <c r="X14" s="161">
        <f t="shared" si="8"/>
        <v>11.049999999999999</v>
      </c>
      <c r="Y14" s="171">
        <v>70</v>
      </c>
      <c r="Z14" s="163">
        <f t="shared" si="4"/>
        <v>56</v>
      </c>
    </row>
    <row r="15" spans="1:26" ht="19.899999999999999" customHeight="1" thickBot="1" x14ac:dyDescent="0.35">
      <c r="A15" s="6">
        <v>9</v>
      </c>
      <c r="B15" s="151">
        <v>663729</v>
      </c>
      <c r="C15" s="152" t="s">
        <v>113</v>
      </c>
      <c r="D15" s="14">
        <v>8</v>
      </c>
      <c r="E15" s="14">
        <v>10</v>
      </c>
      <c r="F15" s="14">
        <v>14</v>
      </c>
      <c r="G15" s="14">
        <v>12</v>
      </c>
      <c r="H15" s="14">
        <v>10</v>
      </c>
      <c r="I15" s="15">
        <f t="shared" si="3"/>
        <v>54</v>
      </c>
      <c r="J15" s="16">
        <f t="shared" si="5"/>
        <v>8.1</v>
      </c>
      <c r="K15" s="30">
        <v>4</v>
      </c>
      <c r="L15" s="30">
        <v>2.5</v>
      </c>
      <c r="M15" s="30">
        <v>2.5</v>
      </c>
      <c r="N15" s="30">
        <v>4</v>
      </c>
      <c r="O15" s="30">
        <v>3</v>
      </c>
      <c r="P15" s="31">
        <f t="shared" si="6"/>
        <v>16</v>
      </c>
      <c r="Q15" s="32">
        <f t="shared" si="7"/>
        <v>0.8</v>
      </c>
      <c r="R15" s="38">
        <f t="shared" si="0"/>
        <v>1.4</v>
      </c>
      <c r="S15" s="136">
        <f t="shared" si="1"/>
        <v>1.625</v>
      </c>
      <c r="T15" s="136">
        <f t="shared" si="1"/>
        <v>2.2250000000000001</v>
      </c>
      <c r="U15" s="136">
        <f t="shared" si="1"/>
        <v>1.9999999999999998</v>
      </c>
      <c r="V15" s="139">
        <f t="shared" si="1"/>
        <v>1.65</v>
      </c>
      <c r="W15" s="121">
        <f t="shared" si="2"/>
        <v>70</v>
      </c>
      <c r="X15" s="161">
        <f t="shared" si="8"/>
        <v>8.9</v>
      </c>
      <c r="Y15" s="171">
        <v>58</v>
      </c>
      <c r="Z15" s="163">
        <f t="shared" si="4"/>
        <v>46.400000000000006</v>
      </c>
    </row>
    <row r="16" spans="1:26" ht="19.899999999999999" customHeight="1" x14ac:dyDescent="0.3">
      <c r="A16" s="6">
        <v>10</v>
      </c>
      <c r="B16" s="151">
        <v>663730</v>
      </c>
      <c r="C16" s="152" t="s">
        <v>114</v>
      </c>
      <c r="D16" s="13">
        <v>6</v>
      </c>
      <c r="E16" s="14">
        <v>7</v>
      </c>
      <c r="F16" s="14">
        <v>6.5</v>
      </c>
      <c r="G16" s="14">
        <v>8.5</v>
      </c>
      <c r="H16" s="10">
        <v>9</v>
      </c>
      <c r="I16" s="15">
        <f t="shared" si="3"/>
        <v>37</v>
      </c>
      <c r="J16" s="16">
        <f t="shared" si="5"/>
        <v>5.55</v>
      </c>
      <c r="K16" s="29">
        <v>1.5</v>
      </c>
      <c r="L16" s="30">
        <v>3</v>
      </c>
      <c r="M16" s="30">
        <v>1</v>
      </c>
      <c r="N16" s="30">
        <v>2</v>
      </c>
      <c r="O16" s="154">
        <v>1.5</v>
      </c>
      <c r="P16" s="31">
        <f t="shared" si="6"/>
        <v>9</v>
      </c>
      <c r="Q16" s="32">
        <f t="shared" si="7"/>
        <v>0.45</v>
      </c>
      <c r="R16" s="38">
        <f t="shared" si="0"/>
        <v>0.97499999999999987</v>
      </c>
      <c r="S16" s="136">
        <f t="shared" si="1"/>
        <v>1.2000000000000002</v>
      </c>
      <c r="T16" s="136">
        <f t="shared" si="1"/>
        <v>1.0249999999999999</v>
      </c>
      <c r="U16" s="136">
        <f t="shared" si="1"/>
        <v>1.375</v>
      </c>
      <c r="V16" s="139">
        <f t="shared" si="1"/>
        <v>1.4249999999999998</v>
      </c>
      <c r="W16" s="121">
        <f t="shared" si="2"/>
        <v>46</v>
      </c>
      <c r="X16" s="161">
        <f t="shared" si="8"/>
        <v>6</v>
      </c>
      <c r="Y16" s="171" t="s">
        <v>105</v>
      </c>
      <c r="Z16" s="163" t="e">
        <f t="shared" si="4"/>
        <v>#VALUE!</v>
      </c>
    </row>
    <row r="17" spans="1:26" ht="19.899999999999999" customHeight="1" x14ac:dyDescent="0.3">
      <c r="A17" s="6">
        <v>11</v>
      </c>
      <c r="B17" s="151">
        <v>663731</v>
      </c>
      <c r="C17" s="152" t="s">
        <v>115</v>
      </c>
      <c r="D17" s="14">
        <v>11.5</v>
      </c>
      <c r="E17" s="14">
        <v>8</v>
      </c>
      <c r="F17" s="14">
        <v>7.5</v>
      </c>
      <c r="G17" s="14">
        <v>9.5</v>
      </c>
      <c r="H17" s="14">
        <v>7</v>
      </c>
      <c r="I17" s="15">
        <f t="shared" si="3"/>
        <v>43.5</v>
      </c>
      <c r="J17" s="16">
        <f t="shared" si="5"/>
        <v>6.5249999999999995</v>
      </c>
      <c r="K17" s="30">
        <v>2</v>
      </c>
      <c r="L17" s="30">
        <v>4</v>
      </c>
      <c r="M17" s="30">
        <v>1.5</v>
      </c>
      <c r="N17" s="30">
        <v>2</v>
      </c>
      <c r="O17" s="30">
        <v>2.5</v>
      </c>
      <c r="P17" s="31">
        <f t="shared" si="6"/>
        <v>12</v>
      </c>
      <c r="Q17" s="32">
        <f t="shared" si="7"/>
        <v>0.60000000000000009</v>
      </c>
      <c r="R17" s="38">
        <f t="shared" si="0"/>
        <v>1.825</v>
      </c>
      <c r="S17" s="136">
        <f t="shared" si="1"/>
        <v>1.4</v>
      </c>
      <c r="T17" s="136">
        <f t="shared" si="1"/>
        <v>1.2</v>
      </c>
      <c r="U17" s="136">
        <f t="shared" si="1"/>
        <v>1.5250000000000001</v>
      </c>
      <c r="V17" s="139">
        <f t="shared" si="1"/>
        <v>1.175</v>
      </c>
      <c r="W17" s="121">
        <f t="shared" si="2"/>
        <v>55.5</v>
      </c>
      <c r="X17" s="161">
        <f t="shared" si="8"/>
        <v>7.125</v>
      </c>
      <c r="Y17" s="171">
        <v>47</v>
      </c>
      <c r="Z17" s="163">
        <f t="shared" si="4"/>
        <v>37.6</v>
      </c>
    </row>
    <row r="18" spans="1:26" ht="19.899999999999999" customHeight="1" x14ac:dyDescent="0.3">
      <c r="A18" s="6">
        <v>12</v>
      </c>
      <c r="B18" s="151">
        <v>663732</v>
      </c>
      <c r="C18" s="152" t="s">
        <v>116</v>
      </c>
      <c r="D18" s="14">
        <v>10.5</v>
      </c>
      <c r="E18" s="14">
        <v>13</v>
      </c>
      <c r="F18" s="14">
        <v>7</v>
      </c>
      <c r="G18" s="14">
        <v>8.5</v>
      </c>
      <c r="H18" s="14">
        <v>12</v>
      </c>
      <c r="I18" s="15">
        <f t="shared" si="3"/>
        <v>51</v>
      </c>
      <c r="J18" s="16">
        <f t="shared" si="5"/>
        <v>7.6499999999999995</v>
      </c>
      <c r="K18" s="167">
        <v>3</v>
      </c>
      <c r="L18" s="30">
        <v>2.5</v>
      </c>
      <c r="M18" s="30">
        <v>2.5</v>
      </c>
      <c r="N18" s="30">
        <v>3.5</v>
      </c>
      <c r="O18" s="30">
        <v>4</v>
      </c>
      <c r="P18" s="31">
        <f t="shared" si="6"/>
        <v>15.5</v>
      </c>
      <c r="Q18" s="32">
        <f t="shared" si="7"/>
        <v>0.77500000000000002</v>
      </c>
      <c r="R18" s="38">
        <f t="shared" si="0"/>
        <v>1.7250000000000001</v>
      </c>
      <c r="S18" s="136">
        <f t="shared" si="1"/>
        <v>2.0750000000000002</v>
      </c>
      <c r="T18" s="136">
        <f t="shared" si="1"/>
        <v>1.175</v>
      </c>
      <c r="U18" s="136">
        <f t="shared" si="1"/>
        <v>1.45</v>
      </c>
      <c r="V18" s="139">
        <f t="shared" si="1"/>
        <v>1.9999999999999998</v>
      </c>
      <c r="W18" s="121">
        <f t="shared" si="2"/>
        <v>66.5</v>
      </c>
      <c r="X18" s="161">
        <f t="shared" si="8"/>
        <v>8.4249999999999989</v>
      </c>
      <c r="Y18" s="171">
        <v>56</v>
      </c>
      <c r="Z18" s="163">
        <f t="shared" si="4"/>
        <v>44.800000000000004</v>
      </c>
    </row>
    <row r="19" spans="1:26" ht="19.899999999999999" customHeight="1" x14ac:dyDescent="0.3">
      <c r="A19" s="6">
        <v>13</v>
      </c>
      <c r="B19" s="151">
        <v>663733</v>
      </c>
      <c r="C19" s="152" t="s">
        <v>117</v>
      </c>
      <c r="D19" s="14">
        <v>7</v>
      </c>
      <c r="E19" s="14">
        <v>8</v>
      </c>
      <c r="F19" s="14">
        <v>12</v>
      </c>
      <c r="G19" s="14">
        <v>10</v>
      </c>
      <c r="H19" s="14">
        <v>8.5</v>
      </c>
      <c r="I19" s="15">
        <f t="shared" si="3"/>
        <v>45.5</v>
      </c>
      <c r="J19" s="16">
        <f t="shared" si="5"/>
        <v>6.8250000000000002</v>
      </c>
      <c r="K19" s="30">
        <v>3.5</v>
      </c>
      <c r="L19" s="30">
        <v>2</v>
      </c>
      <c r="M19" s="30">
        <v>3</v>
      </c>
      <c r="N19" s="30">
        <v>4</v>
      </c>
      <c r="O19" s="30">
        <v>2</v>
      </c>
      <c r="P19" s="31">
        <f t="shared" si="6"/>
        <v>14.5</v>
      </c>
      <c r="Q19" s="32">
        <f t="shared" si="7"/>
        <v>0.72500000000000009</v>
      </c>
      <c r="R19" s="38">
        <f t="shared" si="0"/>
        <v>1.2250000000000001</v>
      </c>
      <c r="S19" s="136">
        <f t="shared" si="1"/>
        <v>1.3</v>
      </c>
      <c r="T19" s="136">
        <f t="shared" si="1"/>
        <v>1.9499999999999997</v>
      </c>
      <c r="U19" s="136">
        <f t="shared" si="1"/>
        <v>1.7</v>
      </c>
      <c r="V19" s="139">
        <f t="shared" si="1"/>
        <v>1.375</v>
      </c>
      <c r="W19" s="121">
        <f t="shared" si="2"/>
        <v>60</v>
      </c>
      <c r="X19" s="161">
        <f t="shared" si="8"/>
        <v>7.5500000000000007</v>
      </c>
      <c r="Y19" s="171">
        <v>49</v>
      </c>
      <c r="Z19" s="163">
        <f t="shared" si="4"/>
        <v>39.200000000000003</v>
      </c>
    </row>
    <row r="20" spans="1:26" ht="19.899999999999999" customHeight="1" x14ac:dyDescent="0.3">
      <c r="A20" s="6">
        <v>14</v>
      </c>
      <c r="B20" s="151">
        <v>663734</v>
      </c>
      <c r="C20" s="152" t="s">
        <v>118</v>
      </c>
      <c r="D20" s="14">
        <v>13.5</v>
      </c>
      <c r="E20" s="14">
        <v>14</v>
      </c>
      <c r="F20" s="14">
        <v>10</v>
      </c>
      <c r="G20" s="14">
        <v>12.5</v>
      </c>
      <c r="H20" s="14">
        <v>14</v>
      </c>
      <c r="I20" s="15">
        <f t="shared" si="3"/>
        <v>64</v>
      </c>
      <c r="J20" s="16">
        <f t="shared" si="5"/>
        <v>9.6</v>
      </c>
      <c r="K20" s="30">
        <v>4</v>
      </c>
      <c r="L20" s="30">
        <v>3</v>
      </c>
      <c r="M20" s="30">
        <v>4.5</v>
      </c>
      <c r="N20" s="30">
        <v>5</v>
      </c>
      <c r="O20" s="30">
        <v>3.5</v>
      </c>
      <c r="P20" s="31">
        <f t="shared" si="6"/>
        <v>20</v>
      </c>
      <c r="Q20" s="32">
        <f t="shared" si="7"/>
        <v>1</v>
      </c>
      <c r="R20" s="38">
        <f t="shared" si="0"/>
        <v>2.2250000000000001</v>
      </c>
      <c r="S20" s="136">
        <f t="shared" si="1"/>
        <v>2.25</v>
      </c>
      <c r="T20" s="136">
        <f t="shared" si="1"/>
        <v>1.7250000000000001</v>
      </c>
      <c r="U20" s="136">
        <f t="shared" si="1"/>
        <v>2.125</v>
      </c>
      <c r="V20" s="139">
        <f t="shared" si="1"/>
        <v>2.2749999999999999</v>
      </c>
      <c r="W20" s="121">
        <f t="shared" si="2"/>
        <v>84</v>
      </c>
      <c r="X20" s="161">
        <f t="shared" si="8"/>
        <v>10.6</v>
      </c>
      <c r="Y20" s="171">
        <v>68</v>
      </c>
      <c r="Z20" s="163">
        <f t="shared" si="4"/>
        <v>54.400000000000006</v>
      </c>
    </row>
    <row r="21" spans="1:26" ht="19.899999999999999" customHeight="1" x14ac:dyDescent="0.3">
      <c r="A21" s="6">
        <v>15</v>
      </c>
      <c r="B21" s="151">
        <v>663735</v>
      </c>
      <c r="C21" s="153" t="s">
        <v>119</v>
      </c>
      <c r="D21" s="14">
        <v>18</v>
      </c>
      <c r="E21" s="14">
        <v>12.5</v>
      </c>
      <c r="F21" s="14">
        <v>14</v>
      </c>
      <c r="G21" s="14">
        <v>15</v>
      </c>
      <c r="H21" s="14">
        <v>10</v>
      </c>
      <c r="I21" s="15">
        <f t="shared" si="3"/>
        <v>69.5</v>
      </c>
      <c r="J21" s="16">
        <f t="shared" si="5"/>
        <v>10.424999999999999</v>
      </c>
      <c r="K21" s="30">
        <v>5</v>
      </c>
      <c r="L21" s="30">
        <v>4</v>
      </c>
      <c r="M21" s="30">
        <v>3</v>
      </c>
      <c r="N21" s="30">
        <v>5.5</v>
      </c>
      <c r="O21" s="30">
        <v>4.5</v>
      </c>
      <c r="P21" s="31">
        <f t="shared" si="6"/>
        <v>22</v>
      </c>
      <c r="Q21" s="32">
        <f t="shared" si="7"/>
        <v>1.1000000000000001</v>
      </c>
      <c r="R21" s="38">
        <f t="shared" si="0"/>
        <v>2.9499999999999997</v>
      </c>
      <c r="S21" s="136">
        <f t="shared" si="1"/>
        <v>2.0750000000000002</v>
      </c>
      <c r="T21" s="136">
        <f t="shared" si="1"/>
        <v>2.25</v>
      </c>
      <c r="U21" s="136">
        <f t="shared" si="1"/>
        <v>2.5249999999999999</v>
      </c>
      <c r="V21" s="139">
        <f t="shared" si="1"/>
        <v>1.7250000000000001</v>
      </c>
      <c r="W21" s="121">
        <f t="shared" si="2"/>
        <v>91.5</v>
      </c>
      <c r="X21" s="161">
        <f t="shared" si="8"/>
        <v>11.524999999999999</v>
      </c>
      <c r="Y21" s="171">
        <v>73</v>
      </c>
      <c r="Z21" s="163">
        <f t="shared" si="4"/>
        <v>58.400000000000006</v>
      </c>
    </row>
    <row r="22" spans="1:26" ht="19.899999999999999" customHeight="1" x14ac:dyDescent="0.3">
      <c r="A22" s="6">
        <v>16</v>
      </c>
      <c r="B22" s="151">
        <v>663736</v>
      </c>
      <c r="C22" s="152" t="s">
        <v>120</v>
      </c>
      <c r="D22" s="14">
        <v>8.5</v>
      </c>
      <c r="E22" s="14">
        <v>9</v>
      </c>
      <c r="F22" s="14">
        <v>13</v>
      </c>
      <c r="G22" s="14">
        <v>10</v>
      </c>
      <c r="H22" s="14">
        <v>15</v>
      </c>
      <c r="I22" s="15">
        <f t="shared" si="3"/>
        <v>55.5</v>
      </c>
      <c r="J22" s="16">
        <f t="shared" si="5"/>
        <v>8.3249999999999993</v>
      </c>
      <c r="K22" s="30">
        <v>2.5</v>
      </c>
      <c r="L22" s="30">
        <v>3.5</v>
      </c>
      <c r="M22" s="30">
        <v>4</v>
      </c>
      <c r="N22" s="30">
        <v>3</v>
      </c>
      <c r="O22" s="30">
        <v>5</v>
      </c>
      <c r="P22" s="31">
        <f t="shared" si="6"/>
        <v>18</v>
      </c>
      <c r="Q22" s="32">
        <f t="shared" si="7"/>
        <v>0.9</v>
      </c>
      <c r="R22" s="38">
        <f t="shared" si="0"/>
        <v>1.4</v>
      </c>
      <c r="S22" s="136">
        <f t="shared" si="1"/>
        <v>1.5249999999999999</v>
      </c>
      <c r="T22" s="136">
        <f t="shared" si="1"/>
        <v>2.15</v>
      </c>
      <c r="U22" s="136">
        <f t="shared" si="1"/>
        <v>1.65</v>
      </c>
      <c r="V22" s="139">
        <f t="shared" si="1"/>
        <v>2.5</v>
      </c>
      <c r="W22" s="121">
        <f t="shared" si="2"/>
        <v>73.5</v>
      </c>
      <c r="X22" s="161">
        <f t="shared" si="8"/>
        <v>9.2249999999999996</v>
      </c>
      <c r="Y22" s="171">
        <v>60</v>
      </c>
      <c r="Z22" s="163">
        <f t="shared" si="4"/>
        <v>48</v>
      </c>
    </row>
    <row r="23" spans="1:26" ht="19.899999999999999" customHeight="1" x14ac:dyDescent="0.3">
      <c r="A23" s="6">
        <v>17</v>
      </c>
      <c r="B23" s="151">
        <v>663737</v>
      </c>
      <c r="C23" s="152" t="s">
        <v>121</v>
      </c>
      <c r="D23" s="14">
        <v>9</v>
      </c>
      <c r="E23" s="14">
        <v>10</v>
      </c>
      <c r="F23" s="14">
        <v>8.5</v>
      </c>
      <c r="G23" s="14">
        <v>14</v>
      </c>
      <c r="H23" s="14">
        <v>13.5</v>
      </c>
      <c r="I23" s="15">
        <f t="shared" si="3"/>
        <v>55</v>
      </c>
      <c r="J23" s="16">
        <f t="shared" si="5"/>
        <v>8.25</v>
      </c>
      <c r="K23" s="30">
        <v>2</v>
      </c>
      <c r="L23" s="30">
        <v>5</v>
      </c>
      <c r="M23" s="30">
        <v>3.5</v>
      </c>
      <c r="N23" s="30">
        <v>5</v>
      </c>
      <c r="O23" s="30">
        <v>3</v>
      </c>
      <c r="P23" s="31">
        <f>SUM(K23:O23)</f>
        <v>18.5</v>
      </c>
      <c r="Q23" s="32">
        <f t="shared" si="7"/>
        <v>0.92500000000000004</v>
      </c>
      <c r="R23" s="38">
        <f t="shared" si="0"/>
        <v>1.45</v>
      </c>
      <c r="S23" s="136">
        <f t="shared" ref="S23:V25" si="9">(E23*0.15+L23*0.05)</f>
        <v>1.75</v>
      </c>
      <c r="T23" s="136">
        <f t="shared" si="9"/>
        <v>1.45</v>
      </c>
      <c r="U23" s="136">
        <f t="shared" si="9"/>
        <v>2.35</v>
      </c>
      <c r="V23" s="139">
        <f t="shared" si="9"/>
        <v>2.1749999999999998</v>
      </c>
      <c r="W23" s="121">
        <f t="shared" si="2"/>
        <v>73.5</v>
      </c>
      <c r="X23" s="161">
        <f t="shared" si="8"/>
        <v>9.1750000000000007</v>
      </c>
      <c r="Y23" s="171">
        <v>61</v>
      </c>
      <c r="Z23" s="163">
        <f t="shared" si="4"/>
        <v>48.800000000000004</v>
      </c>
    </row>
    <row r="24" spans="1:26" ht="19.899999999999999" customHeight="1" x14ac:dyDescent="0.3">
      <c r="A24" s="6">
        <v>18</v>
      </c>
      <c r="B24" s="151">
        <v>663738</v>
      </c>
      <c r="C24" s="152" t="s">
        <v>122</v>
      </c>
      <c r="D24" s="14">
        <v>18</v>
      </c>
      <c r="E24" s="14">
        <v>13</v>
      </c>
      <c r="F24" s="14">
        <v>15</v>
      </c>
      <c r="G24" s="14">
        <v>16.5</v>
      </c>
      <c r="H24" s="14">
        <v>12</v>
      </c>
      <c r="I24" s="15">
        <f t="shared" si="3"/>
        <v>74.5</v>
      </c>
      <c r="J24" s="16">
        <f t="shared" si="5"/>
        <v>11.174999999999999</v>
      </c>
      <c r="K24" s="30">
        <v>5</v>
      </c>
      <c r="L24" s="30">
        <v>4.5</v>
      </c>
      <c r="M24" s="30">
        <v>4</v>
      </c>
      <c r="N24" s="30">
        <v>5.5</v>
      </c>
      <c r="O24" s="30">
        <v>5</v>
      </c>
      <c r="P24" s="31">
        <f t="shared" si="6"/>
        <v>24</v>
      </c>
      <c r="Q24" s="32">
        <f t="shared" si="7"/>
        <v>1.2000000000000002</v>
      </c>
      <c r="R24" s="38">
        <f t="shared" si="0"/>
        <v>2.9499999999999997</v>
      </c>
      <c r="S24" s="136">
        <f t="shared" si="9"/>
        <v>2.1749999999999998</v>
      </c>
      <c r="T24" s="136">
        <f t="shared" si="9"/>
        <v>2.4500000000000002</v>
      </c>
      <c r="U24" s="136">
        <f t="shared" si="9"/>
        <v>2.75</v>
      </c>
      <c r="V24" s="139">
        <f t="shared" si="9"/>
        <v>2.0499999999999998</v>
      </c>
      <c r="W24" s="121">
        <f t="shared" si="2"/>
        <v>98.5</v>
      </c>
      <c r="X24" s="161">
        <f t="shared" si="8"/>
        <v>12.375</v>
      </c>
      <c r="Y24" s="171">
        <v>80</v>
      </c>
      <c r="Z24" s="163">
        <f t="shared" si="4"/>
        <v>64</v>
      </c>
    </row>
    <row r="25" spans="1:26" ht="19.899999999999999" customHeight="1" x14ac:dyDescent="0.3">
      <c r="A25" s="6">
        <v>19</v>
      </c>
      <c r="B25" s="151">
        <v>663739</v>
      </c>
      <c r="C25" s="152" t="s">
        <v>123</v>
      </c>
      <c r="D25" s="14">
        <v>15</v>
      </c>
      <c r="E25" s="14">
        <v>18.5</v>
      </c>
      <c r="F25" s="14">
        <v>14</v>
      </c>
      <c r="G25" s="14">
        <v>12</v>
      </c>
      <c r="H25" s="14">
        <v>16</v>
      </c>
      <c r="I25" s="15">
        <f t="shared" si="3"/>
        <v>75.5</v>
      </c>
      <c r="J25" s="16">
        <f t="shared" si="5"/>
        <v>11.324999999999999</v>
      </c>
      <c r="K25" s="30">
        <v>5.5</v>
      </c>
      <c r="L25" s="30">
        <v>5</v>
      </c>
      <c r="M25" s="30">
        <v>5</v>
      </c>
      <c r="N25" s="30">
        <v>4</v>
      </c>
      <c r="O25" s="30">
        <v>4.5</v>
      </c>
      <c r="P25" s="31">
        <f>SUM(K25:O25)</f>
        <v>24</v>
      </c>
      <c r="Q25" s="32">
        <f t="shared" si="7"/>
        <v>1.2000000000000002</v>
      </c>
      <c r="R25" s="38">
        <f t="shared" si="0"/>
        <v>2.5249999999999999</v>
      </c>
      <c r="S25" s="136">
        <f t="shared" si="9"/>
        <v>3.0249999999999999</v>
      </c>
      <c r="T25" s="136">
        <f t="shared" si="9"/>
        <v>2.35</v>
      </c>
      <c r="U25" s="136">
        <f t="shared" si="9"/>
        <v>1.9999999999999998</v>
      </c>
      <c r="V25" s="139">
        <f t="shared" si="9"/>
        <v>2.625</v>
      </c>
      <c r="W25" s="121">
        <f t="shared" si="2"/>
        <v>99.5</v>
      </c>
      <c r="X25" s="161">
        <f t="shared" si="8"/>
        <v>12.524999999999999</v>
      </c>
      <c r="Y25" s="171">
        <v>79</v>
      </c>
      <c r="Z25" s="163">
        <f t="shared" si="4"/>
        <v>63.2</v>
      </c>
    </row>
    <row r="26" spans="1:26" ht="19.899999999999999" customHeight="1" x14ac:dyDescent="0.3">
      <c r="A26" s="6">
        <v>20</v>
      </c>
      <c r="B26" s="151">
        <v>663740</v>
      </c>
      <c r="C26" s="152" t="s">
        <v>124</v>
      </c>
      <c r="D26" s="14">
        <v>13</v>
      </c>
      <c r="E26" s="14">
        <v>9</v>
      </c>
      <c r="F26" s="14">
        <v>7</v>
      </c>
      <c r="G26" s="14">
        <v>9.5</v>
      </c>
      <c r="H26" s="14">
        <v>15</v>
      </c>
      <c r="I26" s="15">
        <f t="shared" si="3"/>
        <v>53.5</v>
      </c>
      <c r="J26" s="16">
        <f t="shared" si="5"/>
        <v>8.0250000000000004</v>
      </c>
      <c r="K26" s="30">
        <v>4</v>
      </c>
      <c r="L26" s="30">
        <v>3.5</v>
      </c>
      <c r="M26" s="30">
        <v>2</v>
      </c>
      <c r="N26" s="30">
        <v>4.5</v>
      </c>
      <c r="O26" s="30">
        <v>3</v>
      </c>
      <c r="P26" s="31">
        <f>SUM(K26:O26)</f>
        <v>17</v>
      </c>
      <c r="Q26" s="32">
        <f t="shared" si="7"/>
        <v>0.85000000000000009</v>
      </c>
      <c r="R26" s="38">
        <f t="shared" ref="R26:V108" si="10">(D26*0.15+K26*0.05)</f>
        <v>2.15</v>
      </c>
      <c r="S26" s="136">
        <f t="shared" si="10"/>
        <v>1.5249999999999999</v>
      </c>
      <c r="T26" s="136">
        <f t="shared" si="10"/>
        <v>1.1500000000000001</v>
      </c>
      <c r="U26" s="136">
        <f t="shared" si="10"/>
        <v>1.6500000000000001</v>
      </c>
      <c r="V26" s="139">
        <f t="shared" si="10"/>
        <v>2.4</v>
      </c>
      <c r="W26" s="121">
        <f t="shared" si="2"/>
        <v>70.5</v>
      </c>
      <c r="X26" s="161">
        <f t="shared" si="8"/>
        <v>8.875</v>
      </c>
      <c r="Y26" s="171">
        <v>59</v>
      </c>
      <c r="Z26" s="163">
        <f t="shared" si="4"/>
        <v>47.2</v>
      </c>
    </row>
    <row r="27" spans="1:26" ht="19.899999999999999" customHeight="1" thickBot="1" x14ac:dyDescent="0.35">
      <c r="A27" s="6">
        <v>21</v>
      </c>
      <c r="B27" s="151">
        <v>663741</v>
      </c>
      <c r="C27" s="152" t="s">
        <v>125</v>
      </c>
      <c r="D27" s="14">
        <v>12.5</v>
      </c>
      <c r="E27" s="14">
        <v>14.5</v>
      </c>
      <c r="F27" s="14">
        <v>13</v>
      </c>
      <c r="G27" s="14">
        <v>7</v>
      </c>
      <c r="H27" s="14">
        <v>11.5</v>
      </c>
      <c r="I27" s="15">
        <f t="shared" si="3"/>
        <v>58.5</v>
      </c>
      <c r="J27" s="16">
        <f t="shared" si="5"/>
        <v>8.7750000000000004</v>
      </c>
      <c r="K27" s="30">
        <v>5</v>
      </c>
      <c r="L27" s="30">
        <v>4</v>
      </c>
      <c r="M27" s="30">
        <v>4.5</v>
      </c>
      <c r="N27" s="30">
        <v>2</v>
      </c>
      <c r="O27" s="30">
        <v>2.5</v>
      </c>
      <c r="P27" s="31">
        <f t="shared" si="6"/>
        <v>18</v>
      </c>
      <c r="Q27" s="32">
        <f t="shared" si="7"/>
        <v>0.9</v>
      </c>
      <c r="R27" s="38">
        <f t="shared" si="10"/>
        <v>2.125</v>
      </c>
      <c r="S27" s="136">
        <f t="shared" si="10"/>
        <v>2.375</v>
      </c>
      <c r="T27" s="136">
        <f t="shared" si="10"/>
        <v>2.1749999999999998</v>
      </c>
      <c r="U27" s="136">
        <f t="shared" si="10"/>
        <v>1.1500000000000001</v>
      </c>
      <c r="V27" s="139">
        <f t="shared" si="10"/>
        <v>1.8499999999999999</v>
      </c>
      <c r="W27" s="121">
        <f t="shared" si="2"/>
        <v>76.5</v>
      </c>
      <c r="X27" s="161">
        <f t="shared" si="8"/>
        <v>9.6750000000000007</v>
      </c>
      <c r="Y27" s="171">
        <v>62</v>
      </c>
      <c r="Z27" s="163">
        <f t="shared" si="4"/>
        <v>49.6</v>
      </c>
    </row>
    <row r="28" spans="1:26" ht="19.899999999999999" customHeight="1" x14ac:dyDescent="0.3">
      <c r="A28" s="6">
        <v>22</v>
      </c>
      <c r="B28" s="151">
        <v>663742</v>
      </c>
      <c r="C28" s="152" t="s">
        <v>126</v>
      </c>
      <c r="D28" s="13">
        <v>0</v>
      </c>
      <c r="E28" s="14">
        <v>1</v>
      </c>
      <c r="F28" s="14">
        <v>1.5</v>
      </c>
      <c r="G28" s="14">
        <v>2</v>
      </c>
      <c r="H28" s="10">
        <v>0</v>
      </c>
      <c r="I28" s="15">
        <f t="shared" si="3"/>
        <v>4.5</v>
      </c>
      <c r="J28" s="16">
        <f t="shared" si="5"/>
        <v>0.67499999999999993</v>
      </c>
      <c r="K28" s="29">
        <v>0.5</v>
      </c>
      <c r="L28" s="30">
        <v>0</v>
      </c>
      <c r="M28" s="30">
        <v>0</v>
      </c>
      <c r="N28" s="30">
        <v>0.5</v>
      </c>
      <c r="O28" s="154">
        <v>0</v>
      </c>
      <c r="P28" s="31">
        <f t="shared" si="6"/>
        <v>1</v>
      </c>
      <c r="Q28" s="32">
        <f t="shared" si="7"/>
        <v>0.05</v>
      </c>
      <c r="R28" s="38">
        <f t="shared" si="10"/>
        <v>2.5000000000000001E-2</v>
      </c>
      <c r="S28" s="136">
        <f t="shared" si="10"/>
        <v>0.15</v>
      </c>
      <c r="T28" s="136">
        <f t="shared" si="10"/>
        <v>0.22499999999999998</v>
      </c>
      <c r="U28" s="136">
        <f t="shared" si="10"/>
        <v>0.32500000000000001</v>
      </c>
      <c r="V28" s="139">
        <f t="shared" si="10"/>
        <v>0</v>
      </c>
      <c r="W28" s="121">
        <f t="shared" si="2"/>
        <v>5.5</v>
      </c>
      <c r="X28" s="161">
        <f t="shared" si="8"/>
        <v>0.72499999999999998</v>
      </c>
      <c r="Y28" s="171">
        <v>6</v>
      </c>
      <c r="Z28" s="163">
        <f t="shared" si="4"/>
        <v>4.8000000000000007</v>
      </c>
    </row>
    <row r="29" spans="1:26" ht="19.899999999999999" customHeight="1" thickBot="1" x14ac:dyDescent="0.35">
      <c r="A29" s="6">
        <v>23</v>
      </c>
      <c r="B29" s="151">
        <v>663743</v>
      </c>
      <c r="C29" s="152" t="s">
        <v>127</v>
      </c>
      <c r="D29" s="166">
        <v>7</v>
      </c>
      <c r="E29" s="166">
        <v>6</v>
      </c>
      <c r="F29" s="166">
        <v>10</v>
      </c>
      <c r="G29" s="166">
        <v>8</v>
      </c>
      <c r="H29" s="166">
        <v>6</v>
      </c>
      <c r="I29" s="15">
        <f t="shared" si="3"/>
        <v>37</v>
      </c>
      <c r="J29" s="16">
        <f t="shared" si="5"/>
        <v>5.55</v>
      </c>
      <c r="K29" s="30">
        <v>2</v>
      </c>
      <c r="L29" s="30">
        <v>1.5</v>
      </c>
      <c r="M29" s="30">
        <v>2</v>
      </c>
      <c r="N29" s="30">
        <v>1</v>
      </c>
      <c r="O29" s="30">
        <v>2.5</v>
      </c>
      <c r="P29" s="31">
        <f t="shared" si="6"/>
        <v>9</v>
      </c>
      <c r="Q29" s="32">
        <f t="shared" si="7"/>
        <v>0.45</v>
      </c>
      <c r="R29" s="38">
        <f t="shared" si="10"/>
        <v>1.1500000000000001</v>
      </c>
      <c r="S29" s="136">
        <f t="shared" si="10"/>
        <v>0.97499999999999987</v>
      </c>
      <c r="T29" s="136">
        <f t="shared" si="10"/>
        <v>1.6</v>
      </c>
      <c r="U29" s="136">
        <f t="shared" si="10"/>
        <v>1.25</v>
      </c>
      <c r="V29" s="139">
        <f t="shared" si="10"/>
        <v>1.0249999999999999</v>
      </c>
      <c r="W29" s="121">
        <f t="shared" si="2"/>
        <v>46</v>
      </c>
      <c r="X29" s="161">
        <f t="shared" si="8"/>
        <v>6</v>
      </c>
      <c r="Y29" s="171" t="s">
        <v>105</v>
      </c>
      <c r="Z29" s="163" t="e">
        <f t="shared" si="4"/>
        <v>#VALUE!</v>
      </c>
    </row>
    <row r="30" spans="1:26" ht="19.899999999999999" customHeight="1" thickBot="1" x14ac:dyDescent="0.35">
      <c r="A30" s="6">
        <v>24</v>
      </c>
      <c r="B30" s="151">
        <v>663744</v>
      </c>
      <c r="C30" s="152" t="s">
        <v>128</v>
      </c>
      <c r="D30" s="13">
        <v>5</v>
      </c>
      <c r="E30" s="14">
        <v>7.5</v>
      </c>
      <c r="F30" s="14">
        <v>6</v>
      </c>
      <c r="G30" s="14">
        <v>7</v>
      </c>
      <c r="H30" s="10">
        <v>8</v>
      </c>
      <c r="I30" s="15">
        <f t="shared" si="3"/>
        <v>33.5</v>
      </c>
      <c r="J30" s="16">
        <f t="shared" si="5"/>
        <v>5.0249999999999995</v>
      </c>
      <c r="K30" s="29">
        <v>1.5</v>
      </c>
      <c r="L30" s="30">
        <v>2</v>
      </c>
      <c r="M30" s="30">
        <v>2.5</v>
      </c>
      <c r="N30" s="30">
        <v>3</v>
      </c>
      <c r="O30" s="154">
        <v>0.5</v>
      </c>
      <c r="P30" s="31">
        <f t="shared" si="6"/>
        <v>9.5</v>
      </c>
      <c r="Q30" s="32">
        <f t="shared" si="7"/>
        <v>0.47500000000000003</v>
      </c>
      <c r="R30" s="38">
        <f t="shared" si="10"/>
        <v>0.82499999999999996</v>
      </c>
      <c r="S30" s="136">
        <f t="shared" si="10"/>
        <v>1.2250000000000001</v>
      </c>
      <c r="T30" s="136">
        <f t="shared" si="10"/>
        <v>1.0249999999999999</v>
      </c>
      <c r="U30" s="136">
        <f t="shared" si="10"/>
        <v>1.2000000000000002</v>
      </c>
      <c r="V30" s="139">
        <f t="shared" si="10"/>
        <v>1.2249999999999999</v>
      </c>
      <c r="W30" s="121">
        <f t="shared" si="2"/>
        <v>43</v>
      </c>
      <c r="X30" s="161">
        <f t="shared" si="8"/>
        <v>5.4999999999999991</v>
      </c>
      <c r="Y30" s="171" t="s">
        <v>105</v>
      </c>
      <c r="Z30" s="163" t="e">
        <f t="shared" si="4"/>
        <v>#VALUE!</v>
      </c>
    </row>
    <row r="31" spans="1:26" ht="19.899999999999999" customHeight="1" x14ac:dyDescent="0.3">
      <c r="A31" s="6">
        <v>25</v>
      </c>
      <c r="B31" s="151">
        <v>663745</v>
      </c>
      <c r="C31" s="152" t="s">
        <v>129</v>
      </c>
      <c r="D31" s="13">
        <v>6.5</v>
      </c>
      <c r="E31" s="14">
        <v>8</v>
      </c>
      <c r="F31" s="14">
        <v>7</v>
      </c>
      <c r="G31" s="14">
        <v>9</v>
      </c>
      <c r="H31" s="10">
        <v>5</v>
      </c>
      <c r="I31" s="15">
        <f t="shared" si="3"/>
        <v>35.5</v>
      </c>
      <c r="J31" s="16">
        <f t="shared" si="5"/>
        <v>5.3250000000000002</v>
      </c>
      <c r="K31" s="29">
        <v>1</v>
      </c>
      <c r="L31" s="30">
        <v>0.5</v>
      </c>
      <c r="M31" s="30">
        <v>0</v>
      </c>
      <c r="N31" s="30">
        <v>2</v>
      </c>
      <c r="O31" s="154">
        <v>1</v>
      </c>
      <c r="P31" s="31">
        <f t="shared" si="6"/>
        <v>4.5</v>
      </c>
      <c r="Q31" s="32">
        <f t="shared" si="7"/>
        <v>0.22500000000000001</v>
      </c>
      <c r="R31" s="38">
        <f t="shared" si="10"/>
        <v>1.0249999999999999</v>
      </c>
      <c r="S31" s="136">
        <f t="shared" si="10"/>
        <v>1.2249999999999999</v>
      </c>
      <c r="T31" s="136">
        <f t="shared" si="10"/>
        <v>1.05</v>
      </c>
      <c r="U31" s="136">
        <f t="shared" si="10"/>
        <v>1.45</v>
      </c>
      <c r="V31" s="139">
        <f t="shared" si="10"/>
        <v>0.8</v>
      </c>
      <c r="W31" s="121">
        <f t="shared" si="2"/>
        <v>40</v>
      </c>
      <c r="X31" s="161">
        <f t="shared" si="8"/>
        <v>5.55</v>
      </c>
      <c r="Y31" s="171">
        <v>0</v>
      </c>
      <c r="Z31" s="163">
        <f t="shared" si="4"/>
        <v>0</v>
      </c>
    </row>
    <row r="32" spans="1:26" ht="19.899999999999999" customHeight="1" x14ac:dyDescent="0.3">
      <c r="A32" s="6">
        <v>26</v>
      </c>
      <c r="B32" s="151">
        <v>663746</v>
      </c>
      <c r="C32" s="152" t="s">
        <v>130</v>
      </c>
      <c r="D32" s="14">
        <v>9</v>
      </c>
      <c r="E32" s="14">
        <v>12</v>
      </c>
      <c r="F32" s="14">
        <v>11.5</v>
      </c>
      <c r="G32" s="14">
        <v>8.5</v>
      </c>
      <c r="H32" s="14">
        <v>13</v>
      </c>
      <c r="I32" s="15">
        <f t="shared" si="3"/>
        <v>54</v>
      </c>
      <c r="J32" s="16">
        <f t="shared" si="5"/>
        <v>8.1</v>
      </c>
      <c r="K32" s="30">
        <v>4</v>
      </c>
      <c r="L32" s="30">
        <v>3.5</v>
      </c>
      <c r="M32" s="30">
        <v>2</v>
      </c>
      <c r="N32" s="30">
        <v>3</v>
      </c>
      <c r="O32" s="30">
        <v>3.5</v>
      </c>
      <c r="P32" s="31">
        <f t="shared" si="6"/>
        <v>16</v>
      </c>
      <c r="Q32" s="32">
        <f t="shared" si="7"/>
        <v>0.8</v>
      </c>
      <c r="R32" s="38">
        <f t="shared" si="10"/>
        <v>1.5499999999999998</v>
      </c>
      <c r="S32" s="136">
        <f t="shared" si="10"/>
        <v>1.9749999999999999</v>
      </c>
      <c r="T32" s="136">
        <f t="shared" si="10"/>
        <v>1.825</v>
      </c>
      <c r="U32" s="136">
        <f t="shared" si="10"/>
        <v>1.4249999999999998</v>
      </c>
      <c r="V32" s="139">
        <f t="shared" si="10"/>
        <v>2.125</v>
      </c>
      <c r="W32" s="121">
        <f t="shared" si="2"/>
        <v>70</v>
      </c>
      <c r="X32" s="161">
        <f t="shared" si="8"/>
        <v>8.9</v>
      </c>
      <c r="Y32" s="171">
        <v>58</v>
      </c>
      <c r="Z32" s="163">
        <f t="shared" si="4"/>
        <v>46.400000000000006</v>
      </c>
    </row>
    <row r="33" spans="1:26" ht="19.899999999999999" customHeight="1" x14ac:dyDescent="0.3">
      <c r="A33" s="6">
        <v>27</v>
      </c>
      <c r="B33" s="151">
        <v>663747</v>
      </c>
      <c r="C33" s="152" t="s">
        <v>131</v>
      </c>
      <c r="D33" s="14">
        <v>12</v>
      </c>
      <c r="E33" s="14">
        <v>14</v>
      </c>
      <c r="F33" s="14">
        <v>14</v>
      </c>
      <c r="G33" s="14">
        <v>9.5</v>
      </c>
      <c r="H33" s="14">
        <v>9.5</v>
      </c>
      <c r="I33" s="15">
        <f t="shared" si="3"/>
        <v>59</v>
      </c>
      <c r="J33" s="16">
        <f t="shared" si="5"/>
        <v>8.85</v>
      </c>
      <c r="K33" s="30">
        <v>5</v>
      </c>
      <c r="L33" s="30">
        <v>2</v>
      </c>
      <c r="M33" s="30">
        <v>3.5</v>
      </c>
      <c r="N33" s="30">
        <v>4.5</v>
      </c>
      <c r="O33" s="30">
        <v>3.5</v>
      </c>
      <c r="P33" s="31">
        <f t="shared" si="6"/>
        <v>18.5</v>
      </c>
      <c r="Q33" s="32">
        <f t="shared" si="7"/>
        <v>0.92500000000000004</v>
      </c>
      <c r="R33" s="38">
        <f t="shared" si="10"/>
        <v>2.0499999999999998</v>
      </c>
      <c r="S33" s="136">
        <f t="shared" si="10"/>
        <v>2.2000000000000002</v>
      </c>
      <c r="T33" s="136">
        <f t="shared" si="10"/>
        <v>2.2749999999999999</v>
      </c>
      <c r="U33" s="136">
        <f t="shared" si="10"/>
        <v>1.6500000000000001</v>
      </c>
      <c r="V33" s="139">
        <f t="shared" si="10"/>
        <v>1.6</v>
      </c>
      <c r="W33" s="121">
        <f t="shared" si="2"/>
        <v>77.5</v>
      </c>
      <c r="X33" s="161">
        <f t="shared" si="8"/>
        <v>9.7750000000000004</v>
      </c>
      <c r="Y33" s="171">
        <v>62</v>
      </c>
      <c r="Z33" s="163">
        <f t="shared" si="4"/>
        <v>49.6</v>
      </c>
    </row>
    <row r="34" spans="1:26" ht="19.899999999999999" customHeight="1" x14ac:dyDescent="0.3">
      <c r="A34" s="6">
        <v>28</v>
      </c>
      <c r="B34" s="151">
        <v>663748</v>
      </c>
      <c r="C34" s="152" t="s">
        <v>132</v>
      </c>
      <c r="D34" s="14">
        <v>6.5</v>
      </c>
      <c r="E34" s="14">
        <v>8</v>
      </c>
      <c r="F34" s="14">
        <v>7</v>
      </c>
      <c r="G34" s="14">
        <v>9</v>
      </c>
      <c r="H34" s="14">
        <v>10</v>
      </c>
      <c r="I34" s="15">
        <f t="shared" si="3"/>
        <v>40.5</v>
      </c>
      <c r="J34" s="16">
        <f t="shared" si="5"/>
        <v>6.0750000000000002</v>
      </c>
      <c r="K34" s="30">
        <v>2.5</v>
      </c>
      <c r="L34" s="30">
        <v>1.5</v>
      </c>
      <c r="M34" s="30">
        <v>2</v>
      </c>
      <c r="N34" s="30">
        <v>3</v>
      </c>
      <c r="O34" s="30">
        <v>3</v>
      </c>
      <c r="P34" s="31">
        <f t="shared" si="6"/>
        <v>12</v>
      </c>
      <c r="Q34" s="32">
        <f t="shared" si="7"/>
        <v>0.60000000000000009</v>
      </c>
      <c r="R34" s="38">
        <f t="shared" si="10"/>
        <v>1.1000000000000001</v>
      </c>
      <c r="S34" s="136">
        <f t="shared" si="10"/>
        <v>1.2749999999999999</v>
      </c>
      <c r="T34" s="136">
        <f t="shared" si="10"/>
        <v>1.1500000000000001</v>
      </c>
      <c r="U34" s="136">
        <f t="shared" si="10"/>
        <v>1.5</v>
      </c>
      <c r="V34" s="139">
        <f t="shared" si="10"/>
        <v>1.65</v>
      </c>
      <c r="W34" s="121">
        <f t="shared" si="2"/>
        <v>52.5</v>
      </c>
      <c r="X34" s="161">
        <f t="shared" si="8"/>
        <v>6.6750000000000007</v>
      </c>
      <c r="Y34" s="171">
        <v>44</v>
      </c>
      <c r="Z34" s="163">
        <f t="shared" si="4"/>
        <v>35.200000000000003</v>
      </c>
    </row>
    <row r="35" spans="1:26" ht="19.899999999999999" customHeight="1" x14ac:dyDescent="0.3">
      <c r="A35" s="6">
        <v>29</v>
      </c>
      <c r="B35" s="151">
        <v>663749</v>
      </c>
      <c r="C35" s="152" t="s">
        <v>133</v>
      </c>
      <c r="D35" s="14">
        <v>11</v>
      </c>
      <c r="E35" s="14">
        <v>12</v>
      </c>
      <c r="F35" s="14">
        <v>9</v>
      </c>
      <c r="G35" s="14">
        <v>12</v>
      </c>
      <c r="H35" s="14">
        <v>14</v>
      </c>
      <c r="I35" s="15">
        <f t="shared" si="3"/>
        <v>58</v>
      </c>
      <c r="J35" s="16">
        <f t="shared" si="5"/>
        <v>8.6999999999999993</v>
      </c>
      <c r="K35" s="30">
        <v>5</v>
      </c>
      <c r="L35" s="30">
        <v>4</v>
      </c>
      <c r="M35" s="30">
        <v>3.5</v>
      </c>
      <c r="N35" s="30">
        <v>2</v>
      </c>
      <c r="O35" s="30">
        <v>4.5</v>
      </c>
      <c r="P35" s="31">
        <f t="shared" si="6"/>
        <v>19</v>
      </c>
      <c r="Q35" s="32">
        <f t="shared" si="7"/>
        <v>0.95000000000000007</v>
      </c>
      <c r="R35" s="38">
        <f t="shared" si="10"/>
        <v>1.9</v>
      </c>
      <c r="S35" s="136">
        <f t="shared" si="10"/>
        <v>1.9999999999999998</v>
      </c>
      <c r="T35" s="136">
        <f t="shared" si="10"/>
        <v>1.5249999999999999</v>
      </c>
      <c r="U35" s="136">
        <f t="shared" si="10"/>
        <v>1.9</v>
      </c>
      <c r="V35" s="139">
        <f t="shared" si="10"/>
        <v>2.3250000000000002</v>
      </c>
      <c r="W35" s="121">
        <f t="shared" si="2"/>
        <v>77</v>
      </c>
      <c r="X35" s="161">
        <f t="shared" si="8"/>
        <v>9.6499999999999986</v>
      </c>
      <c r="Y35" s="171">
        <v>63</v>
      </c>
      <c r="Z35" s="163">
        <f t="shared" si="4"/>
        <v>50.400000000000006</v>
      </c>
    </row>
    <row r="36" spans="1:26" ht="19.899999999999999" customHeight="1" x14ac:dyDescent="0.3">
      <c r="A36" s="6">
        <v>30</v>
      </c>
      <c r="B36" s="151">
        <v>663750</v>
      </c>
      <c r="C36" s="152" t="s">
        <v>134</v>
      </c>
      <c r="D36" s="14">
        <v>12.5</v>
      </c>
      <c r="E36" s="14">
        <v>14.5</v>
      </c>
      <c r="F36" s="14">
        <v>13</v>
      </c>
      <c r="G36" s="14">
        <v>7</v>
      </c>
      <c r="H36" s="14">
        <v>10</v>
      </c>
      <c r="I36" s="15">
        <f t="shared" si="3"/>
        <v>57</v>
      </c>
      <c r="J36" s="16">
        <f t="shared" si="5"/>
        <v>8.5499999999999989</v>
      </c>
      <c r="K36" s="30">
        <v>4</v>
      </c>
      <c r="L36" s="30">
        <v>3.5</v>
      </c>
      <c r="M36" s="30">
        <v>4.5</v>
      </c>
      <c r="N36" s="30">
        <v>2</v>
      </c>
      <c r="O36" s="30">
        <v>5</v>
      </c>
      <c r="P36" s="31">
        <f t="shared" si="6"/>
        <v>19</v>
      </c>
      <c r="Q36" s="32">
        <f t="shared" si="7"/>
        <v>0.95000000000000007</v>
      </c>
      <c r="R36" s="38">
        <f t="shared" si="10"/>
        <v>2.0750000000000002</v>
      </c>
      <c r="S36" s="136">
        <f t="shared" si="10"/>
        <v>2.3499999999999996</v>
      </c>
      <c r="T36" s="136">
        <f t="shared" si="10"/>
        <v>2.1749999999999998</v>
      </c>
      <c r="U36" s="136">
        <f t="shared" si="10"/>
        <v>1.1500000000000001</v>
      </c>
      <c r="V36" s="139">
        <f t="shared" si="10"/>
        <v>1.75</v>
      </c>
      <c r="W36" s="121">
        <f t="shared" si="2"/>
        <v>76</v>
      </c>
      <c r="X36" s="161">
        <f t="shared" si="8"/>
        <v>9.4999999999999982</v>
      </c>
      <c r="Y36" s="171">
        <v>61</v>
      </c>
      <c r="Z36" s="163">
        <f t="shared" si="4"/>
        <v>48.800000000000004</v>
      </c>
    </row>
    <row r="37" spans="1:26" ht="19.899999999999999" customHeight="1" x14ac:dyDescent="0.3">
      <c r="A37" s="6">
        <v>31</v>
      </c>
      <c r="B37" s="151">
        <v>663751</v>
      </c>
      <c r="C37" s="152" t="s">
        <v>135</v>
      </c>
      <c r="D37" s="14">
        <v>7</v>
      </c>
      <c r="E37" s="14">
        <v>8</v>
      </c>
      <c r="F37" s="14">
        <v>10</v>
      </c>
      <c r="G37" s="14">
        <v>9</v>
      </c>
      <c r="H37" s="14">
        <v>8.5</v>
      </c>
      <c r="I37" s="15">
        <f t="shared" si="3"/>
        <v>42.5</v>
      </c>
      <c r="J37" s="16">
        <f t="shared" si="5"/>
        <v>6.375</v>
      </c>
      <c r="K37" s="30">
        <v>2.5</v>
      </c>
      <c r="L37" s="30">
        <v>2</v>
      </c>
      <c r="M37" s="30">
        <v>3</v>
      </c>
      <c r="N37" s="30">
        <v>3.5</v>
      </c>
      <c r="O37" s="30">
        <v>1.5</v>
      </c>
      <c r="P37" s="31">
        <f t="shared" si="6"/>
        <v>12.5</v>
      </c>
      <c r="Q37" s="32">
        <f t="shared" si="7"/>
        <v>0.625</v>
      </c>
      <c r="R37" s="38">
        <f t="shared" si="10"/>
        <v>1.175</v>
      </c>
      <c r="S37" s="136">
        <f t="shared" si="10"/>
        <v>1.3</v>
      </c>
      <c r="T37" s="136">
        <f t="shared" si="10"/>
        <v>1.65</v>
      </c>
      <c r="U37" s="136">
        <f t="shared" si="10"/>
        <v>1.5249999999999999</v>
      </c>
      <c r="V37" s="139">
        <f t="shared" si="10"/>
        <v>1.3499999999999999</v>
      </c>
      <c r="W37" s="121">
        <f t="shared" si="2"/>
        <v>55</v>
      </c>
      <c r="X37" s="161">
        <f t="shared" si="8"/>
        <v>7</v>
      </c>
      <c r="Y37" s="171">
        <v>47</v>
      </c>
      <c r="Z37" s="163">
        <f t="shared" si="4"/>
        <v>37.6</v>
      </c>
    </row>
    <row r="38" spans="1:26" ht="19.899999999999999" customHeight="1" x14ac:dyDescent="0.3">
      <c r="A38" s="6">
        <v>32</v>
      </c>
      <c r="B38" s="151">
        <v>663752</v>
      </c>
      <c r="C38" s="152" t="s">
        <v>136</v>
      </c>
      <c r="D38" s="14">
        <v>8</v>
      </c>
      <c r="E38" s="14">
        <v>7</v>
      </c>
      <c r="F38" s="14">
        <v>6.5</v>
      </c>
      <c r="G38" s="14">
        <v>5</v>
      </c>
      <c r="H38" s="14">
        <v>10</v>
      </c>
      <c r="I38" s="15">
        <f t="shared" si="3"/>
        <v>36.5</v>
      </c>
      <c r="J38" s="16">
        <f t="shared" si="5"/>
        <v>5.4749999999999996</v>
      </c>
      <c r="K38" s="30">
        <v>2</v>
      </c>
      <c r="L38" s="30">
        <v>1.5</v>
      </c>
      <c r="M38" s="30">
        <v>2.5</v>
      </c>
      <c r="N38" s="30">
        <v>3</v>
      </c>
      <c r="O38" s="30">
        <v>2</v>
      </c>
      <c r="P38" s="31">
        <f t="shared" si="6"/>
        <v>11</v>
      </c>
      <c r="Q38" s="32">
        <f t="shared" si="7"/>
        <v>0.55000000000000004</v>
      </c>
      <c r="R38" s="38">
        <f t="shared" si="10"/>
        <v>1.3</v>
      </c>
      <c r="S38" s="136">
        <f t="shared" si="10"/>
        <v>1.125</v>
      </c>
      <c r="T38" s="136">
        <f t="shared" si="10"/>
        <v>1.1000000000000001</v>
      </c>
      <c r="U38" s="136">
        <f t="shared" si="10"/>
        <v>0.9</v>
      </c>
      <c r="V38" s="139">
        <f t="shared" si="10"/>
        <v>1.6</v>
      </c>
      <c r="W38" s="121">
        <f t="shared" si="2"/>
        <v>47.5</v>
      </c>
      <c r="X38" s="161">
        <f t="shared" si="8"/>
        <v>6.0249999999999995</v>
      </c>
      <c r="Y38" s="171">
        <v>39</v>
      </c>
      <c r="Z38" s="163">
        <f t="shared" si="4"/>
        <v>31.200000000000003</v>
      </c>
    </row>
    <row r="39" spans="1:26" ht="19.899999999999999" customHeight="1" x14ac:dyDescent="0.3">
      <c r="A39" s="6">
        <v>33</v>
      </c>
      <c r="B39" s="151">
        <v>663753</v>
      </c>
      <c r="C39" s="152" t="s">
        <v>137</v>
      </c>
      <c r="D39" s="14">
        <v>17</v>
      </c>
      <c r="E39" s="14">
        <v>13</v>
      </c>
      <c r="F39" s="14">
        <v>9</v>
      </c>
      <c r="G39" s="14">
        <v>15</v>
      </c>
      <c r="H39" s="14">
        <v>10</v>
      </c>
      <c r="I39" s="15">
        <f t="shared" si="3"/>
        <v>64</v>
      </c>
      <c r="J39" s="16">
        <f t="shared" si="5"/>
        <v>9.6</v>
      </c>
      <c r="K39" s="30">
        <v>3.5</v>
      </c>
      <c r="L39" s="30">
        <v>2.5</v>
      </c>
      <c r="M39" s="30">
        <v>4</v>
      </c>
      <c r="N39" s="30">
        <v>5.5</v>
      </c>
      <c r="O39" s="30">
        <v>5</v>
      </c>
      <c r="P39" s="31">
        <f t="shared" si="6"/>
        <v>20.5</v>
      </c>
      <c r="Q39" s="32">
        <f t="shared" si="7"/>
        <v>1.0250000000000001</v>
      </c>
      <c r="R39" s="38">
        <f t="shared" si="10"/>
        <v>2.7249999999999996</v>
      </c>
      <c r="S39" s="136">
        <f t="shared" si="10"/>
        <v>2.0750000000000002</v>
      </c>
      <c r="T39" s="136">
        <f t="shared" si="10"/>
        <v>1.5499999999999998</v>
      </c>
      <c r="U39" s="136">
        <f t="shared" si="10"/>
        <v>2.5249999999999999</v>
      </c>
      <c r="V39" s="139">
        <f t="shared" si="10"/>
        <v>1.75</v>
      </c>
      <c r="W39" s="121">
        <f t="shared" si="2"/>
        <v>84.5</v>
      </c>
      <c r="X39" s="161">
        <f t="shared" si="8"/>
        <v>10.625</v>
      </c>
      <c r="Y39" s="171">
        <v>69</v>
      </c>
      <c r="Z39" s="163">
        <f t="shared" si="4"/>
        <v>55.2</v>
      </c>
    </row>
    <row r="40" spans="1:26" ht="19.899999999999999" customHeight="1" x14ac:dyDescent="0.3">
      <c r="A40" s="6">
        <v>34</v>
      </c>
      <c r="B40" s="151">
        <v>663754</v>
      </c>
      <c r="C40" s="152" t="s">
        <v>138</v>
      </c>
      <c r="D40" s="14">
        <v>11</v>
      </c>
      <c r="E40" s="14">
        <v>9</v>
      </c>
      <c r="F40" s="14">
        <v>12</v>
      </c>
      <c r="G40" s="14">
        <v>13</v>
      </c>
      <c r="H40" s="14">
        <v>11.5</v>
      </c>
      <c r="I40" s="15">
        <f t="shared" si="3"/>
        <v>56.5</v>
      </c>
      <c r="J40" s="16">
        <f t="shared" si="5"/>
        <v>8.4749999999999996</v>
      </c>
      <c r="K40" s="30">
        <v>3</v>
      </c>
      <c r="L40" s="30">
        <v>4.5</v>
      </c>
      <c r="M40" s="30">
        <v>2</v>
      </c>
      <c r="N40" s="30">
        <v>5</v>
      </c>
      <c r="O40" s="30">
        <v>3.5</v>
      </c>
      <c r="P40" s="31">
        <f t="shared" si="6"/>
        <v>18</v>
      </c>
      <c r="Q40" s="32">
        <f t="shared" si="7"/>
        <v>0.9</v>
      </c>
      <c r="R40" s="38">
        <f t="shared" si="10"/>
        <v>1.7999999999999998</v>
      </c>
      <c r="S40" s="136">
        <f t="shared" si="10"/>
        <v>1.575</v>
      </c>
      <c r="T40" s="136">
        <f t="shared" si="10"/>
        <v>1.9</v>
      </c>
      <c r="U40" s="136">
        <f t="shared" si="10"/>
        <v>2.2000000000000002</v>
      </c>
      <c r="V40" s="139">
        <f t="shared" si="10"/>
        <v>1.9</v>
      </c>
      <c r="W40" s="121">
        <f t="shared" si="2"/>
        <v>74.5</v>
      </c>
      <c r="X40" s="161">
        <f t="shared" si="8"/>
        <v>9.375</v>
      </c>
      <c r="Y40" s="171">
        <v>60</v>
      </c>
      <c r="Z40" s="163">
        <f t="shared" si="4"/>
        <v>48</v>
      </c>
    </row>
    <row r="41" spans="1:26" ht="19.899999999999999" customHeight="1" x14ac:dyDescent="0.3">
      <c r="A41" s="6">
        <v>35</v>
      </c>
      <c r="B41" s="151">
        <v>663755</v>
      </c>
      <c r="C41" s="152" t="s">
        <v>139</v>
      </c>
      <c r="D41" s="14">
        <v>15</v>
      </c>
      <c r="E41" s="14">
        <v>17</v>
      </c>
      <c r="F41" s="14">
        <v>12.5</v>
      </c>
      <c r="G41" s="14">
        <v>14</v>
      </c>
      <c r="H41" s="14">
        <v>13</v>
      </c>
      <c r="I41" s="15">
        <f t="shared" si="3"/>
        <v>71.5</v>
      </c>
      <c r="J41" s="16">
        <f t="shared" si="5"/>
        <v>10.725</v>
      </c>
      <c r="K41" s="30">
        <v>4</v>
      </c>
      <c r="L41" s="30">
        <v>5</v>
      </c>
      <c r="M41" s="30">
        <v>5.5</v>
      </c>
      <c r="N41" s="30">
        <v>3.5</v>
      </c>
      <c r="O41" s="30">
        <v>4.5</v>
      </c>
      <c r="P41" s="31">
        <f t="shared" si="6"/>
        <v>22.5</v>
      </c>
      <c r="Q41" s="32">
        <f t="shared" si="7"/>
        <v>1.125</v>
      </c>
      <c r="R41" s="38">
        <f t="shared" si="10"/>
        <v>2.4500000000000002</v>
      </c>
      <c r="S41" s="136">
        <f t="shared" si="10"/>
        <v>2.8</v>
      </c>
      <c r="T41" s="136">
        <f t="shared" si="10"/>
        <v>2.15</v>
      </c>
      <c r="U41" s="136">
        <f t="shared" si="10"/>
        <v>2.2749999999999999</v>
      </c>
      <c r="V41" s="139">
        <f t="shared" si="10"/>
        <v>2.1749999999999998</v>
      </c>
      <c r="W41" s="121">
        <f t="shared" si="2"/>
        <v>94</v>
      </c>
      <c r="X41" s="161">
        <f t="shared" si="8"/>
        <v>11.85</v>
      </c>
      <c r="Y41" s="171">
        <v>75</v>
      </c>
      <c r="Z41" s="163">
        <f t="shared" si="4"/>
        <v>60</v>
      </c>
    </row>
    <row r="42" spans="1:26" ht="19.899999999999999" customHeight="1" x14ac:dyDescent="0.3">
      <c r="A42" s="6">
        <v>36</v>
      </c>
      <c r="B42" s="151">
        <v>663756</v>
      </c>
      <c r="C42" s="152" t="s">
        <v>140</v>
      </c>
      <c r="D42" s="14">
        <v>13.5</v>
      </c>
      <c r="E42" s="14">
        <v>11</v>
      </c>
      <c r="F42" s="14">
        <v>8</v>
      </c>
      <c r="G42" s="14">
        <v>9</v>
      </c>
      <c r="H42" s="14">
        <v>14</v>
      </c>
      <c r="I42" s="15">
        <f t="shared" si="3"/>
        <v>55.5</v>
      </c>
      <c r="J42" s="16">
        <f t="shared" si="5"/>
        <v>8.3249999999999993</v>
      </c>
      <c r="K42" s="30">
        <v>4.5</v>
      </c>
      <c r="L42" s="30">
        <v>4</v>
      </c>
      <c r="M42" s="30">
        <v>3</v>
      </c>
      <c r="N42" s="30">
        <v>2</v>
      </c>
      <c r="O42" s="30">
        <v>3.5</v>
      </c>
      <c r="P42" s="31">
        <f t="shared" si="6"/>
        <v>17</v>
      </c>
      <c r="Q42" s="32">
        <f t="shared" si="7"/>
        <v>0.85000000000000009</v>
      </c>
      <c r="R42" s="38">
        <f t="shared" si="10"/>
        <v>2.25</v>
      </c>
      <c r="S42" s="136">
        <f t="shared" si="10"/>
        <v>1.8499999999999999</v>
      </c>
      <c r="T42" s="136">
        <f t="shared" si="10"/>
        <v>1.35</v>
      </c>
      <c r="U42" s="136">
        <f t="shared" si="10"/>
        <v>1.45</v>
      </c>
      <c r="V42" s="139">
        <f t="shared" si="10"/>
        <v>2.2749999999999999</v>
      </c>
      <c r="W42" s="121">
        <f t="shared" si="2"/>
        <v>72.5</v>
      </c>
      <c r="X42" s="161">
        <f t="shared" si="8"/>
        <v>9.1749999999999989</v>
      </c>
      <c r="Y42" s="171">
        <v>58</v>
      </c>
      <c r="Z42" s="163">
        <f t="shared" si="4"/>
        <v>46.400000000000006</v>
      </c>
    </row>
    <row r="43" spans="1:26" ht="19.899999999999999" customHeight="1" x14ac:dyDescent="0.3">
      <c r="A43" s="6">
        <v>37</v>
      </c>
      <c r="B43" s="151">
        <v>663757</v>
      </c>
      <c r="C43" s="152" t="s">
        <v>141</v>
      </c>
      <c r="D43" s="14">
        <v>13</v>
      </c>
      <c r="E43" s="14">
        <v>15.5</v>
      </c>
      <c r="F43" s="14">
        <v>12</v>
      </c>
      <c r="G43" s="14">
        <v>11</v>
      </c>
      <c r="H43" s="14">
        <v>10</v>
      </c>
      <c r="I43" s="15">
        <f t="shared" si="3"/>
        <v>61.5</v>
      </c>
      <c r="J43" s="16">
        <f t="shared" si="5"/>
        <v>9.2249999999999996</v>
      </c>
      <c r="K43" s="30">
        <v>4</v>
      </c>
      <c r="L43" s="30">
        <v>3.5</v>
      </c>
      <c r="M43" s="30">
        <v>5</v>
      </c>
      <c r="N43" s="30">
        <v>4</v>
      </c>
      <c r="O43" s="30">
        <v>2</v>
      </c>
      <c r="P43" s="31">
        <f t="shared" si="6"/>
        <v>18.5</v>
      </c>
      <c r="Q43" s="32">
        <f t="shared" si="7"/>
        <v>0.92500000000000004</v>
      </c>
      <c r="R43" s="38">
        <f t="shared" si="10"/>
        <v>2.15</v>
      </c>
      <c r="S43" s="136">
        <f t="shared" si="10"/>
        <v>2.4999999999999996</v>
      </c>
      <c r="T43" s="136">
        <f t="shared" si="10"/>
        <v>2.0499999999999998</v>
      </c>
      <c r="U43" s="136">
        <f t="shared" si="10"/>
        <v>1.8499999999999999</v>
      </c>
      <c r="V43" s="139">
        <f t="shared" si="10"/>
        <v>1.6</v>
      </c>
      <c r="W43" s="121">
        <f t="shared" si="2"/>
        <v>80</v>
      </c>
      <c r="X43" s="161">
        <f t="shared" si="8"/>
        <v>10.15</v>
      </c>
      <c r="Y43" s="171">
        <v>66</v>
      </c>
      <c r="Z43" s="163">
        <f t="shared" si="4"/>
        <v>52.800000000000004</v>
      </c>
    </row>
    <row r="44" spans="1:26" ht="19.899999999999999" customHeight="1" x14ac:dyDescent="0.3">
      <c r="A44" s="6">
        <v>38</v>
      </c>
      <c r="B44" s="151">
        <v>663758</v>
      </c>
      <c r="C44" s="153" t="s">
        <v>142</v>
      </c>
      <c r="D44" s="14">
        <v>9.5</v>
      </c>
      <c r="E44" s="14">
        <v>12</v>
      </c>
      <c r="F44" s="14">
        <v>14</v>
      </c>
      <c r="G44" s="14">
        <v>11</v>
      </c>
      <c r="H44" s="14">
        <v>7</v>
      </c>
      <c r="I44" s="164">
        <f t="shared" ref="I44" si="11">SUM(D44:H44)</f>
        <v>53.5</v>
      </c>
      <c r="J44" s="16">
        <f t="shared" si="5"/>
        <v>8.0250000000000004</v>
      </c>
      <c r="K44" s="30">
        <v>3</v>
      </c>
      <c r="L44" s="30">
        <v>5</v>
      </c>
      <c r="M44" s="30">
        <v>2</v>
      </c>
      <c r="N44" s="30">
        <v>4.5</v>
      </c>
      <c r="O44" s="30">
        <v>1.5</v>
      </c>
      <c r="P44" s="31">
        <f t="shared" si="6"/>
        <v>16</v>
      </c>
      <c r="Q44" s="32">
        <f t="shared" si="7"/>
        <v>0.8</v>
      </c>
      <c r="R44" s="38">
        <f t="shared" si="10"/>
        <v>1.5750000000000002</v>
      </c>
      <c r="S44" s="136">
        <f t="shared" si="10"/>
        <v>2.0499999999999998</v>
      </c>
      <c r="T44" s="136">
        <f t="shared" si="10"/>
        <v>2.2000000000000002</v>
      </c>
      <c r="U44" s="136">
        <f t="shared" si="10"/>
        <v>1.875</v>
      </c>
      <c r="V44" s="139">
        <f t="shared" si="10"/>
        <v>1.125</v>
      </c>
      <c r="W44" s="121">
        <f t="shared" si="2"/>
        <v>69.5</v>
      </c>
      <c r="X44" s="161">
        <f t="shared" si="8"/>
        <v>8.8250000000000011</v>
      </c>
      <c r="Y44" s="171">
        <v>57</v>
      </c>
      <c r="Z44" s="163">
        <f t="shared" si="4"/>
        <v>45.6</v>
      </c>
    </row>
    <row r="45" spans="1:26" ht="19.899999999999999" customHeight="1" x14ac:dyDescent="0.3">
      <c r="A45" s="6">
        <v>39</v>
      </c>
      <c r="B45" s="151">
        <v>663759</v>
      </c>
      <c r="C45" s="152" t="s">
        <v>143</v>
      </c>
      <c r="D45" s="14">
        <v>5.5</v>
      </c>
      <c r="E45" s="14">
        <v>7</v>
      </c>
      <c r="F45" s="14">
        <v>6</v>
      </c>
      <c r="G45" s="14">
        <v>9.5</v>
      </c>
      <c r="H45" s="14">
        <v>8</v>
      </c>
      <c r="I45" s="15">
        <f t="shared" si="3"/>
        <v>36</v>
      </c>
      <c r="J45" s="16">
        <f t="shared" si="5"/>
        <v>5.3999999999999995</v>
      </c>
      <c r="K45" s="30">
        <v>2.5</v>
      </c>
      <c r="L45" s="30">
        <v>2</v>
      </c>
      <c r="M45" s="30">
        <v>1.5</v>
      </c>
      <c r="N45" s="30">
        <v>2</v>
      </c>
      <c r="O45" s="30">
        <v>1</v>
      </c>
      <c r="P45" s="31">
        <f t="shared" si="6"/>
        <v>9</v>
      </c>
      <c r="Q45" s="32">
        <f t="shared" si="7"/>
        <v>0.45</v>
      </c>
      <c r="R45" s="38">
        <f t="shared" si="10"/>
        <v>0.95</v>
      </c>
      <c r="S45" s="136">
        <f t="shared" si="10"/>
        <v>1.1500000000000001</v>
      </c>
      <c r="T45" s="136">
        <f t="shared" si="10"/>
        <v>0.97499999999999987</v>
      </c>
      <c r="U45" s="136">
        <f t="shared" si="10"/>
        <v>1.5250000000000001</v>
      </c>
      <c r="V45" s="139">
        <f t="shared" si="10"/>
        <v>1.25</v>
      </c>
      <c r="W45" s="121">
        <f t="shared" si="2"/>
        <v>45</v>
      </c>
      <c r="X45" s="161">
        <f t="shared" si="8"/>
        <v>5.85</v>
      </c>
      <c r="Y45" s="171" t="s">
        <v>105</v>
      </c>
      <c r="Z45" s="163" t="e">
        <f t="shared" si="4"/>
        <v>#VALUE!</v>
      </c>
    </row>
    <row r="46" spans="1:26" ht="19.899999999999999" customHeight="1" x14ac:dyDescent="0.3">
      <c r="A46" s="6">
        <v>40</v>
      </c>
      <c r="B46" s="151">
        <v>663760</v>
      </c>
      <c r="C46" s="152" t="s">
        <v>144</v>
      </c>
      <c r="D46" s="14">
        <v>5</v>
      </c>
      <c r="E46" s="14">
        <v>4</v>
      </c>
      <c r="F46" s="14">
        <v>9</v>
      </c>
      <c r="G46" s="14">
        <v>8</v>
      </c>
      <c r="H46" s="14">
        <v>6.5</v>
      </c>
      <c r="I46" s="15">
        <f t="shared" si="3"/>
        <v>32.5</v>
      </c>
      <c r="J46" s="16">
        <f t="shared" si="5"/>
        <v>4.875</v>
      </c>
      <c r="K46" s="30">
        <v>1.5</v>
      </c>
      <c r="L46" s="30">
        <v>1.5</v>
      </c>
      <c r="M46" s="30">
        <v>1</v>
      </c>
      <c r="N46" s="30">
        <v>2.5</v>
      </c>
      <c r="O46" s="30">
        <v>2</v>
      </c>
      <c r="P46" s="31">
        <f t="shared" si="6"/>
        <v>8.5</v>
      </c>
      <c r="Q46" s="32">
        <f t="shared" si="7"/>
        <v>0.42500000000000004</v>
      </c>
      <c r="R46" s="38">
        <f t="shared" si="10"/>
        <v>0.82499999999999996</v>
      </c>
      <c r="S46" s="136">
        <f t="shared" si="10"/>
        <v>0.67500000000000004</v>
      </c>
      <c r="T46" s="136">
        <f t="shared" si="10"/>
        <v>1.4</v>
      </c>
      <c r="U46" s="136">
        <f t="shared" si="10"/>
        <v>1.325</v>
      </c>
      <c r="V46" s="139">
        <f t="shared" si="10"/>
        <v>1.075</v>
      </c>
      <c r="W46" s="121">
        <f t="shared" si="2"/>
        <v>41</v>
      </c>
      <c r="X46" s="161">
        <f t="shared" si="8"/>
        <v>5.3</v>
      </c>
      <c r="Y46" s="171">
        <v>36</v>
      </c>
      <c r="Z46" s="163">
        <f t="shared" si="4"/>
        <v>28.8</v>
      </c>
    </row>
    <row r="47" spans="1:26" ht="19.899999999999999" customHeight="1" x14ac:dyDescent="0.3">
      <c r="A47" s="6">
        <v>41</v>
      </c>
      <c r="B47" s="151">
        <v>663761</v>
      </c>
      <c r="C47" s="152" t="s">
        <v>145</v>
      </c>
      <c r="D47" s="14">
        <v>14</v>
      </c>
      <c r="E47" s="14">
        <v>19</v>
      </c>
      <c r="F47" s="14">
        <v>16</v>
      </c>
      <c r="G47" s="14">
        <v>18</v>
      </c>
      <c r="H47" s="14">
        <v>12</v>
      </c>
      <c r="I47" s="15">
        <f t="shared" si="3"/>
        <v>79</v>
      </c>
      <c r="J47" s="16">
        <f t="shared" si="5"/>
        <v>11.85</v>
      </c>
      <c r="K47" s="30">
        <v>4.5</v>
      </c>
      <c r="L47" s="30">
        <v>5</v>
      </c>
      <c r="M47" s="30">
        <v>5.5</v>
      </c>
      <c r="N47" s="30">
        <v>4</v>
      </c>
      <c r="O47" s="30">
        <v>5</v>
      </c>
      <c r="P47" s="31">
        <f t="shared" si="6"/>
        <v>24</v>
      </c>
      <c r="Q47" s="32">
        <f t="shared" si="7"/>
        <v>1.2000000000000002</v>
      </c>
      <c r="R47" s="38">
        <f t="shared" si="10"/>
        <v>2.3250000000000002</v>
      </c>
      <c r="S47" s="136">
        <f t="shared" si="10"/>
        <v>3.1</v>
      </c>
      <c r="T47" s="136">
        <f t="shared" si="10"/>
        <v>2.6749999999999998</v>
      </c>
      <c r="U47" s="136">
        <f t="shared" si="10"/>
        <v>2.9</v>
      </c>
      <c r="V47" s="139">
        <f t="shared" si="10"/>
        <v>2.0499999999999998</v>
      </c>
      <c r="W47" s="121">
        <f t="shared" si="2"/>
        <v>103</v>
      </c>
      <c r="X47" s="161">
        <f t="shared" si="8"/>
        <v>13.05</v>
      </c>
      <c r="Y47" s="171">
        <v>82</v>
      </c>
      <c r="Z47" s="163">
        <f t="shared" si="4"/>
        <v>65.600000000000009</v>
      </c>
    </row>
    <row r="48" spans="1:26" ht="19.899999999999999" customHeight="1" x14ac:dyDescent="0.3">
      <c r="A48" s="6">
        <v>42</v>
      </c>
      <c r="B48" s="151">
        <v>663762</v>
      </c>
      <c r="C48" s="152" t="s">
        <v>146</v>
      </c>
      <c r="D48" s="14">
        <v>13</v>
      </c>
      <c r="E48" s="14">
        <v>15</v>
      </c>
      <c r="F48" s="14">
        <v>9</v>
      </c>
      <c r="G48" s="14">
        <v>10</v>
      </c>
      <c r="H48" s="14">
        <v>17</v>
      </c>
      <c r="I48" s="15">
        <f t="shared" si="3"/>
        <v>64</v>
      </c>
      <c r="J48" s="16">
        <f t="shared" si="5"/>
        <v>9.6</v>
      </c>
      <c r="K48" s="30">
        <v>4</v>
      </c>
      <c r="L48" s="30">
        <v>3.5</v>
      </c>
      <c r="M48" s="30">
        <v>3</v>
      </c>
      <c r="N48" s="30">
        <v>5</v>
      </c>
      <c r="O48" s="30">
        <v>3.5</v>
      </c>
      <c r="P48" s="31">
        <f t="shared" si="6"/>
        <v>19</v>
      </c>
      <c r="Q48" s="32">
        <f t="shared" si="7"/>
        <v>0.95000000000000007</v>
      </c>
      <c r="R48" s="38">
        <f t="shared" si="10"/>
        <v>2.15</v>
      </c>
      <c r="S48" s="136">
        <f t="shared" si="10"/>
        <v>2.4249999999999998</v>
      </c>
      <c r="T48" s="136">
        <f t="shared" si="10"/>
        <v>1.5</v>
      </c>
      <c r="U48" s="136">
        <f t="shared" si="10"/>
        <v>1.75</v>
      </c>
      <c r="V48" s="139">
        <f t="shared" si="10"/>
        <v>2.7249999999999996</v>
      </c>
      <c r="W48" s="121">
        <f t="shared" si="2"/>
        <v>83</v>
      </c>
      <c r="X48" s="161">
        <f t="shared" si="8"/>
        <v>10.549999999999999</v>
      </c>
      <c r="Y48" s="171">
        <v>69</v>
      </c>
      <c r="Z48" s="163">
        <f t="shared" si="4"/>
        <v>55.2</v>
      </c>
    </row>
    <row r="49" spans="1:26" ht="19.899999999999999" customHeight="1" x14ac:dyDescent="0.3">
      <c r="A49" s="6">
        <v>43</v>
      </c>
      <c r="B49" s="151">
        <v>663763</v>
      </c>
      <c r="C49" s="152" t="s">
        <v>147</v>
      </c>
      <c r="D49" s="14">
        <v>9.5</v>
      </c>
      <c r="E49" s="14">
        <v>10</v>
      </c>
      <c r="F49" s="14">
        <v>7.5</v>
      </c>
      <c r="G49" s="14">
        <v>12</v>
      </c>
      <c r="H49" s="14">
        <v>8</v>
      </c>
      <c r="I49" s="15">
        <f t="shared" si="3"/>
        <v>47</v>
      </c>
      <c r="J49" s="16">
        <f t="shared" si="5"/>
        <v>7.05</v>
      </c>
      <c r="K49" s="30">
        <v>2.5</v>
      </c>
      <c r="L49" s="30">
        <v>2</v>
      </c>
      <c r="M49" s="30">
        <v>4</v>
      </c>
      <c r="N49" s="30">
        <v>3</v>
      </c>
      <c r="O49" s="30">
        <v>3.5</v>
      </c>
      <c r="P49" s="31">
        <f t="shared" si="6"/>
        <v>15</v>
      </c>
      <c r="Q49" s="32">
        <f t="shared" si="7"/>
        <v>0.75</v>
      </c>
      <c r="R49" s="38">
        <f t="shared" si="10"/>
        <v>1.55</v>
      </c>
      <c r="S49" s="136">
        <f t="shared" si="10"/>
        <v>1.6</v>
      </c>
      <c r="T49" s="136">
        <f t="shared" si="10"/>
        <v>1.325</v>
      </c>
      <c r="U49" s="136">
        <f t="shared" si="10"/>
        <v>1.9499999999999997</v>
      </c>
      <c r="V49" s="139">
        <f t="shared" si="10"/>
        <v>1.375</v>
      </c>
      <c r="W49" s="121">
        <f t="shared" si="2"/>
        <v>62</v>
      </c>
      <c r="X49" s="161">
        <f t="shared" si="8"/>
        <v>7.8</v>
      </c>
      <c r="Y49" s="171">
        <v>52</v>
      </c>
      <c r="Z49" s="163">
        <f t="shared" si="4"/>
        <v>41.6</v>
      </c>
    </row>
    <row r="50" spans="1:26" ht="19.899999999999999" customHeight="1" x14ac:dyDescent="0.3">
      <c r="A50" s="6">
        <v>44</v>
      </c>
      <c r="B50" s="151">
        <v>663764</v>
      </c>
      <c r="C50" s="152" t="s">
        <v>148</v>
      </c>
      <c r="D50" s="14">
        <v>4</v>
      </c>
      <c r="E50" s="14">
        <v>8</v>
      </c>
      <c r="F50" s="14">
        <v>9</v>
      </c>
      <c r="G50" s="14">
        <v>5</v>
      </c>
      <c r="H50" s="14">
        <v>6.5</v>
      </c>
      <c r="I50" s="15">
        <f t="shared" si="3"/>
        <v>32.5</v>
      </c>
      <c r="J50" s="16">
        <f t="shared" si="5"/>
        <v>4.875</v>
      </c>
      <c r="K50" s="30">
        <v>1</v>
      </c>
      <c r="L50" s="30">
        <v>1.5</v>
      </c>
      <c r="M50" s="30">
        <v>1.5</v>
      </c>
      <c r="N50" s="30">
        <v>2.5</v>
      </c>
      <c r="O50" s="30">
        <v>2</v>
      </c>
      <c r="P50" s="31">
        <f t="shared" si="6"/>
        <v>8.5</v>
      </c>
      <c r="Q50" s="32">
        <f t="shared" si="7"/>
        <v>0.42500000000000004</v>
      </c>
      <c r="R50" s="38">
        <f t="shared" si="10"/>
        <v>0.65</v>
      </c>
      <c r="S50" s="136">
        <f t="shared" si="10"/>
        <v>1.2749999999999999</v>
      </c>
      <c r="T50" s="136">
        <f t="shared" si="10"/>
        <v>1.4249999999999998</v>
      </c>
      <c r="U50" s="136">
        <f t="shared" si="10"/>
        <v>0.875</v>
      </c>
      <c r="V50" s="139">
        <f t="shared" si="10"/>
        <v>1.075</v>
      </c>
      <c r="W50" s="121">
        <f t="shared" si="2"/>
        <v>41</v>
      </c>
      <c r="X50" s="161">
        <f t="shared" si="8"/>
        <v>5.3</v>
      </c>
      <c r="Y50" s="171">
        <v>36</v>
      </c>
      <c r="Z50" s="163">
        <f t="shared" si="4"/>
        <v>28.8</v>
      </c>
    </row>
    <row r="51" spans="1:26" ht="19.899999999999999" customHeight="1" x14ac:dyDescent="0.3">
      <c r="A51" s="6">
        <v>45</v>
      </c>
      <c r="B51" s="151">
        <v>663765</v>
      </c>
      <c r="C51" s="152" t="s">
        <v>149</v>
      </c>
      <c r="D51" s="14">
        <v>2</v>
      </c>
      <c r="E51" s="14">
        <v>2.5</v>
      </c>
      <c r="F51" s="14">
        <v>3</v>
      </c>
      <c r="G51" s="14">
        <v>1.5</v>
      </c>
      <c r="H51" s="14">
        <v>3.5</v>
      </c>
      <c r="I51" s="15">
        <f t="shared" si="3"/>
        <v>12.5</v>
      </c>
      <c r="J51" s="16">
        <f t="shared" si="5"/>
        <v>1.875</v>
      </c>
      <c r="K51" s="29">
        <v>0</v>
      </c>
      <c r="L51" s="30">
        <v>0.5</v>
      </c>
      <c r="M51" s="30">
        <v>0.5</v>
      </c>
      <c r="N51" s="30">
        <v>1</v>
      </c>
      <c r="O51" s="154">
        <v>1.5</v>
      </c>
      <c r="P51" s="31">
        <f t="shared" si="6"/>
        <v>3.5</v>
      </c>
      <c r="Q51" s="32">
        <f t="shared" si="7"/>
        <v>0.17500000000000002</v>
      </c>
      <c r="R51" s="38">
        <f t="shared" si="10"/>
        <v>0.3</v>
      </c>
      <c r="S51" s="136">
        <f t="shared" si="10"/>
        <v>0.4</v>
      </c>
      <c r="T51" s="136">
        <f t="shared" si="10"/>
        <v>0.47499999999999998</v>
      </c>
      <c r="U51" s="136">
        <f t="shared" si="10"/>
        <v>0.27499999999999997</v>
      </c>
      <c r="V51" s="139">
        <f t="shared" si="10"/>
        <v>0.60000000000000009</v>
      </c>
      <c r="W51" s="121">
        <f t="shared" si="2"/>
        <v>16</v>
      </c>
      <c r="X51" s="161">
        <f t="shared" si="8"/>
        <v>2.0499999999999998</v>
      </c>
      <c r="Y51" s="171">
        <v>18</v>
      </c>
      <c r="Z51" s="163">
        <f t="shared" si="4"/>
        <v>14.4</v>
      </c>
    </row>
    <row r="52" spans="1:26" ht="19.899999999999999" customHeight="1" x14ac:dyDescent="0.3">
      <c r="A52" s="6">
        <v>46</v>
      </c>
      <c r="B52" s="151">
        <v>663766</v>
      </c>
      <c r="C52" s="152" t="s">
        <v>150</v>
      </c>
      <c r="D52" s="14">
        <v>0.5</v>
      </c>
      <c r="E52" s="14">
        <v>1.5</v>
      </c>
      <c r="F52" s="14">
        <v>2.5</v>
      </c>
      <c r="G52" s="14">
        <v>2</v>
      </c>
      <c r="H52" s="14">
        <v>2</v>
      </c>
      <c r="I52" s="15">
        <f t="shared" si="3"/>
        <v>8.5</v>
      </c>
      <c r="J52" s="16">
        <f t="shared" si="5"/>
        <v>1.2749999999999999</v>
      </c>
      <c r="K52" s="30">
        <v>0.5</v>
      </c>
      <c r="L52" s="30">
        <v>1</v>
      </c>
      <c r="M52" s="30">
        <v>0</v>
      </c>
      <c r="N52" s="30">
        <v>0.5</v>
      </c>
      <c r="O52" s="30">
        <v>1</v>
      </c>
      <c r="P52" s="31">
        <f t="shared" si="6"/>
        <v>3</v>
      </c>
      <c r="Q52" s="32">
        <f t="shared" si="7"/>
        <v>0.15000000000000002</v>
      </c>
      <c r="R52" s="38">
        <f t="shared" si="10"/>
        <v>0.1</v>
      </c>
      <c r="S52" s="136">
        <f t="shared" si="10"/>
        <v>0.27499999999999997</v>
      </c>
      <c r="T52" s="136">
        <f t="shared" si="10"/>
        <v>0.375</v>
      </c>
      <c r="U52" s="136">
        <f t="shared" si="10"/>
        <v>0.32500000000000001</v>
      </c>
      <c r="V52" s="139">
        <f t="shared" si="10"/>
        <v>0.35</v>
      </c>
      <c r="W52" s="121">
        <f t="shared" si="2"/>
        <v>11.5</v>
      </c>
      <c r="X52" s="161">
        <f t="shared" si="8"/>
        <v>1.4249999999999998</v>
      </c>
      <c r="Y52" s="171">
        <v>11</v>
      </c>
      <c r="Z52" s="163">
        <f t="shared" si="4"/>
        <v>8.8000000000000007</v>
      </c>
    </row>
    <row r="53" spans="1:26" ht="19.899999999999999" customHeight="1" x14ac:dyDescent="0.3">
      <c r="A53" s="6">
        <v>47</v>
      </c>
      <c r="B53" s="151">
        <v>663767</v>
      </c>
      <c r="C53" s="152" t="s">
        <v>151</v>
      </c>
      <c r="D53" s="14">
        <v>5</v>
      </c>
      <c r="E53" s="14">
        <v>2</v>
      </c>
      <c r="F53" s="14">
        <v>3.5</v>
      </c>
      <c r="G53" s="14">
        <v>3</v>
      </c>
      <c r="H53" s="14">
        <v>4</v>
      </c>
      <c r="I53" s="15">
        <f t="shared" si="3"/>
        <v>17.5</v>
      </c>
      <c r="J53" s="16">
        <f t="shared" si="5"/>
        <v>2.625</v>
      </c>
      <c r="K53" s="30">
        <v>1</v>
      </c>
      <c r="L53" s="30">
        <v>1.5</v>
      </c>
      <c r="M53" s="30">
        <v>2</v>
      </c>
      <c r="N53" s="30">
        <v>1</v>
      </c>
      <c r="O53" s="30">
        <v>0.5</v>
      </c>
      <c r="P53" s="31">
        <f t="shared" si="6"/>
        <v>6</v>
      </c>
      <c r="Q53" s="32">
        <f t="shared" si="7"/>
        <v>0.30000000000000004</v>
      </c>
      <c r="R53" s="38">
        <f t="shared" si="10"/>
        <v>0.8</v>
      </c>
      <c r="S53" s="136">
        <f t="shared" si="10"/>
        <v>0.375</v>
      </c>
      <c r="T53" s="136">
        <f t="shared" si="10"/>
        <v>0.625</v>
      </c>
      <c r="U53" s="136">
        <f t="shared" si="10"/>
        <v>0.49999999999999994</v>
      </c>
      <c r="V53" s="139">
        <f t="shared" si="10"/>
        <v>0.625</v>
      </c>
      <c r="W53" s="121">
        <f t="shared" si="2"/>
        <v>23.5</v>
      </c>
      <c r="X53" s="161">
        <f t="shared" si="8"/>
        <v>2.9249999999999998</v>
      </c>
      <c r="Y53" s="171">
        <v>23</v>
      </c>
      <c r="Z53" s="163">
        <f t="shared" si="4"/>
        <v>18.400000000000002</v>
      </c>
    </row>
    <row r="54" spans="1:26" ht="19.899999999999999" customHeight="1" x14ac:dyDescent="0.3">
      <c r="A54" s="6">
        <v>48</v>
      </c>
      <c r="B54" s="151">
        <v>663768</v>
      </c>
      <c r="C54" s="152" t="s">
        <v>152</v>
      </c>
      <c r="D54" s="14">
        <v>7.5</v>
      </c>
      <c r="E54" s="14">
        <v>9</v>
      </c>
      <c r="F54" s="14">
        <v>8</v>
      </c>
      <c r="G54" s="14">
        <v>7</v>
      </c>
      <c r="H54" s="14">
        <v>6</v>
      </c>
      <c r="I54" s="15">
        <f t="shared" si="3"/>
        <v>37.5</v>
      </c>
      <c r="J54" s="16">
        <f t="shared" si="5"/>
        <v>5.625</v>
      </c>
      <c r="K54" s="30">
        <v>3</v>
      </c>
      <c r="L54" s="30">
        <v>2.5</v>
      </c>
      <c r="M54" s="30">
        <v>1.5</v>
      </c>
      <c r="N54" s="30">
        <v>2</v>
      </c>
      <c r="O54" s="30">
        <v>3.5</v>
      </c>
      <c r="P54" s="31">
        <f t="shared" si="6"/>
        <v>12.5</v>
      </c>
      <c r="Q54" s="32">
        <f t="shared" si="7"/>
        <v>0.625</v>
      </c>
      <c r="R54" s="38">
        <f t="shared" si="10"/>
        <v>1.2749999999999999</v>
      </c>
      <c r="S54" s="136">
        <f t="shared" si="10"/>
        <v>1.4749999999999999</v>
      </c>
      <c r="T54" s="136">
        <f t="shared" si="10"/>
        <v>1.2749999999999999</v>
      </c>
      <c r="U54" s="136">
        <f t="shared" si="10"/>
        <v>1.1500000000000001</v>
      </c>
      <c r="V54" s="139">
        <f t="shared" si="10"/>
        <v>1.075</v>
      </c>
      <c r="W54" s="121">
        <f t="shared" si="2"/>
        <v>50</v>
      </c>
      <c r="X54" s="161">
        <f t="shared" si="8"/>
        <v>6.25</v>
      </c>
      <c r="Y54" s="171">
        <v>41</v>
      </c>
      <c r="Z54" s="163">
        <f t="shared" si="4"/>
        <v>32.800000000000004</v>
      </c>
    </row>
    <row r="55" spans="1:26" ht="19.899999999999999" customHeight="1" x14ac:dyDescent="0.3">
      <c r="A55" s="6">
        <v>49</v>
      </c>
      <c r="B55" s="151">
        <v>663769</v>
      </c>
      <c r="C55" s="152" t="s">
        <v>153</v>
      </c>
      <c r="D55" s="14">
        <v>12.5</v>
      </c>
      <c r="E55" s="14">
        <v>13</v>
      </c>
      <c r="F55" s="14">
        <v>11.5</v>
      </c>
      <c r="G55" s="14">
        <v>15.5</v>
      </c>
      <c r="H55" s="14">
        <v>10</v>
      </c>
      <c r="I55" s="15">
        <f t="shared" si="3"/>
        <v>62.5</v>
      </c>
      <c r="J55" s="16">
        <f t="shared" si="5"/>
        <v>9.375</v>
      </c>
      <c r="K55" s="30">
        <v>4</v>
      </c>
      <c r="L55" s="30">
        <v>5</v>
      </c>
      <c r="M55" s="30">
        <v>4.5</v>
      </c>
      <c r="N55" s="30">
        <v>3</v>
      </c>
      <c r="O55" s="30">
        <v>2</v>
      </c>
      <c r="P55" s="31">
        <f t="shared" si="6"/>
        <v>18.5</v>
      </c>
      <c r="Q55" s="32">
        <f t="shared" si="7"/>
        <v>0.92500000000000004</v>
      </c>
      <c r="R55" s="38">
        <f t="shared" si="10"/>
        <v>2.0750000000000002</v>
      </c>
      <c r="S55" s="136">
        <f t="shared" si="10"/>
        <v>2.2000000000000002</v>
      </c>
      <c r="T55" s="136">
        <f t="shared" si="10"/>
        <v>1.95</v>
      </c>
      <c r="U55" s="136">
        <f t="shared" si="10"/>
        <v>2.4749999999999996</v>
      </c>
      <c r="V55" s="139">
        <f t="shared" si="10"/>
        <v>1.6</v>
      </c>
      <c r="W55" s="121">
        <f t="shared" si="2"/>
        <v>81</v>
      </c>
      <c r="X55" s="161">
        <f t="shared" si="8"/>
        <v>10.3</v>
      </c>
      <c r="Y55" s="171">
        <v>68</v>
      </c>
      <c r="Z55" s="163">
        <f t="shared" si="4"/>
        <v>54.400000000000006</v>
      </c>
    </row>
    <row r="56" spans="1:26" ht="19.899999999999999" customHeight="1" x14ac:dyDescent="0.3">
      <c r="A56" s="6">
        <v>50</v>
      </c>
      <c r="B56" s="151">
        <v>663770</v>
      </c>
      <c r="C56" s="152" t="s">
        <v>154</v>
      </c>
      <c r="D56" s="14">
        <v>6</v>
      </c>
      <c r="E56" s="14">
        <v>5.5</v>
      </c>
      <c r="F56" s="14">
        <v>8</v>
      </c>
      <c r="G56" s="14">
        <v>7</v>
      </c>
      <c r="H56" s="14">
        <v>7.5</v>
      </c>
      <c r="I56" s="15">
        <f t="shared" si="3"/>
        <v>34</v>
      </c>
      <c r="J56" s="16">
        <f t="shared" si="5"/>
        <v>5.0999999999999996</v>
      </c>
      <c r="K56" s="30">
        <v>2</v>
      </c>
      <c r="L56" s="30">
        <v>3</v>
      </c>
      <c r="M56" s="30">
        <v>2.5</v>
      </c>
      <c r="N56" s="30">
        <v>2</v>
      </c>
      <c r="O56" s="30">
        <v>3</v>
      </c>
      <c r="P56" s="31">
        <f t="shared" si="6"/>
        <v>12.5</v>
      </c>
      <c r="Q56" s="32">
        <f t="shared" si="7"/>
        <v>0.625</v>
      </c>
      <c r="R56" s="38">
        <f t="shared" si="10"/>
        <v>0.99999999999999989</v>
      </c>
      <c r="S56" s="136">
        <f t="shared" si="10"/>
        <v>0.97499999999999998</v>
      </c>
      <c r="T56" s="136">
        <f t="shared" si="10"/>
        <v>1.325</v>
      </c>
      <c r="U56" s="136">
        <f t="shared" si="10"/>
        <v>1.1500000000000001</v>
      </c>
      <c r="V56" s="139">
        <f t="shared" si="10"/>
        <v>1.2749999999999999</v>
      </c>
      <c r="W56" s="121">
        <f t="shared" si="2"/>
        <v>46.5</v>
      </c>
      <c r="X56" s="161">
        <f t="shared" si="8"/>
        <v>5.7249999999999996</v>
      </c>
      <c r="Y56" s="171">
        <v>40</v>
      </c>
      <c r="Z56" s="163">
        <f t="shared" si="4"/>
        <v>32</v>
      </c>
    </row>
    <row r="57" spans="1:26" ht="19.899999999999999" customHeight="1" x14ac:dyDescent="0.3">
      <c r="A57" s="6">
        <v>51</v>
      </c>
      <c r="B57" s="151">
        <v>663771</v>
      </c>
      <c r="C57" s="152" t="s">
        <v>155</v>
      </c>
      <c r="D57" s="14">
        <v>17.5</v>
      </c>
      <c r="E57" s="14">
        <v>18</v>
      </c>
      <c r="F57" s="14">
        <v>12</v>
      </c>
      <c r="G57" s="14">
        <v>15</v>
      </c>
      <c r="H57" s="14">
        <v>13.5</v>
      </c>
      <c r="I57" s="15">
        <f t="shared" si="3"/>
        <v>76</v>
      </c>
      <c r="J57" s="16">
        <f t="shared" si="5"/>
        <v>11.4</v>
      </c>
      <c r="K57" s="30">
        <v>4.5</v>
      </c>
      <c r="L57" s="30">
        <v>5</v>
      </c>
      <c r="M57" s="30">
        <v>5</v>
      </c>
      <c r="N57" s="30">
        <v>4.5</v>
      </c>
      <c r="O57" s="30">
        <v>5.5</v>
      </c>
      <c r="P57" s="31">
        <f t="shared" si="6"/>
        <v>24.5</v>
      </c>
      <c r="Q57" s="32">
        <f t="shared" si="7"/>
        <v>1.2250000000000001</v>
      </c>
      <c r="R57" s="38">
        <f t="shared" si="10"/>
        <v>2.85</v>
      </c>
      <c r="S57" s="136">
        <f t="shared" si="10"/>
        <v>2.9499999999999997</v>
      </c>
      <c r="T57" s="136">
        <f t="shared" si="10"/>
        <v>2.0499999999999998</v>
      </c>
      <c r="U57" s="136">
        <f t="shared" si="10"/>
        <v>2.4750000000000001</v>
      </c>
      <c r="V57" s="139">
        <f t="shared" si="10"/>
        <v>2.2999999999999998</v>
      </c>
      <c r="W57" s="121">
        <f t="shared" si="2"/>
        <v>100.5</v>
      </c>
      <c r="X57" s="161">
        <f t="shared" si="8"/>
        <v>12.625</v>
      </c>
      <c r="Y57" s="171">
        <v>81</v>
      </c>
      <c r="Z57" s="163">
        <f t="shared" si="4"/>
        <v>64.8</v>
      </c>
    </row>
    <row r="58" spans="1:26" ht="19.899999999999999" customHeight="1" x14ac:dyDescent="0.3">
      <c r="A58" s="6">
        <v>52</v>
      </c>
      <c r="B58" s="151">
        <v>663772</v>
      </c>
      <c r="C58" s="152" t="s">
        <v>156</v>
      </c>
      <c r="D58" s="14">
        <v>11</v>
      </c>
      <c r="E58" s="14">
        <v>13</v>
      </c>
      <c r="F58" s="14">
        <v>10.5</v>
      </c>
      <c r="G58" s="14">
        <v>9.5</v>
      </c>
      <c r="H58" s="14">
        <v>15</v>
      </c>
      <c r="I58" s="15">
        <f t="shared" si="3"/>
        <v>59</v>
      </c>
      <c r="J58" s="16">
        <f t="shared" si="5"/>
        <v>8.85</v>
      </c>
      <c r="K58" s="30">
        <v>5</v>
      </c>
      <c r="L58" s="30">
        <v>3</v>
      </c>
      <c r="M58" s="30">
        <v>4</v>
      </c>
      <c r="N58" s="30">
        <v>2</v>
      </c>
      <c r="O58" s="30">
        <v>4.5</v>
      </c>
      <c r="P58" s="31">
        <f t="shared" si="6"/>
        <v>18.5</v>
      </c>
      <c r="Q58" s="32">
        <f t="shared" si="7"/>
        <v>0.92500000000000004</v>
      </c>
      <c r="R58" s="38">
        <f t="shared" si="10"/>
        <v>1.9</v>
      </c>
      <c r="S58" s="136">
        <f t="shared" si="10"/>
        <v>2.1</v>
      </c>
      <c r="T58" s="136">
        <f t="shared" si="10"/>
        <v>1.7749999999999999</v>
      </c>
      <c r="U58" s="136">
        <f t="shared" si="10"/>
        <v>1.5250000000000001</v>
      </c>
      <c r="V58" s="139">
        <f t="shared" si="10"/>
        <v>2.4750000000000001</v>
      </c>
      <c r="W58" s="121">
        <f t="shared" si="2"/>
        <v>77.5</v>
      </c>
      <c r="X58" s="161">
        <f t="shared" si="8"/>
        <v>9.7750000000000004</v>
      </c>
      <c r="Y58" s="171">
        <v>63</v>
      </c>
      <c r="Z58" s="163">
        <f t="shared" si="4"/>
        <v>50.400000000000006</v>
      </c>
    </row>
    <row r="59" spans="1:26" ht="19.899999999999999" customHeight="1" x14ac:dyDescent="0.3">
      <c r="A59" s="6">
        <v>53</v>
      </c>
      <c r="B59" s="151">
        <v>663773</v>
      </c>
      <c r="C59" s="152" t="s">
        <v>157</v>
      </c>
      <c r="D59" s="14">
        <v>14</v>
      </c>
      <c r="E59" s="14">
        <v>7</v>
      </c>
      <c r="F59" s="14">
        <v>12</v>
      </c>
      <c r="G59" s="14">
        <v>8</v>
      </c>
      <c r="H59" s="14">
        <v>10</v>
      </c>
      <c r="I59" s="15">
        <f t="shared" si="3"/>
        <v>51</v>
      </c>
      <c r="J59" s="16">
        <f t="shared" si="5"/>
        <v>7.6499999999999995</v>
      </c>
      <c r="K59" s="30">
        <v>3</v>
      </c>
      <c r="L59" s="30">
        <v>4</v>
      </c>
      <c r="M59" s="30">
        <v>3.5</v>
      </c>
      <c r="N59" s="30">
        <v>2</v>
      </c>
      <c r="O59" s="30">
        <v>3</v>
      </c>
      <c r="P59" s="31">
        <f t="shared" si="6"/>
        <v>15.5</v>
      </c>
      <c r="Q59" s="32">
        <f t="shared" si="7"/>
        <v>0.77500000000000002</v>
      </c>
      <c r="R59" s="38">
        <f t="shared" si="10"/>
        <v>2.25</v>
      </c>
      <c r="S59" s="136">
        <f t="shared" si="10"/>
        <v>1.25</v>
      </c>
      <c r="T59" s="136">
        <f t="shared" si="10"/>
        <v>1.9749999999999999</v>
      </c>
      <c r="U59" s="136">
        <f t="shared" si="10"/>
        <v>1.3</v>
      </c>
      <c r="V59" s="139">
        <f t="shared" si="10"/>
        <v>1.65</v>
      </c>
      <c r="W59" s="121">
        <f t="shared" si="2"/>
        <v>66.5</v>
      </c>
      <c r="X59" s="161">
        <f t="shared" si="8"/>
        <v>8.4249999999999989</v>
      </c>
      <c r="Y59" s="171">
        <v>54</v>
      </c>
      <c r="Z59" s="163">
        <f t="shared" si="4"/>
        <v>43.2</v>
      </c>
    </row>
    <row r="60" spans="1:26" ht="19.899999999999999" customHeight="1" x14ac:dyDescent="0.3">
      <c r="A60" s="6">
        <v>54</v>
      </c>
      <c r="B60" s="151">
        <v>663774</v>
      </c>
      <c r="C60" s="152" t="s">
        <v>158</v>
      </c>
      <c r="D60" s="14">
        <v>10.5</v>
      </c>
      <c r="E60" s="14">
        <v>13</v>
      </c>
      <c r="F60" s="14">
        <v>11</v>
      </c>
      <c r="G60" s="14">
        <v>9.5</v>
      </c>
      <c r="H60" s="14">
        <v>15</v>
      </c>
      <c r="I60" s="15">
        <f t="shared" si="3"/>
        <v>59</v>
      </c>
      <c r="J60" s="16">
        <f t="shared" si="5"/>
        <v>8.85</v>
      </c>
      <c r="K60" s="30">
        <v>5</v>
      </c>
      <c r="L60" s="30">
        <v>4.5</v>
      </c>
      <c r="M60" s="30">
        <v>4</v>
      </c>
      <c r="N60" s="30">
        <v>3</v>
      </c>
      <c r="O60" s="30">
        <v>2</v>
      </c>
      <c r="P60" s="31">
        <f>SUM(K60:O60)</f>
        <v>18.5</v>
      </c>
      <c r="Q60" s="32">
        <f t="shared" si="7"/>
        <v>0.92500000000000004</v>
      </c>
      <c r="R60" s="38">
        <f t="shared" si="10"/>
        <v>1.825</v>
      </c>
      <c r="S60" s="136">
        <f t="shared" si="10"/>
        <v>2.1749999999999998</v>
      </c>
      <c r="T60" s="136">
        <f t="shared" si="10"/>
        <v>1.8499999999999999</v>
      </c>
      <c r="U60" s="136">
        <f>(G60*0.15+O60*0.05)</f>
        <v>1.5250000000000001</v>
      </c>
      <c r="V60" s="139">
        <f t="shared" si="10"/>
        <v>2.35</v>
      </c>
      <c r="W60" s="121">
        <f t="shared" si="2"/>
        <v>77.5</v>
      </c>
      <c r="X60" s="161">
        <f t="shared" si="8"/>
        <v>9.7750000000000004</v>
      </c>
      <c r="Y60" s="171">
        <v>65</v>
      </c>
      <c r="Z60" s="163">
        <f t="shared" si="4"/>
        <v>52</v>
      </c>
    </row>
    <row r="61" spans="1:26" ht="19.899999999999999" customHeight="1" x14ac:dyDescent="0.3">
      <c r="A61" s="6">
        <v>55</v>
      </c>
      <c r="B61" s="151">
        <v>663775</v>
      </c>
      <c r="C61" s="152" t="s">
        <v>159</v>
      </c>
      <c r="D61" s="14">
        <v>18</v>
      </c>
      <c r="E61" s="14">
        <v>15</v>
      </c>
      <c r="F61" s="14">
        <v>10</v>
      </c>
      <c r="G61" s="14">
        <v>15</v>
      </c>
      <c r="H61" s="14">
        <v>11</v>
      </c>
      <c r="I61" s="15">
        <f t="shared" si="3"/>
        <v>69</v>
      </c>
      <c r="J61" s="16">
        <f t="shared" si="5"/>
        <v>10.35</v>
      </c>
      <c r="K61" s="30">
        <v>4</v>
      </c>
      <c r="L61" s="30">
        <v>3.5</v>
      </c>
      <c r="M61" s="30">
        <v>5</v>
      </c>
      <c r="N61" s="30">
        <v>4</v>
      </c>
      <c r="O61" s="30">
        <v>5</v>
      </c>
      <c r="P61" s="31">
        <f>SUM(K61:O61)</f>
        <v>21.5</v>
      </c>
      <c r="Q61" s="32">
        <f t="shared" si="7"/>
        <v>1.075</v>
      </c>
      <c r="R61" s="38">
        <f t="shared" si="10"/>
        <v>2.9</v>
      </c>
      <c r="S61" s="136">
        <f t="shared" si="10"/>
        <v>2.4249999999999998</v>
      </c>
      <c r="T61" s="136">
        <f t="shared" si="10"/>
        <v>1.75</v>
      </c>
      <c r="U61" s="136">
        <f>(G61*0.15+O61*0.05)</f>
        <v>2.5</v>
      </c>
      <c r="V61" s="139">
        <f t="shared" si="10"/>
        <v>1.9</v>
      </c>
      <c r="W61" s="121">
        <f t="shared" si="2"/>
        <v>90.5</v>
      </c>
      <c r="X61" s="161">
        <f t="shared" si="8"/>
        <v>11.424999999999999</v>
      </c>
      <c r="Y61" s="171">
        <v>73</v>
      </c>
      <c r="Z61" s="163">
        <f t="shared" si="4"/>
        <v>58.400000000000006</v>
      </c>
    </row>
    <row r="62" spans="1:26" ht="19.899999999999999" customHeight="1" x14ac:dyDescent="0.3">
      <c r="A62" s="6">
        <v>56</v>
      </c>
      <c r="B62" s="151">
        <v>663776</v>
      </c>
      <c r="C62" s="152" t="s">
        <v>160</v>
      </c>
      <c r="D62" s="14">
        <v>16</v>
      </c>
      <c r="E62" s="14">
        <v>10</v>
      </c>
      <c r="F62" s="14">
        <v>15</v>
      </c>
      <c r="G62" s="14">
        <v>13.5</v>
      </c>
      <c r="H62" s="14">
        <v>17</v>
      </c>
      <c r="I62" s="15">
        <f t="shared" si="3"/>
        <v>71.5</v>
      </c>
      <c r="J62" s="16">
        <f t="shared" si="5"/>
        <v>10.725</v>
      </c>
      <c r="K62" s="30">
        <v>5</v>
      </c>
      <c r="L62" s="30">
        <v>4</v>
      </c>
      <c r="M62" s="30">
        <v>4.5</v>
      </c>
      <c r="N62" s="30">
        <v>5.5</v>
      </c>
      <c r="O62" s="30">
        <v>3</v>
      </c>
      <c r="P62" s="31">
        <f t="shared" si="6"/>
        <v>22</v>
      </c>
      <c r="Q62" s="32">
        <f t="shared" si="7"/>
        <v>1.1000000000000001</v>
      </c>
      <c r="R62" s="38">
        <f t="shared" si="10"/>
        <v>2.65</v>
      </c>
      <c r="S62" s="136">
        <f t="shared" si="10"/>
        <v>1.7</v>
      </c>
      <c r="T62" s="136">
        <f t="shared" si="10"/>
        <v>2.4750000000000001</v>
      </c>
      <c r="U62" s="136">
        <f t="shared" si="10"/>
        <v>2.2999999999999998</v>
      </c>
      <c r="V62" s="139">
        <f t="shared" si="10"/>
        <v>2.6999999999999997</v>
      </c>
      <c r="W62" s="121">
        <f t="shared" si="2"/>
        <v>93.5</v>
      </c>
      <c r="X62" s="161">
        <f t="shared" si="8"/>
        <v>11.824999999999999</v>
      </c>
      <c r="Y62" s="171">
        <v>77</v>
      </c>
      <c r="Z62" s="163">
        <f t="shared" si="4"/>
        <v>61.6</v>
      </c>
    </row>
    <row r="63" spans="1:26" ht="19.899999999999999" customHeight="1" x14ac:dyDescent="0.3">
      <c r="A63" s="6">
        <v>57</v>
      </c>
      <c r="B63" s="151">
        <v>663777</v>
      </c>
      <c r="C63" s="152" t="s">
        <v>161</v>
      </c>
      <c r="D63" s="14">
        <v>10</v>
      </c>
      <c r="E63" s="14">
        <v>16</v>
      </c>
      <c r="F63" s="14">
        <v>18</v>
      </c>
      <c r="G63" s="14">
        <v>11</v>
      </c>
      <c r="H63" s="14">
        <v>15</v>
      </c>
      <c r="I63" s="15">
        <f t="shared" si="3"/>
        <v>70</v>
      </c>
      <c r="J63" s="16">
        <f t="shared" si="5"/>
        <v>10.5</v>
      </c>
      <c r="K63" s="30">
        <v>4</v>
      </c>
      <c r="L63" s="30">
        <v>3.5</v>
      </c>
      <c r="M63" s="30">
        <v>5</v>
      </c>
      <c r="N63" s="30">
        <v>4</v>
      </c>
      <c r="O63" s="30">
        <v>5</v>
      </c>
      <c r="P63" s="31">
        <f t="shared" si="6"/>
        <v>21.5</v>
      </c>
      <c r="Q63" s="32">
        <f t="shared" si="7"/>
        <v>1.075</v>
      </c>
      <c r="R63" s="38">
        <f t="shared" si="10"/>
        <v>1.7</v>
      </c>
      <c r="S63" s="136">
        <f t="shared" si="10"/>
        <v>2.5749999999999997</v>
      </c>
      <c r="T63" s="136">
        <f t="shared" si="10"/>
        <v>2.9499999999999997</v>
      </c>
      <c r="U63" s="136">
        <f t="shared" si="10"/>
        <v>1.8499999999999999</v>
      </c>
      <c r="V63" s="139">
        <f t="shared" si="10"/>
        <v>2.5</v>
      </c>
      <c r="W63" s="121">
        <f t="shared" si="2"/>
        <v>91.5</v>
      </c>
      <c r="X63" s="161">
        <f t="shared" si="8"/>
        <v>11.574999999999999</v>
      </c>
      <c r="Y63" s="171">
        <v>74</v>
      </c>
      <c r="Z63" s="163">
        <f t="shared" si="4"/>
        <v>59.2</v>
      </c>
    </row>
    <row r="64" spans="1:26" ht="19.899999999999999" customHeight="1" x14ac:dyDescent="0.3">
      <c r="A64" s="6">
        <v>58</v>
      </c>
      <c r="B64" s="151">
        <v>663778</v>
      </c>
      <c r="C64" s="152" t="s">
        <v>162</v>
      </c>
      <c r="D64" s="14">
        <v>14</v>
      </c>
      <c r="E64" s="14">
        <v>11</v>
      </c>
      <c r="F64" s="14">
        <v>18.5</v>
      </c>
      <c r="G64" s="14">
        <v>16</v>
      </c>
      <c r="H64" s="14">
        <v>18</v>
      </c>
      <c r="I64" s="15">
        <f t="shared" si="3"/>
        <v>77.5</v>
      </c>
      <c r="J64" s="16">
        <f t="shared" si="5"/>
        <v>11.625</v>
      </c>
      <c r="K64" s="30">
        <v>5.5</v>
      </c>
      <c r="L64" s="30">
        <v>5</v>
      </c>
      <c r="M64" s="30">
        <v>4</v>
      </c>
      <c r="N64" s="30">
        <v>5</v>
      </c>
      <c r="O64" s="30">
        <v>4.5</v>
      </c>
      <c r="P64" s="31">
        <f t="shared" si="6"/>
        <v>24</v>
      </c>
      <c r="Q64" s="32">
        <f t="shared" si="7"/>
        <v>1.2000000000000002</v>
      </c>
      <c r="R64" s="38">
        <f t="shared" si="10"/>
        <v>2.375</v>
      </c>
      <c r="S64" s="136">
        <f t="shared" si="10"/>
        <v>1.9</v>
      </c>
      <c r="T64" s="136">
        <f t="shared" si="10"/>
        <v>2.9750000000000001</v>
      </c>
      <c r="U64" s="136">
        <f t="shared" si="10"/>
        <v>2.65</v>
      </c>
      <c r="V64" s="139">
        <f t="shared" si="10"/>
        <v>2.9249999999999998</v>
      </c>
      <c r="W64" s="121">
        <f t="shared" si="2"/>
        <v>101.5</v>
      </c>
      <c r="X64" s="161">
        <f t="shared" si="8"/>
        <v>12.824999999999999</v>
      </c>
      <c r="Y64" s="171">
        <v>80</v>
      </c>
      <c r="Z64" s="163">
        <f t="shared" si="4"/>
        <v>64</v>
      </c>
    </row>
    <row r="65" spans="1:26" ht="19.5" customHeight="1" x14ac:dyDescent="0.3">
      <c r="A65" s="6">
        <v>59</v>
      </c>
      <c r="B65" s="151">
        <v>663779</v>
      </c>
      <c r="C65" s="152" t="s">
        <v>163</v>
      </c>
      <c r="D65" s="14">
        <v>11</v>
      </c>
      <c r="E65" s="14">
        <v>13.5</v>
      </c>
      <c r="F65" s="14">
        <v>15</v>
      </c>
      <c r="G65" s="14">
        <v>12</v>
      </c>
      <c r="H65" s="14">
        <v>10</v>
      </c>
      <c r="I65" s="15">
        <f t="shared" si="3"/>
        <v>61.5</v>
      </c>
      <c r="J65" s="16">
        <f t="shared" si="5"/>
        <v>9.2249999999999996</v>
      </c>
      <c r="K65" s="30">
        <v>5</v>
      </c>
      <c r="L65" s="30">
        <v>4</v>
      </c>
      <c r="M65" s="30">
        <v>3.5</v>
      </c>
      <c r="N65" s="30">
        <v>4</v>
      </c>
      <c r="O65" s="30">
        <v>3</v>
      </c>
      <c r="P65" s="31">
        <f t="shared" si="6"/>
        <v>19.5</v>
      </c>
      <c r="Q65" s="32">
        <f t="shared" si="7"/>
        <v>0.97500000000000009</v>
      </c>
      <c r="R65" s="38">
        <f t="shared" si="10"/>
        <v>1.9</v>
      </c>
      <c r="S65" s="136">
        <f t="shared" si="10"/>
        <v>2.2250000000000001</v>
      </c>
      <c r="T65" s="136">
        <f t="shared" si="10"/>
        <v>2.4249999999999998</v>
      </c>
      <c r="U65" s="136">
        <f t="shared" si="10"/>
        <v>1.9999999999999998</v>
      </c>
      <c r="V65" s="139">
        <f t="shared" si="10"/>
        <v>1.65</v>
      </c>
      <c r="W65" s="121">
        <f t="shared" si="2"/>
        <v>81</v>
      </c>
      <c r="X65" s="161">
        <f t="shared" si="8"/>
        <v>10.199999999999999</v>
      </c>
      <c r="Y65" s="171">
        <v>66</v>
      </c>
      <c r="Z65" s="163">
        <f t="shared" si="4"/>
        <v>52.800000000000004</v>
      </c>
    </row>
    <row r="66" spans="1:26" ht="19.5" customHeight="1" x14ac:dyDescent="0.3">
      <c r="A66" s="6">
        <v>60</v>
      </c>
      <c r="B66" s="151">
        <v>663780</v>
      </c>
      <c r="C66" s="152" t="s">
        <v>164</v>
      </c>
      <c r="D66" s="166">
        <v>19</v>
      </c>
      <c r="E66" s="166">
        <v>15</v>
      </c>
      <c r="F66" s="166">
        <v>17</v>
      </c>
      <c r="G66" s="166">
        <v>18</v>
      </c>
      <c r="H66" s="166">
        <v>18.5</v>
      </c>
      <c r="I66" s="15">
        <f t="shared" si="3"/>
        <v>87.5</v>
      </c>
      <c r="J66" s="16">
        <f t="shared" si="5"/>
        <v>13.125</v>
      </c>
      <c r="K66" s="30">
        <v>5.5</v>
      </c>
      <c r="L66" s="30">
        <v>5</v>
      </c>
      <c r="M66" s="30">
        <v>6</v>
      </c>
      <c r="N66" s="30">
        <v>5.5</v>
      </c>
      <c r="O66" s="30">
        <v>6</v>
      </c>
      <c r="P66" s="31">
        <f t="shared" si="6"/>
        <v>28</v>
      </c>
      <c r="Q66" s="32">
        <f t="shared" si="7"/>
        <v>1.4000000000000001</v>
      </c>
      <c r="R66" s="38">
        <f t="shared" si="10"/>
        <v>3.125</v>
      </c>
      <c r="S66" s="136">
        <f t="shared" si="10"/>
        <v>2.5</v>
      </c>
      <c r="T66" s="136">
        <f t="shared" ref="T66:V111" si="12">(F66*0.15+M66*0.05)</f>
        <v>2.8499999999999996</v>
      </c>
      <c r="U66" s="136">
        <f t="shared" si="12"/>
        <v>2.9749999999999996</v>
      </c>
      <c r="V66" s="139">
        <f t="shared" si="12"/>
        <v>3.0750000000000002</v>
      </c>
      <c r="W66" s="121">
        <f t="shared" si="2"/>
        <v>115.5</v>
      </c>
      <c r="X66" s="161">
        <f t="shared" si="8"/>
        <v>14.525</v>
      </c>
      <c r="Y66" s="171">
        <v>92</v>
      </c>
      <c r="Z66" s="163">
        <f t="shared" si="4"/>
        <v>73.600000000000009</v>
      </c>
    </row>
    <row r="67" spans="1:26" ht="19.5" customHeight="1" x14ac:dyDescent="0.3">
      <c r="A67" s="6">
        <v>61</v>
      </c>
      <c r="B67" s="151">
        <v>663781</v>
      </c>
      <c r="C67" s="152" t="s">
        <v>165</v>
      </c>
      <c r="D67" s="14">
        <v>12</v>
      </c>
      <c r="E67" s="14">
        <v>14.5</v>
      </c>
      <c r="F67" s="14">
        <v>9</v>
      </c>
      <c r="G67" s="14">
        <v>7</v>
      </c>
      <c r="H67" s="14">
        <v>15</v>
      </c>
      <c r="I67" s="15">
        <f t="shared" si="3"/>
        <v>57.5</v>
      </c>
      <c r="J67" s="16">
        <f t="shared" si="5"/>
        <v>8.625</v>
      </c>
      <c r="K67" s="30">
        <v>4.5</v>
      </c>
      <c r="L67" s="30">
        <v>3.5</v>
      </c>
      <c r="M67" s="30">
        <v>2</v>
      </c>
      <c r="N67" s="30">
        <v>3</v>
      </c>
      <c r="O67" s="30">
        <v>5</v>
      </c>
      <c r="P67" s="31">
        <f t="shared" si="6"/>
        <v>18</v>
      </c>
      <c r="Q67" s="32">
        <f t="shared" si="7"/>
        <v>0.9</v>
      </c>
      <c r="R67" s="38">
        <f t="shared" si="10"/>
        <v>2.0249999999999999</v>
      </c>
      <c r="S67" s="136">
        <f t="shared" si="10"/>
        <v>2.3499999999999996</v>
      </c>
      <c r="T67" s="136">
        <f t="shared" si="12"/>
        <v>1.45</v>
      </c>
      <c r="U67" s="136">
        <f t="shared" si="12"/>
        <v>1.2000000000000002</v>
      </c>
      <c r="V67" s="139">
        <f t="shared" si="12"/>
        <v>2.5</v>
      </c>
      <c r="W67" s="121">
        <f t="shared" si="2"/>
        <v>75.5</v>
      </c>
      <c r="X67" s="161">
        <f t="shared" si="8"/>
        <v>9.5250000000000004</v>
      </c>
      <c r="Y67" s="171">
        <v>61</v>
      </c>
      <c r="Z67" s="163">
        <f t="shared" si="4"/>
        <v>48.800000000000004</v>
      </c>
    </row>
    <row r="68" spans="1:26" ht="19.5" customHeight="1" x14ac:dyDescent="0.3">
      <c r="A68" s="6">
        <v>62</v>
      </c>
      <c r="B68" s="151">
        <v>663782</v>
      </c>
      <c r="C68" s="152" t="s">
        <v>166</v>
      </c>
      <c r="D68" s="14">
        <v>5</v>
      </c>
      <c r="E68" s="14">
        <v>4</v>
      </c>
      <c r="F68" s="14">
        <v>6.5</v>
      </c>
      <c r="G68" s="14">
        <v>8</v>
      </c>
      <c r="H68" s="14">
        <v>9</v>
      </c>
      <c r="I68" s="15">
        <f t="shared" si="3"/>
        <v>32.5</v>
      </c>
      <c r="J68" s="16">
        <f t="shared" si="5"/>
        <v>4.875</v>
      </c>
      <c r="K68" s="30">
        <v>1</v>
      </c>
      <c r="L68" s="30">
        <v>1.5</v>
      </c>
      <c r="M68" s="30">
        <v>1.5</v>
      </c>
      <c r="N68" s="30">
        <v>2</v>
      </c>
      <c r="O68" s="30">
        <v>2.5</v>
      </c>
      <c r="P68" s="31">
        <f t="shared" si="6"/>
        <v>8.5</v>
      </c>
      <c r="Q68" s="32">
        <f t="shared" si="7"/>
        <v>0.42500000000000004</v>
      </c>
      <c r="R68" s="38">
        <f t="shared" si="10"/>
        <v>0.8</v>
      </c>
      <c r="S68" s="136">
        <f t="shared" si="10"/>
        <v>0.67500000000000004</v>
      </c>
      <c r="T68" s="136">
        <f t="shared" si="12"/>
        <v>1.05</v>
      </c>
      <c r="U68" s="136">
        <f t="shared" si="12"/>
        <v>1.3</v>
      </c>
      <c r="V68" s="139">
        <f t="shared" si="12"/>
        <v>1.4749999999999999</v>
      </c>
      <c r="W68" s="121">
        <f t="shared" si="2"/>
        <v>41</v>
      </c>
      <c r="X68" s="161">
        <f t="shared" si="8"/>
        <v>5.3</v>
      </c>
      <c r="Y68" s="171">
        <v>36</v>
      </c>
      <c r="Z68" s="163">
        <f t="shared" si="4"/>
        <v>28.8</v>
      </c>
    </row>
    <row r="69" spans="1:26" ht="19.5" customHeight="1" x14ac:dyDescent="0.3">
      <c r="A69" s="6">
        <v>63</v>
      </c>
      <c r="B69" s="151">
        <v>663783</v>
      </c>
      <c r="C69" s="152" t="s">
        <v>167</v>
      </c>
      <c r="D69" s="165">
        <v>8.5</v>
      </c>
      <c r="E69" s="165">
        <v>12</v>
      </c>
      <c r="F69" s="165">
        <v>9</v>
      </c>
      <c r="G69" s="165">
        <v>13</v>
      </c>
      <c r="H69" s="165">
        <v>10.5</v>
      </c>
      <c r="I69" s="15">
        <f t="shared" si="3"/>
        <v>53</v>
      </c>
      <c r="J69" s="16">
        <f t="shared" si="5"/>
        <v>7.9499999999999993</v>
      </c>
      <c r="K69" s="30">
        <v>4</v>
      </c>
      <c r="L69" s="30">
        <v>3.5</v>
      </c>
      <c r="M69" s="30">
        <v>3</v>
      </c>
      <c r="N69" s="30">
        <v>4</v>
      </c>
      <c r="O69" s="30">
        <v>2</v>
      </c>
      <c r="P69" s="31">
        <f t="shared" si="6"/>
        <v>16.5</v>
      </c>
      <c r="Q69" s="32">
        <f t="shared" si="7"/>
        <v>0.82500000000000007</v>
      </c>
      <c r="R69" s="38">
        <f t="shared" ref="R69:S111" si="13">(D69*0.15+K69*0.05)</f>
        <v>1.4749999999999999</v>
      </c>
      <c r="S69" s="136">
        <f t="shared" si="10"/>
        <v>1.9749999999999999</v>
      </c>
      <c r="T69" s="136">
        <f t="shared" si="12"/>
        <v>1.5</v>
      </c>
      <c r="U69" s="136">
        <f t="shared" si="12"/>
        <v>2.15</v>
      </c>
      <c r="V69" s="139">
        <f t="shared" si="12"/>
        <v>1.675</v>
      </c>
      <c r="W69" s="121">
        <f t="shared" si="2"/>
        <v>69.5</v>
      </c>
      <c r="X69" s="161">
        <f t="shared" si="8"/>
        <v>8.7749999999999986</v>
      </c>
      <c r="Y69" s="171">
        <v>58</v>
      </c>
      <c r="Z69" s="163">
        <f t="shared" si="4"/>
        <v>46.400000000000006</v>
      </c>
    </row>
    <row r="70" spans="1:26" ht="19.5" customHeight="1" x14ac:dyDescent="0.3">
      <c r="A70" s="6">
        <v>64</v>
      </c>
      <c r="B70" s="151">
        <v>663784</v>
      </c>
      <c r="C70" s="152" t="s">
        <v>168</v>
      </c>
      <c r="D70" s="165">
        <v>4</v>
      </c>
      <c r="E70" s="165">
        <v>5.5</v>
      </c>
      <c r="F70" s="165">
        <v>3</v>
      </c>
      <c r="G70" s="165">
        <v>2</v>
      </c>
      <c r="H70" s="165">
        <v>1.5</v>
      </c>
      <c r="I70" s="15">
        <f t="shared" si="3"/>
        <v>16</v>
      </c>
      <c r="J70" s="16">
        <f t="shared" si="5"/>
        <v>2.4</v>
      </c>
      <c r="K70" s="30">
        <v>1.5</v>
      </c>
      <c r="L70" s="30">
        <v>1</v>
      </c>
      <c r="M70" s="30">
        <v>2</v>
      </c>
      <c r="N70" s="30">
        <v>1.5</v>
      </c>
      <c r="O70" s="30">
        <v>0.5</v>
      </c>
      <c r="P70" s="31">
        <f t="shared" si="6"/>
        <v>6.5</v>
      </c>
      <c r="Q70" s="32">
        <f t="shared" si="7"/>
        <v>0.32500000000000001</v>
      </c>
      <c r="R70" s="38">
        <f t="shared" si="13"/>
        <v>0.67500000000000004</v>
      </c>
      <c r="S70" s="136">
        <f t="shared" si="10"/>
        <v>0.875</v>
      </c>
      <c r="T70" s="136">
        <f t="shared" si="12"/>
        <v>0.54999999999999993</v>
      </c>
      <c r="U70" s="136">
        <f t="shared" si="12"/>
        <v>0.375</v>
      </c>
      <c r="V70" s="139">
        <f t="shared" si="12"/>
        <v>0.24999999999999997</v>
      </c>
      <c r="W70" s="121">
        <f t="shared" si="2"/>
        <v>22.5</v>
      </c>
      <c r="X70" s="161">
        <f t="shared" si="8"/>
        <v>2.7250000000000001</v>
      </c>
      <c r="Y70" s="171">
        <v>20</v>
      </c>
      <c r="Z70" s="163">
        <f t="shared" si="4"/>
        <v>16</v>
      </c>
    </row>
    <row r="71" spans="1:26" ht="19.5" customHeight="1" x14ac:dyDescent="0.3">
      <c r="A71" s="6">
        <v>65</v>
      </c>
      <c r="B71" s="151">
        <v>663785</v>
      </c>
      <c r="C71" s="152" t="s">
        <v>169</v>
      </c>
      <c r="D71" s="166">
        <v>8</v>
      </c>
      <c r="E71" s="166">
        <v>6.5</v>
      </c>
      <c r="F71" s="166">
        <v>5</v>
      </c>
      <c r="G71" s="166">
        <v>8.5</v>
      </c>
      <c r="H71" s="166">
        <v>7.5</v>
      </c>
      <c r="I71" s="15">
        <f t="shared" si="3"/>
        <v>35.5</v>
      </c>
      <c r="J71" s="16">
        <f t="shared" si="5"/>
        <v>5.3250000000000002</v>
      </c>
      <c r="K71" s="30">
        <v>2</v>
      </c>
      <c r="L71" s="30">
        <v>3</v>
      </c>
      <c r="M71" s="30">
        <v>2.5</v>
      </c>
      <c r="N71" s="30">
        <v>3</v>
      </c>
      <c r="O71" s="30">
        <v>1.5</v>
      </c>
      <c r="P71" s="31">
        <f t="shared" si="6"/>
        <v>12</v>
      </c>
      <c r="Q71" s="32">
        <f t="shared" si="7"/>
        <v>0.60000000000000009</v>
      </c>
      <c r="R71" s="38">
        <f t="shared" si="13"/>
        <v>1.3</v>
      </c>
      <c r="S71" s="136">
        <f t="shared" si="10"/>
        <v>1.125</v>
      </c>
      <c r="T71" s="136">
        <f t="shared" si="12"/>
        <v>0.875</v>
      </c>
      <c r="U71" s="136">
        <f t="shared" si="12"/>
        <v>1.4249999999999998</v>
      </c>
      <c r="V71" s="139">
        <f t="shared" si="12"/>
        <v>1.2</v>
      </c>
      <c r="W71" s="121">
        <f t="shared" si="2"/>
        <v>47.5</v>
      </c>
      <c r="X71" s="161">
        <f t="shared" si="8"/>
        <v>5.9250000000000007</v>
      </c>
      <c r="Y71" s="171">
        <v>42</v>
      </c>
      <c r="Z71" s="163">
        <f t="shared" si="4"/>
        <v>33.6</v>
      </c>
    </row>
    <row r="72" spans="1:26" ht="19.5" customHeight="1" x14ac:dyDescent="0.3">
      <c r="A72" s="6">
        <v>66</v>
      </c>
      <c r="B72" s="151">
        <v>663786</v>
      </c>
      <c r="C72" s="152" t="s">
        <v>170</v>
      </c>
      <c r="D72" s="166">
        <v>12</v>
      </c>
      <c r="E72" s="166">
        <v>9.5</v>
      </c>
      <c r="F72" s="166">
        <v>15</v>
      </c>
      <c r="G72" s="166">
        <v>13.5</v>
      </c>
      <c r="H72" s="166">
        <v>10</v>
      </c>
      <c r="I72" s="15">
        <f t="shared" si="3"/>
        <v>60</v>
      </c>
      <c r="J72" s="16">
        <f t="shared" si="5"/>
        <v>9</v>
      </c>
      <c r="K72" s="30">
        <v>4.5</v>
      </c>
      <c r="L72" s="30">
        <v>5.5</v>
      </c>
      <c r="M72" s="30">
        <v>5</v>
      </c>
      <c r="N72" s="30">
        <v>2.5</v>
      </c>
      <c r="O72" s="30">
        <v>2</v>
      </c>
      <c r="P72" s="31">
        <f t="shared" si="6"/>
        <v>19.5</v>
      </c>
      <c r="Q72" s="32">
        <f t="shared" si="7"/>
        <v>0.97500000000000009</v>
      </c>
      <c r="R72" s="38">
        <f t="shared" si="13"/>
        <v>2.0249999999999999</v>
      </c>
      <c r="S72" s="136">
        <f t="shared" si="10"/>
        <v>1.7000000000000002</v>
      </c>
      <c r="T72" s="136">
        <f t="shared" si="12"/>
        <v>2.5</v>
      </c>
      <c r="U72" s="136">
        <f t="shared" si="12"/>
        <v>2.15</v>
      </c>
      <c r="V72" s="139">
        <f t="shared" si="12"/>
        <v>1.6</v>
      </c>
      <c r="W72" s="121">
        <f t="shared" si="2"/>
        <v>79.5</v>
      </c>
      <c r="X72" s="161">
        <f t="shared" si="8"/>
        <v>9.9749999999999996</v>
      </c>
      <c r="Y72" s="171">
        <v>66</v>
      </c>
      <c r="Z72" s="163">
        <f t="shared" si="4"/>
        <v>52.800000000000004</v>
      </c>
    </row>
    <row r="73" spans="1:26" ht="19.5" customHeight="1" x14ac:dyDescent="0.3">
      <c r="A73" s="6">
        <v>67</v>
      </c>
      <c r="B73" s="151">
        <v>663787</v>
      </c>
      <c r="C73" s="152" t="s">
        <v>171</v>
      </c>
      <c r="D73" s="14">
        <v>5</v>
      </c>
      <c r="E73" s="14">
        <v>4</v>
      </c>
      <c r="F73" s="14">
        <v>6.5</v>
      </c>
      <c r="G73" s="14">
        <v>7</v>
      </c>
      <c r="H73" s="14">
        <v>8</v>
      </c>
      <c r="I73" s="15">
        <f t="shared" si="3"/>
        <v>30.5</v>
      </c>
      <c r="J73" s="16">
        <f t="shared" si="5"/>
        <v>4.5750000000000002</v>
      </c>
      <c r="K73" s="30">
        <v>0.5</v>
      </c>
      <c r="L73" s="30">
        <v>2.5</v>
      </c>
      <c r="M73" s="30">
        <v>2</v>
      </c>
      <c r="N73" s="30">
        <v>1.5</v>
      </c>
      <c r="O73" s="30">
        <v>1.5</v>
      </c>
      <c r="P73" s="31">
        <f t="shared" si="6"/>
        <v>8</v>
      </c>
      <c r="Q73" s="32">
        <f t="shared" si="7"/>
        <v>0.4</v>
      </c>
      <c r="R73" s="38">
        <f t="shared" si="13"/>
        <v>0.77500000000000002</v>
      </c>
      <c r="S73" s="136">
        <f t="shared" si="10"/>
        <v>0.72499999999999998</v>
      </c>
      <c r="T73" s="136">
        <f t="shared" si="12"/>
        <v>1.075</v>
      </c>
      <c r="U73" s="136">
        <f t="shared" si="12"/>
        <v>1.125</v>
      </c>
      <c r="V73" s="139">
        <f t="shared" si="12"/>
        <v>1.2749999999999999</v>
      </c>
      <c r="W73" s="121">
        <f t="shared" si="2"/>
        <v>38.5</v>
      </c>
      <c r="X73" s="161">
        <f t="shared" si="8"/>
        <v>4.9750000000000005</v>
      </c>
      <c r="Y73" s="171">
        <v>36</v>
      </c>
      <c r="Z73" s="163">
        <f t="shared" si="4"/>
        <v>28.8</v>
      </c>
    </row>
    <row r="74" spans="1:26" ht="19.5" customHeight="1" x14ac:dyDescent="0.3">
      <c r="A74" s="6">
        <v>68</v>
      </c>
      <c r="B74" s="151">
        <v>663788</v>
      </c>
      <c r="C74" s="152" t="s">
        <v>172</v>
      </c>
      <c r="D74" s="166">
        <v>8</v>
      </c>
      <c r="E74" s="166">
        <v>6.5</v>
      </c>
      <c r="F74" s="166">
        <v>5</v>
      </c>
      <c r="G74" s="166">
        <v>8.5</v>
      </c>
      <c r="H74" s="166">
        <v>7.5</v>
      </c>
      <c r="I74" s="15">
        <f t="shared" si="3"/>
        <v>35.5</v>
      </c>
      <c r="J74" s="16">
        <f t="shared" si="5"/>
        <v>5.3250000000000002</v>
      </c>
      <c r="K74" s="30">
        <v>2</v>
      </c>
      <c r="L74" s="30">
        <v>3</v>
      </c>
      <c r="M74" s="30">
        <v>2.5</v>
      </c>
      <c r="N74" s="30">
        <v>1.5</v>
      </c>
      <c r="O74" s="30">
        <v>3</v>
      </c>
      <c r="P74" s="31">
        <f t="shared" si="6"/>
        <v>12</v>
      </c>
      <c r="Q74" s="32">
        <f t="shared" si="7"/>
        <v>0.60000000000000009</v>
      </c>
      <c r="R74" s="38">
        <f t="shared" si="13"/>
        <v>1.3</v>
      </c>
      <c r="S74" s="136">
        <f t="shared" si="10"/>
        <v>1.125</v>
      </c>
      <c r="T74" s="136">
        <f t="shared" si="12"/>
        <v>0.875</v>
      </c>
      <c r="U74" s="136">
        <f t="shared" si="12"/>
        <v>1.3499999999999999</v>
      </c>
      <c r="V74" s="139">
        <f t="shared" si="12"/>
        <v>1.2749999999999999</v>
      </c>
      <c r="W74" s="121">
        <f t="shared" si="2"/>
        <v>47.5</v>
      </c>
      <c r="X74" s="161">
        <f t="shared" si="8"/>
        <v>5.9250000000000007</v>
      </c>
      <c r="Y74" s="171">
        <v>42</v>
      </c>
      <c r="Z74" s="163">
        <f t="shared" si="4"/>
        <v>33.6</v>
      </c>
    </row>
    <row r="75" spans="1:26" ht="19.5" customHeight="1" x14ac:dyDescent="0.3">
      <c r="A75" s="6">
        <v>69</v>
      </c>
      <c r="B75" s="151">
        <v>663789</v>
      </c>
      <c r="C75" s="152" t="s">
        <v>173</v>
      </c>
      <c r="D75" s="14">
        <v>5.5</v>
      </c>
      <c r="E75" s="14">
        <v>7</v>
      </c>
      <c r="F75" s="14">
        <v>7.5</v>
      </c>
      <c r="G75" s="14">
        <v>9</v>
      </c>
      <c r="H75" s="14">
        <v>6</v>
      </c>
      <c r="I75" s="15">
        <f t="shared" si="3"/>
        <v>35</v>
      </c>
      <c r="J75" s="16">
        <f t="shared" si="5"/>
        <v>5.25</v>
      </c>
      <c r="K75" s="30">
        <v>2.5</v>
      </c>
      <c r="L75" s="30">
        <v>1.5</v>
      </c>
      <c r="M75" s="30">
        <v>3</v>
      </c>
      <c r="N75" s="30">
        <v>2</v>
      </c>
      <c r="O75" s="30">
        <v>2.5</v>
      </c>
      <c r="P75" s="31">
        <f t="shared" si="6"/>
        <v>11.5</v>
      </c>
      <c r="Q75" s="32">
        <f t="shared" si="7"/>
        <v>0.57500000000000007</v>
      </c>
      <c r="R75" s="38">
        <f t="shared" si="13"/>
        <v>0.95</v>
      </c>
      <c r="S75" s="136">
        <f t="shared" si="10"/>
        <v>1.125</v>
      </c>
      <c r="T75" s="136">
        <f t="shared" si="12"/>
        <v>1.2749999999999999</v>
      </c>
      <c r="U75" s="136">
        <f t="shared" si="12"/>
        <v>1.45</v>
      </c>
      <c r="V75" s="139">
        <f t="shared" si="12"/>
        <v>1.0249999999999999</v>
      </c>
      <c r="W75" s="121">
        <f t="shared" si="2"/>
        <v>46.5</v>
      </c>
      <c r="X75" s="161">
        <f t="shared" si="8"/>
        <v>5.8250000000000002</v>
      </c>
      <c r="Y75" s="171">
        <v>38</v>
      </c>
      <c r="Z75" s="163">
        <f t="shared" si="4"/>
        <v>30.400000000000002</v>
      </c>
    </row>
    <row r="76" spans="1:26" ht="19.5" customHeight="1" x14ac:dyDescent="0.3">
      <c r="A76" s="6">
        <v>70</v>
      </c>
      <c r="B76" s="151">
        <v>663790</v>
      </c>
      <c r="C76" s="152" t="s">
        <v>174</v>
      </c>
      <c r="D76" s="166">
        <v>7.5</v>
      </c>
      <c r="E76" s="166">
        <v>8</v>
      </c>
      <c r="F76" s="166">
        <v>10</v>
      </c>
      <c r="G76" s="166">
        <v>9.5</v>
      </c>
      <c r="H76" s="166">
        <v>9</v>
      </c>
      <c r="I76" s="15">
        <f t="shared" si="3"/>
        <v>44</v>
      </c>
      <c r="J76" s="16">
        <f t="shared" si="5"/>
        <v>6.6</v>
      </c>
      <c r="K76" s="30">
        <v>2</v>
      </c>
      <c r="L76" s="30">
        <v>3.5</v>
      </c>
      <c r="M76" s="30">
        <v>4</v>
      </c>
      <c r="N76" s="30">
        <v>3</v>
      </c>
      <c r="O76" s="30">
        <v>2</v>
      </c>
      <c r="P76" s="31">
        <f t="shared" si="6"/>
        <v>14.5</v>
      </c>
      <c r="Q76" s="32">
        <f t="shared" si="7"/>
        <v>0.72500000000000009</v>
      </c>
      <c r="R76" s="38">
        <f t="shared" si="13"/>
        <v>1.2250000000000001</v>
      </c>
      <c r="S76" s="136">
        <f t="shared" si="10"/>
        <v>1.375</v>
      </c>
      <c r="T76" s="136">
        <f t="shared" si="12"/>
        <v>1.7</v>
      </c>
      <c r="U76" s="136">
        <f t="shared" si="12"/>
        <v>1.5750000000000002</v>
      </c>
      <c r="V76" s="139">
        <f t="shared" si="12"/>
        <v>1.45</v>
      </c>
      <c r="W76" s="121">
        <f t="shared" si="2"/>
        <v>58.5</v>
      </c>
      <c r="X76" s="161">
        <f t="shared" si="8"/>
        <v>7.3249999999999993</v>
      </c>
      <c r="Y76" s="171">
        <v>50</v>
      </c>
      <c r="Z76" s="163">
        <f t="shared" si="4"/>
        <v>40</v>
      </c>
    </row>
    <row r="77" spans="1:26" ht="19.5" customHeight="1" x14ac:dyDescent="0.3">
      <c r="A77" s="6">
        <v>71</v>
      </c>
      <c r="B77" s="151">
        <v>663791</v>
      </c>
      <c r="C77" s="152" t="s">
        <v>175</v>
      </c>
      <c r="D77" s="14">
        <v>14</v>
      </c>
      <c r="E77" s="14">
        <v>11.5</v>
      </c>
      <c r="F77" s="14">
        <v>12</v>
      </c>
      <c r="G77" s="14">
        <v>15</v>
      </c>
      <c r="H77" s="14">
        <v>13</v>
      </c>
      <c r="I77" s="15">
        <f t="shared" si="3"/>
        <v>65.5</v>
      </c>
      <c r="J77" s="16">
        <f t="shared" si="5"/>
        <v>9.8249999999999993</v>
      </c>
      <c r="K77" s="30">
        <v>4</v>
      </c>
      <c r="L77" s="30">
        <v>5</v>
      </c>
      <c r="M77" s="30">
        <v>4.5</v>
      </c>
      <c r="N77" s="30">
        <v>2.5</v>
      </c>
      <c r="O77" s="30">
        <v>3.5</v>
      </c>
      <c r="P77" s="31">
        <f t="shared" si="6"/>
        <v>19.5</v>
      </c>
      <c r="Q77" s="32">
        <f t="shared" si="7"/>
        <v>0.97500000000000009</v>
      </c>
      <c r="R77" s="38">
        <f t="shared" si="13"/>
        <v>2.3000000000000003</v>
      </c>
      <c r="S77" s="136">
        <f t="shared" si="10"/>
        <v>1.9749999999999999</v>
      </c>
      <c r="T77" s="136">
        <f t="shared" si="12"/>
        <v>2.0249999999999999</v>
      </c>
      <c r="U77" s="136">
        <f t="shared" si="12"/>
        <v>2.375</v>
      </c>
      <c r="V77" s="139">
        <f t="shared" si="12"/>
        <v>2.125</v>
      </c>
      <c r="W77" s="121">
        <f t="shared" si="2"/>
        <v>85</v>
      </c>
      <c r="X77" s="161">
        <f t="shared" si="8"/>
        <v>10.799999999999999</v>
      </c>
      <c r="Y77" s="171">
        <v>68</v>
      </c>
      <c r="Z77" s="163">
        <f t="shared" si="4"/>
        <v>54.400000000000006</v>
      </c>
    </row>
    <row r="78" spans="1:26" ht="19.5" customHeight="1" thickBot="1" x14ac:dyDescent="0.35">
      <c r="A78" s="6">
        <v>72</v>
      </c>
      <c r="B78" s="151">
        <v>663792</v>
      </c>
      <c r="C78" s="152" t="s">
        <v>176</v>
      </c>
      <c r="D78" s="14">
        <v>16</v>
      </c>
      <c r="E78" s="14">
        <v>15</v>
      </c>
      <c r="F78" s="14">
        <v>13</v>
      </c>
      <c r="G78" s="14">
        <v>11</v>
      </c>
      <c r="H78" s="14">
        <v>12</v>
      </c>
      <c r="I78" s="15">
        <f t="shared" si="3"/>
        <v>67</v>
      </c>
      <c r="J78" s="16">
        <f t="shared" si="5"/>
        <v>10.049999999999999</v>
      </c>
      <c r="K78" s="30">
        <v>3.5</v>
      </c>
      <c r="L78" s="30">
        <v>4</v>
      </c>
      <c r="M78" s="30">
        <v>5</v>
      </c>
      <c r="N78" s="30">
        <v>3</v>
      </c>
      <c r="O78" s="30">
        <v>5.5</v>
      </c>
      <c r="P78" s="31">
        <f t="shared" si="6"/>
        <v>21</v>
      </c>
      <c r="Q78" s="32">
        <f t="shared" si="7"/>
        <v>1.05</v>
      </c>
      <c r="R78" s="38">
        <f t="shared" si="13"/>
        <v>2.5749999999999997</v>
      </c>
      <c r="S78" s="136">
        <f t="shared" si="10"/>
        <v>2.4500000000000002</v>
      </c>
      <c r="T78" s="136">
        <f t="shared" si="12"/>
        <v>2.2000000000000002</v>
      </c>
      <c r="U78" s="136">
        <f t="shared" si="12"/>
        <v>1.7999999999999998</v>
      </c>
      <c r="V78" s="139">
        <f t="shared" si="12"/>
        <v>2.0749999999999997</v>
      </c>
      <c r="W78" s="121">
        <f t="shared" si="2"/>
        <v>88</v>
      </c>
      <c r="X78" s="161">
        <f t="shared" si="8"/>
        <v>11.1</v>
      </c>
      <c r="Y78" s="171">
        <v>70</v>
      </c>
      <c r="Z78" s="163">
        <f t="shared" si="4"/>
        <v>56</v>
      </c>
    </row>
    <row r="79" spans="1:26" ht="19.5" customHeight="1" x14ac:dyDescent="0.3">
      <c r="A79" s="6">
        <v>73</v>
      </c>
      <c r="B79" s="151">
        <v>663793</v>
      </c>
      <c r="C79" s="152" t="s">
        <v>177</v>
      </c>
      <c r="D79" s="13">
        <v>1</v>
      </c>
      <c r="E79" s="14">
        <v>0</v>
      </c>
      <c r="F79" s="14">
        <v>1.5</v>
      </c>
      <c r="G79" s="14">
        <v>0</v>
      </c>
      <c r="H79" s="10">
        <v>0.5</v>
      </c>
      <c r="I79" s="15">
        <f t="shared" si="3"/>
        <v>3</v>
      </c>
      <c r="J79" s="16">
        <f t="shared" si="5"/>
        <v>0.44999999999999996</v>
      </c>
      <c r="K79" s="29">
        <v>0.5</v>
      </c>
      <c r="L79" s="30">
        <v>0</v>
      </c>
      <c r="M79" s="30">
        <v>1</v>
      </c>
      <c r="N79" s="30">
        <v>0</v>
      </c>
      <c r="O79" s="154">
        <v>0</v>
      </c>
      <c r="P79" s="31">
        <f t="shared" si="6"/>
        <v>1.5</v>
      </c>
      <c r="Q79" s="32">
        <f t="shared" si="7"/>
        <v>7.5000000000000011E-2</v>
      </c>
      <c r="R79" s="38">
        <f t="shared" si="13"/>
        <v>0.17499999999999999</v>
      </c>
      <c r="S79" s="136">
        <f t="shared" si="10"/>
        <v>0</v>
      </c>
      <c r="T79" s="136">
        <f t="shared" si="12"/>
        <v>0.27499999999999997</v>
      </c>
      <c r="U79" s="136">
        <f t="shared" si="12"/>
        <v>0</v>
      </c>
      <c r="V79" s="139">
        <f t="shared" si="12"/>
        <v>7.4999999999999997E-2</v>
      </c>
      <c r="W79" s="121">
        <f t="shared" si="2"/>
        <v>4.5</v>
      </c>
      <c r="X79" s="161">
        <f t="shared" si="8"/>
        <v>0.52499999999999991</v>
      </c>
      <c r="Y79" s="171">
        <v>0</v>
      </c>
      <c r="Z79" s="163">
        <f t="shared" si="4"/>
        <v>0</v>
      </c>
    </row>
    <row r="80" spans="1:26" ht="19.5" customHeight="1" x14ac:dyDescent="0.3">
      <c r="A80" s="6">
        <v>74</v>
      </c>
      <c r="B80" s="151">
        <v>663794</v>
      </c>
      <c r="C80" s="152" t="s">
        <v>178</v>
      </c>
      <c r="D80" s="14">
        <v>11.5</v>
      </c>
      <c r="E80" s="14">
        <v>8</v>
      </c>
      <c r="F80" s="14">
        <v>7.5</v>
      </c>
      <c r="G80" s="14">
        <v>9.5</v>
      </c>
      <c r="H80" s="14">
        <v>7</v>
      </c>
      <c r="I80" s="15">
        <f t="shared" si="3"/>
        <v>43.5</v>
      </c>
      <c r="J80" s="16">
        <f t="shared" si="5"/>
        <v>6.5249999999999995</v>
      </c>
      <c r="K80" s="30">
        <v>2</v>
      </c>
      <c r="L80" s="30">
        <v>2.5</v>
      </c>
      <c r="M80" s="30">
        <v>1.5</v>
      </c>
      <c r="N80" s="30">
        <v>2</v>
      </c>
      <c r="O80" s="30">
        <v>4</v>
      </c>
      <c r="P80" s="31">
        <f t="shared" si="6"/>
        <v>12</v>
      </c>
      <c r="Q80" s="32">
        <f t="shared" si="7"/>
        <v>0.60000000000000009</v>
      </c>
      <c r="R80" s="38">
        <f t="shared" si="13"/>
        <v>1.825</v>
      </c>
      <c r="S80" s="136">
        <f t="shared" si="10"/>
        <v>1.325</v>
      </c>
      <c r="T80" s="136">
        <f t="shared" si="12"/>
        <v>1.2</v>
      </c>
      <c r="U80" s="136">
        <f t="shared" si="12"/>
        <v>1.5250000000000001</v>
      </c>
      <c r="V80" s="139">
        <f t="shared" si="12"/>
        <v>1.25</v>
      </c>
      <c r="W80" s="121">
        <f t="shared" si="2"/>
        <v>55.5</v>
      </c>
      <c r="X80" s="161">
        <f t="shared" si="8"/>
        <v>7.125</v>
      </c>
      <c r="Y80" s="171">
        <v>47</v>
      </c>
      <c r="Z80" s="163">
        <f t="shared" si="4"/>
        <v>37.6</v>
      </c>
    </row>
    <row r="81" spans="1:26" ht="19.5" customHeight="1" x14ac:dyDescent="0.3">
      <c r="A81" s="6">
        <v>75</v>
      </c>
      <c r="B81" s="151">
        <v>663795</v>
      </c>
      <c r="C81" s="152" t="s">
        <v>179</v>
      </c>
      <c r="D81" s="14">
        <v>15</v>
      </c>
      <c r="E81" s="14">
        <v>17</v>
      </c>
      <c r="F81" s="14">
        <v>14</v>
      </c>
      <c r="G81" s="14">
        <v>13</v>
      </c>
      <c r="H81" s="14">
        <v>16.5</v>
      </c>
      <c r="I81" s="15">
        <f t="shared" si="3"/>
        <v>75.5</v>
      </c>
      <c r="J81" s="16">
        <f t="shared" si="5"/>
        <v>11.324999999999999</v>
      </c>
      <c r="K81" s="30">
        <v>4.5</v>
      </c>
      <c r="L81" s="30">
        <v>3</v>
      </c>
      <c r="M81" s="30">
        <v>5</v>
      </c>
      <c r="N81" s="30">
        <v>5.5</v>
      </c>
      <c r="O81" s="30">
        <v>5</v>
      </c>
      <c r="P81" s="31">
        <f t="shared" si="6"/>
        <v>23</v>
      </c>
      <c r="Q81" s="32">
        <f t="shared" si="7"/>
        <v>1.1500000000000001</v>
      </c>
      <c r="R81" s="38">
        <f t="shared" si="13"/>
        <v>2.4750000000000001</v>
      </c>
      <c r="S81" s="136">
        <f t="shared" si="10"/>
        <v>2.6999999999999997</v>
      </c>
      <c r="T81" s="136">
        <f t="shared" si="12"/>
        <v>2.35</v>
      </c>
      <c r="U81" s="136">
        <f t="shared" si="12"/>
        <v>2.2250000000000001</v>
      </c>
      <c r="V81" s="139">
        <f t="shared" si="12"/>
        <v>2.7250000000000001</v>
      </c>
      <c r="W81" s="121">
        <f t="shared" si="2"/>
        <v>98.5</v>
      </c>
      <c r="X81" s="161">
        <f t="shared" si="8"/>
        <v>12.475</v>
      </c>
      <c r="Y81" s="171">
        <v>81</v>
      </c>
      <c r="Z81" s="163">
        <f t="shared" si="4"/>
        <v>64.8</v>
      </c>
    </row>
    <row r="82" spans="1:26" ht="19.5" customHeight="1" x14ac:dyDescent="0.3">
      <c r="A82" s="6">
        <v>76</v>
      </c>
      <c r="B82" s="151">
        <v>663796</v>
      </c>
      <c r="C82" s="152" t="s">
        <v>180</v>
      </c>
      <c r="D82" s="14">
        <v>17</v>
      </c>
      <c r="E82" s="14">
        <v>13</v>
      </c>
      <c r="F82" s="14">
        <v>9</v>
      </c>
      <c r="G82" s="14">
        <v>15</v>
      </c>
      <c r="H82" s="14">
        <v>10</v>
      </c>
      <c r="I82" s="15">
        <f t="shared" si="3"/>
        <v>64</v>
      </c>
      <c r="J82" s="16">
        <f t="shared" si="5"/>
        <v>9.6</v>
      </c>
      <c r="K82" s="30">
        <v>3.5</v>
      </c>
      <c r="L82" s="30">
        <v>2.5</v>
      </c>
      <c r="M82" s="30">
        <v>5.5</v>
      </c>
      <c r="N82" s="30">
        <v>4</v>
      </c>
      <c r="O82" s="30">
        <v>5</v>
      </c>
      <c r="P82" s="31">
        <f t="shared" si="6"/>
        <v>20.5</v>
      </c>
      <c r="Q82" s="32">
        <f t="shared" si="7"/>
        <v>1.0250000000000001</v>
      </c>
      <c r="R82" s="38">
        <f t="shared" si="13"/>
        <v>2.7249999999999996</v>
      </c>
      <c r="S82" s="136">
        <f t="shared" si="10"/>
        <v>2.0750000000000002</v>
      </c>
      <c r="T82" s="136">
        <f t="shared" si="12"/>
        <v>1.625</v>
      </c>
      <c r="U82" s="136">
        <f t="shared" si="12"/>
        <v>2.4500000000000002</v>
      </c>
      <c r="V82" s="139">
        <f t="shared" si="12"/>
        <v>1.75</v>
      </c>
      <c r="W82" s="121">
        <f t="shared" si="2"/>
        <v>84.5</v>
      </c>
      <c r="X82" s="161">
        <f t="shared" si="8"/>
        <v>10.625</v>
      </c>
      <c r="Y82" s="171">
        <v>68</v>
      </c>
      <c r="Z82" s="163">
        <f t="shared" si="4"/>
        <v>54.400000000000006</v>
      </c>
    </row>
    <row r="83" spans="1:26" ht="19.5" customHeight="1" x14ac:dyDescent="0.3">
      <c r="A83" s="6">
        <v>77</v>
      </c>
      <c r="B83" s="151">
        <v>663797</v>
      </c>
      <c r="C83" s="152" t="s">
        <v>181</v>
      </c>
      <c r="D83" s="14">
        <v>11.5</v>
      </c>
      <c r="E83" s="14">
        <v>10</v>
      </c>
      <c r="F83" s="14">
        <v>8.5</v>
      </c>
      <c r="G83" s="14">
        <v>10.5</v>
      </c>
      <c r="H83" s="14">
        <v>14</v>
      </c>
      <c r="I83" s="15">
        <f t="shared" si="3"/>
        <v>54.5</v>
      </c>
      <c r="J83" s="16">
        <f t="shared" si="5"/>
        <v>8.1749999999999989</v>
      </c>
      <c r="K83" s="30">
        <v>3</v>
      </c>
      <c r="L83" s="30">
        <v>4</v>
      </c>
      <c r="M83" s="30">
        <v>4.5</v>
      </c>
      <c r="N83" s="30">
        <v>3</v>
      </c>
      <c r="O83" s="30">
        <v>3.5</v>
      </c>
      <c r="P83" s="31">
        <f t="shared" si="6"/>
        <v>18</v>
      </c>
      <c r="Q83" s="32">
        <f t="shared" si="7"/>
        <v>0.9</v>
      </c>
      <c r="R83" s="38">
        <f t="shared" si="13"/>
        <v>1.875</v>
      </c>
      <c r="S83" s="136">
        <f t="shared" si="10"/>
        <v>1.7</v>
      </c>
      <c r="T83" s="136">
        <f t="shared" si="12"/>
        <v>1.5</v>
      </c>
      <c r="U83" s="136">
        <f t="shared" si="12"/>
        <v>1.7250000000000001</v>
      </c>
      <c r="V83" s="139">
        <f t="shared" si="12"/>
        <v>2.2749999999999999</v>
      </c>
      <c r="W83" s="121">
        <f t="shared" si="2"/>
        <v>72.5</v>
      </c>
      <c r="X83" s="161">
        <f t="shared" si="8"/>
        <v>9.0749999999999993</v>
      </c>
      <c r="Y83" s="171">
        <v>59</v>
      </c>
      <c r="Z83" s="163">
        <f t="shared" si="4"/>
        <v>47.2</v>
      </c>
    </row>
    <row r="84" spans="1:26" ht="19.5" customHeight="1" x14ac:dyDescent="0.3">
      <c r="A84" s="6">
        <v>78</v>
      </c>
      <c r="B84" s="151">
        <v>663798</v>
      </c>
      <c r="C84" s="152" t="s">
        <v>182</v>
      </c>
      <c r="D84" s="14">
        <v>13</v>
      </c>
      <c r="E84" s="14">
        <v>9</v>
      </c>
      <c r="F84" s="14">
        <v>7</v>
      </c>
      <c r="G84" s="14">
        <v>15</v>
      </c>
      <c r="H84" s="14">
        <v>9.5</v>
      </c>
      <c r="I84" s="15">
        <f t="shared" si="3"/>
        <v>53.5</v>
      </c>
      <c r="J84" s="16">
        <f t="shared" si="5"/>
        <v>8.0250000000000004</v>
      </c>
      <c r="K84" s="30">
        <v>4</v>
      </c>
      <c r="L84" s="30">
        <v>4.5</v>
      </c>
      <c r="M84" s="30">
        <v>2</v>
      </c>
      <c r="N84" s="30">
        <v>3.5</v>
      </c>
      <c r="O84" s="30">
        <v>3</v>
      </c>
      <c r="P84" s="31">
        <f t="shared" si="6"/>
        <v>17</v>
      </c>
      <c r="Q84" s="32">
        <f t="shared" si="7"/>
        <v>0.85000000000000009</v>
      </c>
      <c r="R84" s="38">
        <f t="shared" si="13"/>
        <v>2.15</v>
      </c>
      <c r="S84" s="136">
        <f t="shared" si="10"/>
        <v>1.575</v>
      </c>
      <c r="T84" s="136">
        <f t="shared" si="12"/>
        <v>1.1500000000000001</v>
      </c>
      <c r="U84" s="136">
        <f t="shared" si="12"/>
        <v>2.4249999999999998</v>
      </c>
      <c r="V84" s="139">
        <f t="shared" si="12"/>
        <v>1.5750000000000002</v>
      </c>
      <c r="W84" s="121">
        <f t="shared" si="2"/>
        <v>70.5</v>
      </c>
      <c r="X84" s="161">
        <f t="shared" si="8"/>
        <v>8.875</v>
      </c>
      <c r="Y84" s="171">
        <v>58</v>
      </c>
      <c r="Z84" s="163">
        <f t="shared" si="4"/>
        <v>46.400000000000006</v>
      </c>
    </row>
    <row r="85" spans="1:26" ht="19.5" customHeight="1" x14ac:dyDescent="0.3">
      <c r="A85" s="6">
        <v>79</v>
      </c>
      <c r="B85" s="151">
        <v>663799</v>
      </c>
      <c r="C85" s="152" t="s">
        <v>183</v>
      </c>
      <c r="D85" s="14">
        <v>4</v>
      </c>
      <c r="E85" s="14">
        <v>5.5</v>
      </c>
      <c r="F85" s="14">
        <v>5</v>
      </c>
      <c r="G85" s="14">
        <v>4.5</v>
      </c>
      <c r="H85" s="14">
        <v>6</v>
      </c>
      <c r="I85" s="15">
        <f t="shared" si="3"/>
        <v>25</v>
      </c>
      <c r="J85" s="16">
        <f t="shared" si="5"/>
        <v>3.75</v>
      </c>
      <c r="K85" s="30">
        <v>2</v>
      </c>
      <c r="L85" s="30">
        <v>1.5</v>
      </c>
      <c r="M85" s="30">
        <v>1</v>
      </c>
      <c r="N85" s="30">
        <v>2.5</v>
      </c>
      <c r="O85" s="30">
        <v>1.5</v>
      </c>
      <c r="P85" s="31">
        <f t="shared" si="6"/>
        <v>8.5</v>
      </c>
      <c r="Q85" s="32">
        <f t="shared" si="7"/>
        <v>0.42500000000000004</v>
      </c>
      <c r="R85" s="38">
        <f t="shared" si="13"/>
        <v>0.7</v>
      </c>
      <c r="S85" s="136">
        <f t="shared" si="10"/>
        <v>0.89999999999999991</v>
      </c>
      <c r="T85" s="136">
        <f t="shared" si="12"/>
        <v>0.8</v>
      </c>
      <c r="U85" s="136">
        <f t="shared" si="12"/>
        <v>0.79999999999999993</v>
      </c>
      <c r="V85" s="139">
        <f t="shared" si="12"/>
        <v>0.97499999999999987</v>
      </c>
      <c r="W85" s="121">
        <f t="shared" si="2"/>
        <v>33.5</v>
      </c>
      <c r="X85" s="161">
        <f t="shared" si="8"/>
        <v>4.1749999999999998</v>
      </c>
      <c r="Y85" s="171">
        <v>30</v>
      </c>
      <c r="Z85" s="163">
        <f t="shared" si="4"/>
        <v>24</v>
      </c>
    </row>
    <row r="86" spans="1:26" ht="19.5" customHeight="1" x14ac:dyDescent="0.3">
      <c r="A86" s="6">
        <v>80</v>
      </c>
      <c r="B86" s="151">
        <v>663800</v>
      </c>
      <c r="C86" s="152" t="s">
        <v>184</v>
      </c>
      <c r="D86" s="14">
        <v>10.5</v>
      </c>
      <c r="E86" s="14">
        <v>11</v>
      </c>
      <c r="F86" s="14">
        <v>8.5</v>
      </c>
      <c r="G86" s="14">
        <v>10</v>
      </c>
      <c r="H86" s="14">
        <v>9</v>
      </c>
      <c r="I86" s="15">
        <f t="shared" si="3"/>
        <v>49</v>
      </c>
      <c r="J86" s="16">
        <f t="shared" si="5"/>
        <v>7.35</v>
      </c>
      <c r="K86" s="30">
        <v>2.5</v>
      </c>
      <c r="L86" s="30">
        <v>3</v>
      </c>
      <c r="M86" s="30">
        <v>4</v>
      </c>
      <c r="N86" s="30">
        <v>2</v>
      </c>
      <c r="O86" s="30">
        <v>3.5</v>
      </c>
      <c r="P86" s="31">
        <f t="shared" si="6"/>
        <v>15</v>
      </c>
      <c r="Q86" s="32">
        <f t="shared" si="7"/>
        <v>0.75</v>
      </c>
      <c r="R86" s="38">
        <f t="shared" si="13"/>
        <v>1.7</v>
      </c>
      <c r="S86" s="136">
        <f t="shared" si="10"/>
        <v>1.7999999999999998</v>
      </c>
      <c r="T86" s="136">
        <f t="shared" si="12"/>
        <v>1.4749999999999999</v>
      </c>
      <c r="U86" s="136">
        <f t="shared" si="12"/>
        <v>1.6</v>
      </c>
      <c r="V86" s="139">
        <f t="shared" si="12"/>
        <v>1.5249999999999999</v>
      </c>
      <c r="W86" s="121">
        <f t="shared" si="2"/>
        <v>64</v>
      </c>
      <c r="X86" s="161">
        <f t="shared" si="8"/>
        <v>8.1</v>
      </c>
      <c r="Y86" s="171">
        <v>52</v>
      </c>
      <c r="Z86" s="163">
        <f t="shared" si="4"/>
        <v>41.6</v>
      </c>
    </row>
    <row r="87" spans="1:26" ht="19.5" customHeight="1" x14ac:dyDescent="0.3">
      <c r="A87" s="6">
        <v>81</v>
      </c>
      <c r="B87" s="151">
        <v>663801</v>
      </c>
      <c r="C87" s="152" t="s">
        <v>185</v>
      </c>
      <c r="D87" s="14">
        <v>2</v>
      </c>
      <c r="E87" s="14">
        <v>1.5</v>
      </c>
      <c r="F87" s="14">
        <v>1</v>
      </c>
      <c r="G87" s="14">
        <v>2.5</v>
      </c>
      <c r="H87" s="14">
        <v>2</v>
      </c>
      <c r="I87" s="15">
        <f t="shared" si="3"/>
        <v>9</v>
      </c>
      <c r="J87" s="16">
        <f t="shared" si="5"/>
        <v>1.3499999999999999</v>
      </c>
      <c r="K87" s="30">
        <v>0.5</v>
      </c>
      <c r="L87" s="30">
        <v>1</v>
      </c>
      <c r="M87" s="30">
        <v>0.5</v>
      </c>
      <c r="N87" s="30">
        <v>0</v>
      </c>
      <c r="O87" s="30">
        <v>1</v>
      </c>
      <c r="P87" s="31">
        <f t="shared" si="6"/>
        <v>3</v>
      </c>
      <c r="Q87" s="32">
        <f t="shared" si="7"/>
        <v>0.15000000000000002</v>
      </c>
      <c r="R87" s="38">
        <f t="shared" si="13"/>
        <v>0.32500000000000001</v>
      </c>
      <c r="S87" s="136">
        <f t="shared" si="10"/>
        <v>0.27499999999999997</v>
      </c>
      <c r="T87" s="136">
        <f t="shared" si="12"/>
        <v>0.17499999999999999</v>
      </c>
      <c r="U87" s="136">
        <f t="shared" si="12"/>
        <v>0.375</v>
      </c>
      <c r="V87" s="139">
        <f t="shared" si="12"/>
        <v>0.35</v>
      </c>
      <c r="W87" s="121">
        <f t="shared" si="2"/>
        <v>12</v>
      </c>
      <c r="X87" s="161">
        <f t="shared" si="8"/>
        <v>1.5</v>
      </c>
      <c r="Y87" s="171">
        <v>13</v>
      </c>
      <c r="Z87" s="163">
        <f t="shared" si="4"/>
        <v>10.4</v>
      </c>
    </row>
    <row r="88" spans="1:26" ht="19.5" customHeight="1" x14ac:dyDescent="0.3">
      <c r="A88" s="6">
        <v>82</v>
      </c>
      <c r="B88" s="151">
        <v>663802</v>
      </c>
      <c r="C88" s="152" t="s">
        <v>186</v>
      </c>
      <c r="D88" s="14">
        <v>7</v>
      </c>
      <c r="E88" s="14">
        <v>9</v>
      </c>
      <c r="F88" s="14">
        <v>12</v>
      </c>
      <c r="G88" s="14">
        <v>11</v>
      </c>
      <c r="H88" s="14">
        <v>6.5</v>
      </c>
      <c r="I88" s="15">
        <f t="shared" si="3"/>
        <v>45.5</v>
      </c>
      <c r="J88" s="16">
        <f t="shared" si="5"/>
        <v>6.8250000000000002</v>
      </c>
      <c r="K88" s="30">
        <v>2.5</v>
      </c>
      <c r="L88" s="30">
        <v>4</v>
      </c>
      <c r="M88" s="30">
        <v>2</v>
      </c>
      <c r="N88" s="30">
        <v>3.5</v>
      </c>
      <c r="O88" s="30">
        <v>2</v>
      </c>
      <c r="P88" s="31">
        <f t="shared" si="6"/>
        <v>14</v>
      </c>
      <c r="Q88" s="32">
        <f t="shared" si="7"/>
        <v>0.70000000000000007</v>
      </c>
      <c r="R88" s="38">
        <f t="shared" si="13"/>
        <v>1.175</v>
      </c>
      <c r="S88" s="136">
        <f t="shared" si="10"/>
        <v>1.5499999999999998</v>
      </c>
      <c r="T88" s="136">
        <f t="shared" si="12"/>
        <v>1.9</v>
      </c>
      <c r="U88" s="136">
        <f t="shared" si="12"/>
        <v>1.825</v>
      </c>
      <c r="V88" s="139">
        <f t="shared" si="12"/>
        <v>1.075</v>
      </c>
      <c r="W88" s="121">
        <f t="shared" si="2"/>
        <v>59.5</v>
      </c>
      <c r="X88" s="161">
        <f t="shared" si="8"/>
        <v>7.5250000000000004</v>
      </c>
      <c r="Y88" s="171">
        <v>48</v>
      </c>
      <c r="Z88" s="163">
        <f t="shared" si="4"/>
        <v>38.400000000000006</v>
      </c>
    </row>
    <row r="89" spans="1:26" ht="19.5" customHeight="1" x14ac:dyDescent="0.3">
      <c r="A89" s="6">
        <v>83</v>
      </c>
      <c r="B89" s="151">
        <v>663803</v>
      </c>
      <c r="C89" s="152" t="s">
        <v>187</v>
      </c>
      <c r="D89" s="14">
        <v>8.5</v>
      </c>
      <c r="E89" s="14">
        <v>10.5</v>
      </c>
      <c r="F89" s="14">
        <v>6.5</v>
      </c>
      <c r="G89" s="14">
        <v>8</v>
      </c>
      <c r="H89" s="14">
        <v>9</v>
      </c>
      <c r="I89" s="15">
        <f t="shared" si="3"/>
        <v>42.5</v>
      </c>
      <c r="J89" s="16">
        <f t="shared" si="5"/>
        <v>6.375</v>
      </c>
      <c r="K89" s="30">
        <v>4</v>
      </c>
      <c r="L89" s="30">
        <v>2</v>
      </c>
      <c r="M89" s="30">
        <v>3</v>
      </c>
      <c r="N89" s="30">
        <v>2</v>
      </c>
      <c r="O89" s="30">
        <v>3.5</v>
      </c>
      <c r="P89" s="31">
        <f t="shared" si="6"/>
        <v>14.5</v>
      </c>
      <c r="Q89" s="32">
        <f t="shared" si="7"/>
        <v>0.72500000000000009</v>
      </c>
      <c r="R89" s="38">
        <f t="shared" si="13"/>
        <v>1.4749999999999999</v>
      </c>
      <c r="S89" s="136">
        <f t="shared" si="10"/>
        <v>1.675</v>
      </c>
      <c r="T89" s="136">
        <f t="shared" si="12"/>
        <v>1.125</v>
      </c>
      <c r="U89" s="136">
        <f t="shared" si="12"/>
        <v>1.3</v>
      </c>
      <c r="V89" s="139">
        <f t="shared" si="12"/>
        <v>1.5249999999999999</v>
      </c>
      <c r="W89" s="121">
        <f t="shared" si="2"/>
        <v>57</v>
      </c>
      <c r="X89" s="161">
        <f t="shared" si="8"/>
        <v>7.1</v>
      </c>
      <c r="Y89" s="171">
        <v>47</v>
      </c>
      <c r="Z89" s="163">
        <f t="shared" si="4"/>
        <v>37.6</v>
      </c>
    </row>
    <row r="90" spans="1:26" ht="19.5" customHeight="1" x14ac:dyDescent="0.3">
      <c r="A90" s="6">
        <v>84</v>
      </c>
      <c r="B90" s="151">
        <v>663804</v>
      </c>
      <c r="C90" s="152" t="s">
        <v>188</v>
      </c>
      <c r="D90" s="14">
        <v>12</v>
      </c>
      <c r="E90" s="14">
        <v>14</v>
      </c>
      <c r="F90" s="14">
        <v>8</v>
      </c>
      <c r="G90" s="14">
        <v>10.5</v>
      </c>
      <c r="H90" s="14">
        <v>8.5</v>
      </c>
      <c r="I90" s="15">
        <f t="shared" si="3"/>
        <v>53</v>
      </c>
      <c r="J90" s="16">
        <f t="shared" si="5"/>
        <v>7.9499999999999993</v>
      </c>
      <c r="K90" s="30">
        <v>2</v>
      </c>
      <c r="L90" s="30">
        <v>3</v>
      </c>
      <c r="M90" s="30">
        <v>4</v>
      </c>
      <c r="N90" s="30">
        <v>3.5</v>
      </c>
      <c r="O90" s="30">
        <v>3</v>
      </c>
      <c r="P90" s="31">
        <f t="shared" si="6"/>
        <v>15.5</v>
      </c>
      <c r="Q90" s="32">
        <f t="shared" si="7"/>
        <v>0.77500000000000002</v>
      </c>
      <c r="R90" s="38">
        <f t="shared" si="13"/>
        <v>1.9</v>
      </c>
      <c r="S90" s="136">
        <f t="shared" si="10"/>
        <v>2.25</v>
      </c>
      <c r="T90" s="136">
        <f t="shared" si="12"/>
        <v>1.4</v>
      </c>
      <c r="U90" s="136">
        <f t="shared" si="12"/>
        <v>1.75</v>
      </c>
      <c r="V90" s="139">
        <f t="shared" si="12"/>
        <v>1.4249999999999998</v>
      </c>
      <c r="W90" s="121">
        <f t="shared" si="2"/>
        <v>68.5</v>
      </c>
      <c r="X90" s="161">
        <f t="shared" si="8"/>
        <v>8.7249999999999996</v>
      </c>
      <c r="Y90" s="171">
        <v>57</v>
      </c>
      <c r="Z90" s="163">
        <f t="shared" si="4"/>
        <v>45.6</v>
      </c>
    </row>
    <row r="91" spans="1:26" ht="19.5" customHeight="1" x14ac:dyDescent="0.3">
      <c r="A91" s="6">
        <v>85</v>
      </c>
      <c r="B91" s="151">
        <v>663805</v>
      </c>
      <c r="C91" s="152" t="s">
        <v>189</v>
      </c>
      <c r="D91" s="14">
        <v>15</v>
      </c>
      <c r="E91" s="14">
        <v>11</v>
      </c>
      <c r="F91" s="14">
        <v>14.5</v>
      </c>
      <c r="G91" s="14">
        <v>8.5</v>
      </c>
      <c r="H91" s="14">
        <v>12</v>
      </c>
      <c r="I91" s="15">
        <f t="shared" si="3"/>
        <v>61</v>
      </c>
      <c r="J91" s="16">
        <f t="shared" si="5"/>
        <v>9.15</v>
      </c>
      <c r="K91" s="30">
        <v>4.5</v>
      </c>
      <c r="L91" s="30">
        <v>5</v>
      </c>
      <c r="M91" s="30">
        <v>3.5</v>
      </c>
      <c r="N91" s="30">
        <v>4</v>
      </c>
      <c r="O91" s="30">
        <v>2</v>
      </c>
      <c r="P91" s="31">
        <f t="shared" si="6"/>
        <v>19</v>
      </c>
      <c r="Q91" s="32">
        <f t="shared" si="7"/>
        <v>0.95000000000000007</v>
      </c>
      <c r="R91" s="38">
        <f t="shared" si="13"/>
        <v>2.4750000000000001</v>
      </c>
      <c r="S91" s="136">
        <f t="shared" si="10"/>
        <v>1.9</v>
      </c>
      <c r="T91" s="136">
        <f t="shared" si="12"/>
        <v>2.3499999999999996</v>
      </c>
      <c r="U91" s="136">
        <f t="shared" si="12"/>
        <v>1.4749999999999999</v>
      </c>
      <c r="V91" s="139">
        <f t="shared" si="12"/>
        <v>1.9</v>
      </c>
      <c r="W91" s="121">
        <f t="shared" si="2"/>
        <v>80</v>
      </c>
      <c r="X91" s="161">
        <f t="shared" si="8"/>
        <v>10.1</v>
      </c>
      <c r="Y91" s="171">
        <v>65</v>
      </c>
      <c r="Z91" s="163">
        <f t="shared" si="4"/>
        <v>52</v>
      </c>
    </row>
    <row r="92" spans="1:26" ht="19.5" customHeight="1" x14ac:dyDescent="0.3">
      <c r="A92" s="6">
        <v>86</v>
      </c>
      <c r="B92" s="151">
        <v>663806</v>
      </c>
      <c r="C92" s="152" t="s">
        <v>190</v>
      </c>
      <c r="D92" s="14">
        <v>14</v>
      </c>
      <c r="E92" s="14">
        <v>12.5</v>
      </c>
      <c r="F92" s="14">
        <v>13</v>
      </c>
      <c r="G92" s="14">
        <v>12</v>
      </c>
      <c r="H92" s="14">
        <v>10</v>
      </c>
      <c r="I92" s="15">
        <f t="shared" si="3"/>
        <v>61.5</v>
      </c>
      <c r="J92" s="16">
        <f t="shared" si="5"/>
        <v>9.2249999999999996</v>
      </c>
      <c r="K92" s="30">
        <v>5</v>
      </c>
      <c r="L92" s="30">
        <v>2.5</v>
      </c>
      <c r="M92" s="30">
        <v>4</v>
      </c>
      <c r="N92" s="30">
        <v>4.5</v>
      </c>
      <c r="O92" s="30">
        <v>3</v>
      </c>
      <c r="P92" s="31">
        <f t="shared" si="6"/>
        <v>19</v>
      </c>
      <c r="Q92" s="32">
        <f t="shared" si="7"/>
        <v>0.95000000000000007</v>
      </c>
      <c r="R92" s="38">
        <f t="shared" si="13"/>
        <v>2.35</v>
      </c>
      <c r="S92" s="136">
        <f t="shared" si="10"/>
        <v>2</v>
      </c>
      <c r="T92" s="136">
        <f t="shared" si="12"/>
        <v>2.15</v>
      </c>
      <c r="U92" s="136">
        <f t="shared" si="12"/>
        <v>2.0249999999999999</v>
      </c>
      <c r="V92" s="139">
        <f t="shared" si="12"/>
        <v>1.65</v>
      </c>
      <c r="W92" s="121">
        <f t="shared" si="2"/>
        <v>80.5</v>
      </c>
      <c r="X92" s="161">
        <f t="shared" si="8"/>
        <v>10.174999999999999</v>
      </c>
      <c r="Y92" s="171">
        <v>66</v>
      </c>
      <c r="Z92" s="163">
        <f t="shared" si="4"/>
        <v>52.800000000000004</v>
      </c>
    </row>
    <row r="93" spans="1:26" ht="19.5" customHeight="1" x14ac:dyDescent="0.3">
      <c r="A93" s="6">
        <v>87</v>
      </c>
      <c r="B93" s="151">
        <v>663807</v>
      </c>
      <c r="C93" s="152" t="s">
        <v>191</v>
      </c>
      <c r="D93" s="14">
        <v>11</v>
      </c>
      <c r="E93" s="14">
        <v>13</v>
      </c>
      <c r="F93" s="14">
        <v>9</v>
      </c>
      <c r="G93" s="14">
        <v>15</v>
      </c>
      <c r="H93" s="14">
        <v>14.5</v>
      </c>
      <c r="I93" s="15">
        <f t="shared" si="3"/>
        <v>62.5</v>
      </c>
      <c r="J93" s="16">
        <f t="shared" si="5"/>
        <v>9.375</v>
      </c>
      <c r="K93" s="30">
        <v>4.5</v>
      </c>
      <c r="L93" s="30">
        <v>5</v>
      </c>
      <c r="M93" s="30">
        <v>3</v>
      </c>
      <c r="N93" s="30">
        <v>2.5</v>
      </c>
      <c r="O93" s="30">
        <v>4</v>
      </c>
      <c r="P93" s="31">
        <f t="shared" si="6"/>
        <v>19</v>
      </c>
      <c r="Q93" s="32">
        <f t="shared" si="7"/>
        <v>0.95000000000000007</v>
      </c>
      <c r="R93" s="38">
        <f t="shared" si="13"/>
        <v>1.875</v>
      </c>
      <c r="S93" s="136">
        <f t="shared" si="10"/>
        <v>2.2000000000000002</v>
      </c>
      <c r="T93" s="136">
        <f t="shared" si="12"/>
        <v>1.5</v>
      </c>
      <c r="U93" s="136">
        <f t="shared" si="12"/>
        <v>2.375</v>
      </c>
      <c r="V93" s="139">
        <f t="shared" si="12"/>
        <v>2.375</v>
      </c>
      <c r="W93" s="121">
        <f t="shared" si="2"/>
        <v>81.5</v>
      </c>
      <c r="X93" s="161">
        <f t="shared" si="8"/>
        <v>10.324999999999999</v>
      </c>
      <c r="Y93" s="171">
        <v>67</v>
      </c>
      <c r="Z93" s="163">
        <f t="shared" si="4"/>
        <v>53.6</v>
      </c>
    </row>
    <row r="94" spans="1:26" ht="19.5" customHeight="1" x14ac:dyDescent="0.3">
      <c r="A94" s="6">
        <v>88</v>
      </c>
      <c r="B94" s="151">
        <v>663808</v>
      </c>
      <c r="C94" s="152" t="s">
        <v>192</v>
      </c>
      <c r="D94" s="14">
        <v>13.5</v>
      </c>
      <c r="E94" s="14">
        <v>17</v>
      </c>
      <c r="F94" s="14">
        <v>13</v>
      </c>
      <c r="G94" s="14">
        <v>10.5</v>
      </c>
      <c r="H94" s="173">
        <v>12</v>
      </c>
      <c r="I94" s="15">
        <f t="shared" si="3"/>
        <v>66</v>
      </c>
      <c r="J94" s="16">
        <f t="shared" si="5"/>
        <v>9.9</v>
      </c>
      <c r="K94" s="30">
        <v>5</v>
      </c>
      <c r="L94" s="30">
        <v>4</v>
      </c>
      <c r="M94" s="30">
        <v>4.5</v>
      </c>
      <c r="N94" s="30">
        <v>3</v>
      </c>
      <c r="O94" s="30">
        <v>5.5</v>
      </c>
      <c r="P94" s="31">
        <f t="shared" si="6"/>
        <v>22</v>
      </c>
      <c r="Q94" s="32">
        <f t="shared" si="7"/>
        <v>1.1000000000000001</v>
      </c>
      <c r="R94" s="38">
        <f t="shared" si="13"/>
        <v>2.2749999999999999</v>
      </c>
      <c r="S94" s="136">
        <f t="shared" si="10"/>
        <v>2.75</v>
      </c>
      <c r="T94" s="136">
        <f t="shared" si="12"/>
        <v>2.1749999999999998</v>
      </c>
      <c r="U94" s="136">
        <f t="shared" si="12"/>
        <v>1.7250000000000001</v>
      </c>
      <c r="V94" s="139">
        <f t="shared" si="12"/>
        <v>2.0749999999999997</v>
      </c>
      <c r="W94" s="121">
        <f t="shared" si="2"/>
        <v>88</v>
      </c>
      <c r="X94" s="161">
        <f t="shared" si="8"/>
        <v>11</v>
      </c>
      <c r="Y94" s="171">
        <v>71</v>
      </c>
      <c r="Z94" s="163">
        <f t="shared" si="4"/>
        <v>56.800000000000004</v>
      </c>
    </row>
    <row r="95" spans="1:26" ht="19.5" customHeight="1" x14ac:dyDescent="0.3">
      <c r="A95" s="6">
        <v>89</v>
      </c>
      <c r="B95" s="151">
        <v>663809</v>
      </c>
      <c r="C95" s="152" t="s">
        <v>193</v>
      </c>
      <c r="D95" s="14">
        <v>9</v>
      </c>
      <c r="E95" s="174">
        <v>12</v>
      </c>
      <c r="F95" s="14">
        <v>11.5</v>
      </c>
      <c r="G95" s="14">
        <v>8.5</v>
      </c>
      <c r="H95" s="14">
        <v>11</v>
      </c>
      <c r="I95" s="15">
        <f t="shared" si="3"/>
        <v>52</v>
      </c>
      <c r="J95" s="16">
        <f t="shared" si="5"/>
        <v>7.8</v>
      </c>
      <c r="K95" s="175">
        <v>4</v>
      </c>
      <c r="L95" s="176">
        <v>3.5</v>
      </c>
      <c r="M95" s="175">
        <v>2</v>
      </c>
      <c r="N95" s="175">
        <v>3.5</v>
      </c>
      <c r="O95" s="176">
        <v>3</v>
      </c>
      <c r="P95" s="31">
        <f t="shared" si="6"/>
        <v>16</v>
      </c>
      <c r="Q95" s="32">
        <f t="shared" si="7"/>
        <v>0.8</v>
      </c>
      <c r="R95" s="38">
        <f t="shared" si="13"/>
        <v>1.5499999999999998</v>
      </c>
      <c r="S95" s="136">
        <f t="shared" si="10"/>
        <v>1.9749999999999999</v>
      </c>
      <c r="T95" s="136">
        <f t="shared" si="12"/>
        <v>1.825</v>
      </c>
      <c r="U95" s="136">
        <f t="shared" si="12"/>
        <v>1.45</v>
      </c>
      <c r="V95" s="139">
        <f t="shared" si="12"/>
        <v>1.7999999999999998</v>
      </c>
      <c r="W95" s="121">
        <f t="shared" si="2"/>
        <v>68</v>
      </c>
      <c r="X95" s="161">
        <f t="shared" si="8"/>
        <v>8.6</v>
      </c>
      <c r="Y95" s="171">
        <v>56</v>
      </c>
      <c r="Z95" s="163">
        <f t="shared" si="4"/>
        <v>44.800000000000004</v>
      </c>
    </row>
    <row r="96" spans="1:26" ht="19.5" customHeight="1" x14ac:dyDescent="0.3">
      <c r="A96" s="6">
        <v>90</v>
      </c>
      <c r="B96" s="151">
        <v>663810</v>
      </c>
      <c r="C96" s="152" t="s">
        <v>194</v>
      </c>
      <c r="D96" s="14">
        <v>15</v>
      </c>
      <c r="E96" s="14">
        <v>18.5</v>
      </c>
      <c r="F96" s="14">
        <v>16</v>
      </c>
      <c r="G96" s="14">
        <v>12</v>
      </c>
      <c r="H96" s="14">
        <v>14</v>
      </c>
      <c r="I96" s="15">
        <f t="shared" si="3"/>
        <v>75.5</v>
      </c>
      <c r="J96" s="16">
        <f t="shared" si="5"/>
        <v>11.324999999999999</v>
      </c>
      <c r="K96" s="30">
        <v>3.5</v>
      </c>
      <c r="L96" s="30">
        <v>4</v>
      </c>
      <c r="M96" s="30">
        <v>5.5</v>
      </c>
      <c r="N96" s="30">
        <v>4.5</v>
      </c>
      <c r="O96" s="30">
        <v>5</v>
      </c>
      <c r="P96" s="31">
        <f t="shared" si="6"/>
        <v>22.5</v>
      </c>
      <c r="Q96" s="32">
        <f t="shared" si="7"/>
        <v>1.125</v>
      </c>
      <c r="R96" s="38">
        <f t="shared" si="13"/>
        <v>2.4249999999999998</v>
      </c>
      <c r="S96" s="136">
        <f t="shared" si="10"/>
        <v>2.9750000000000001</v>
      </c>
      <c r="T96" s="136">
        <f t="shared" si="12"/>
        <v>2.6749999999999998</v>
      </c>
      <c r="U96" s="136">
        <f t="shared" si="12"/>
        <v>2.0249999999999999</v>
      </c>
      <c r="V96" s="139">
        <f t="shared" si="12"/>
        <v>2.35</v>
      </c>
      <c r="W96" s="121">
        <f t="shared" si="2"/>
        <v>98</v>
      </c>
      <c r="X96" s="161">
        <f t="shared" si="8"/>
        <v>12.45</v>
      </c>
      <c r="Y96" s="171">
        <v>79</v>
      </c>
      <c r="Z96" s="163">
        <f t="shared" si="4"/>
        <v>63.2</v>
      </c>
    </row>
    <row r="97" spans="1:26" ht="19.5" customHeight="1" x14ac:dyDescent="0.3">
      <c r="A97" s="6">
        <v>91</v>
      </c>
      <c r="B97" s="151">
        <v>663811</v>
      </c>
      <c r="C97" s="152" t="s">
        <v>195</v>
      </c>
      <c r="D97" s="14">
        <v>18</v>
      </c>
      <c r="E97" s="14">
        <v>15</v>
      </c>
      <c r="F97" s="14">
        <v>14</v>
      </c>
      <c r="G97" s="14">
        <v>12.5</v>
      </c>
      <c r="H97" s="14">
        <v>9.5</v>
      </c>
      <c r="I97" s="15">
        <f t="shared" si="3"/>
        <v>69</v>
      </c>
      <c r="J97" s="16">
        <f t="shared" si="5"/>
        <v>10.35</v>
      </c>
      <c r="K97" s="30">
        <v>4</v>
      </c>
      <c r="L97" s="30">
        <v>5</v>
      </c>
      <c r="M97" s="30">
        <v>5</v>
      </c>
      <c r="N97" s="30">
        <v>3</v>
      </c>
      <c r="O97" s="30">
        <v>4.5</v>
      </c>
      <c r="P97" s="31">
        <f t="shared" si="6"/>
        <v>21.5</v>
      </c>
      <c r="Q97" s="32">
        <f t="shared" si="7"/>
        <v>1.075</v>
      </c>
      <c r="R97" s="38">
        <f t="shared" si="13"/>
        <v>2.9</v>
      </c>
      <c r="S97" s="136">
        <f t="shared" si="10"/>
        <v>2.5</v>
      </c>
      <c r="T97" s="136">
        <f t="shared" si="12"/>
        <v>2.35</v>
      </c>
      <c r="U97" s="136">
        <f t="shared" si="12"/>
        <v>2.0249999999999999</v>
      </c>
      <c r="V97" s="139">
        <f t="shared" si="12"/>
        <v>1.6500000000000001</v>
      </c>
      <c r="W97" s="121">
        <f t="shared" si="2"/>
        <v>90.5</v>
      </c>
      <c r="X97" s="161">
        <f t="shared" si="8"/>
        <v>11.424999999999999</v>
      </c>
      <c r="Y97" s="171">
        <v>74</v>
      </c>
      <c r="Z97" s="163">
        <f t="shared" si="4"/>
        <v>59.2</v>
      </c>
    </row>
    <row r="98" spans="1:26" ht="19.5" customHeight="1" x14ac:dyDescent="0.3">
      <c r="A98" s="6">
        <v>92</v>
      </c>
      <c r="B98" s="151">
        <v>663812</v>
      </c>
      <c r="C98" s="152" t="s">
        <v>196</v>
      </c>
      <c r="D98" s="14">
        <v>11.5</v>
      </c>
      <c r="E98" s="14">
        <v>14</v>
      </c>
      <c r="F98" s="14">
        <v>16</v>
      </c>
      <c r="G98" s="14">
        <v>17</v>
      </c>
      <c r="H98" s="14">
        <v>14.5</v>
      </c>
      <c r="I98" s="15">
        <f t="shared" si="3"/>
        <v>73</v>
      </c>
      <c r="J98" s="16">
        <f t="shared" si="5"/>
        <v>10.95</v>
      </c>
      <c r="K98" s="30">
        <v>4.5</v>
      </c>
      <c r="L98" s="30">
        <v>3.5</v>
      </c>
      <c r="M98" s="30">
        <v>5</v>
      </c>
      <c r="N98" s="30">
        <v>5.5</v>
      </c>
      <c r="O98" s="30">
        <v>4</v>
      </c>
      <c r="P98" s="31">
        <f t="shared" si="6"/>
        <v>22.5</v>
      </c>
      <c r="Q98" s="32">
        <f t="shared" si="7"/>
        <v>1.125</v>
      </c>
      <c r="R98" s="38">
        <f t="shared" si="13"/>
        <v>1.95</v>
      </c>
      <c r="S98" s="136">
        <f t="shared" si="10"/>
        <v>2.2749999999999999</v>
      </c>
      <c r="T98" s="136">
        <f t="shared" si="12"/>
        <v>2.65</v>
      </c>
      <c r="U98" s="136">
        <f t="shared" si="12"/>
        <v>2.8249999999999997</v>
      </c>
      <c r="V98" s="139">
        <f t="shared" si="12"/>
        <v>2.375</v>
      </c>
      <c r="W98" s="121">
        <f t="shared" si="2"/>
        <v>95.5</v>
      </c>
      <c r="X98" s="161">
        <f t="shared" si="8"/>
        <v>12.074999999999999</v>
      </c>
      <c r="Y98" s="171">
        <v>76</v>
      </c>
      <c r="Z98" s="163">
        <f t="shared" si="4"/>
        <v>60.800000000000004</v>
      </c>
    </row>
    <row r="99" spans="1:26" ht="19.5" customHeight="1" x14ac:dyDescent="0.3">
      <c r="A99" s="6">
        <v>93</v>
      </c>
      <c r="B99" s="151">
        <v>663813</v>
      </c>
      <c r="C99" s="152" t="s">
        <v>197</v>
      </c>
      <c r="D99" s="14">
        <v>13</v>
      </c>
      <c r="E99" s="14">
        <v>16</v>
      </c>
      <c r="F99" s="14">
        <v>11</v>
      </c>
      <c r="G99" s="14">
        <v>15.5</v>
      </c>
      <c r="H99" s="14">
        <v>12</v>
      </c>
      <c r="I99" s="15">
        <f t="shared" si="3"/>
        <v>67.5</v>
      </c>
      <c r="J99" s="16">
        <f t="shared" si="5"/>
        <v>10.125</v>
      </c>
      <c r="K99" s="30">
        <v>5</v>
      </c>
      <c r="L99" s="30">
        <v>4</v>
      </c>
      <c r="M99" s="30">
        <v>3.5</v>
      </c>
      <c r="N99" s="30">
        <v>3</v>
      </c>
      <c r="O99" s="30">
        <v>5.5</v>
      </c>
      <c r="P99" s="31">
        <f t="shared" si="6"/>
        <v>21</v>
      </c>
      <c r="Q99" s="32">
        <f t="shared" si="7"/>
        <v>1.05</v>
      </c>
      <c r="R99" s="38">
        <f t="shared" si="13"/>
        <v>2.2000000000000002</v>
      </c>
      <c r="S99" s="136">
        <f t="shared" si="10"/>
        <v>2.6</v>
      </c>
      <c r="T99" s="136">
        <f t="shared" si="12"/>
        <v>1.825</v>
      </c>
      <c r="U99" s="136">
        <f t="shared" si="12"/>
        <v>2.4749999999999996</v>
      </c>
      <c r="V99" s="139">
        <f t="shared" si="12"/>
        <v>2.0749999999999997</v>
      </c>
      <c r="W99" s="121">
        <f t="shared" si="2"/>
        <v>88.5</v>
      </c>
      <c r="X99" s="161">
        <f t="shared" si="8"/>
        <v>11.175000000000001</v>
      </c>
      <c r="Y99" s="171">
        <v>72</v>
      </c>
      <c r="Z99" s="163">
        <f t="shared" si="4"/>
        <v>57.6</v>
      </c>
    </row>
    <row r="100" spans="1:26" ht="19.5" customHeight="1" x14ac:dyDescent="0.3">
      <c r="A100" s="6">
        <v>94</v>
      </c>
      <c r="B100" s="151">
        <v>663814</v>
      </c>
      <c r="C100" s="152" t="s">
        <v>198</v>
      </c>
      <c r="D100" s="14">
        <v>15</v>
      </c>
      <c r="E100" s="14">
        <v>18.5</v>
      </c>
      <c r="F100" s="14">
        <v>13</v>
      </c>
      <c r="G100" s="14">
        <v>12</v>
      </c>
      <c r="H100" s="14">
        <v>16</v>
      </c>
      <c r="I100" s="15">
        <f t="shared" si="3"/>
        <v>74.5</v>
      </c>
      <c r="J100" s="16">
        <f t="shared" si="5"/>
        <v>11.174999999999999</v>
      </c>
      <c r="K100" s="30">
        <v>5.5</v>
      </c>
      <c r="L100" s="30">
        <v>4</v>
      </c>
      <c r="M100" s="30">
        <v>5</v>
      </c>
      <c r="N100" s="30">
        <v>4.5</v>
      </c>
      <c r="O100" s="30">
        <v>3.5</v>
      </c>
      <c r="P100" s="31">
        <f t="shared" si="6"/>
        <v>22.5</v>
      </c>
      <c r="Q100" s="32">
        <f t="shared" si="7"/>
        <v>1.125</v>
      </c>
      <c r="R100" s="38">
        <f t="shared" si="13"/>
        <v>2.5249999999999999</v>
      </c>
      <c r="S100" s="136">
        <f t="shared" si="10"/>
        <v>2.9750000000000001</v>
      </c>
      <c r="T100" s="136">
        <f t="shared" si="12"/>
        <v>2.2000000000000002</v>
      </c>
      <c r="U100" s="136">
        <f t="shared" si="12"/>
        <v>2.0249999999999999</v>
      </c>
      <c r="V100" s="139">
        <f t="shared" si="12"/>
        <v>2.5749999999999997</v>
      </c>
      <c r="W100" s="121">
        <f t="shared" si="2"/>
        <v>97</v>
      </c>
      <c r="X100" s="161">
        <f t="shared" si="8"/>
        <v>12.299999999999999</v>
      </c>
      <c r="Y100" s="171">
        <v>77</v>
      </c>
      <c r="Z100" s="163">
        <f t="shared" si="4"/>
        <v>61.6</v>
      </c>
    </row>
    <row r="101" spans="1:26" ht="19.899999999999999" customHeight="1" x14ac:dyDescent="0.3">
      <c r="A101" s="6">
        <v>95</v>
      </c>
      <c r="B101" s="151">
        <v>663815</v>
      </c>
      <c r="C101" s="152" t="s">
        <v>199</v>
      </c>
      <c r="D101" s="14">
        <v>18</v>
      </c>
      <c r="E101" s="14">
        <v>13</v>
      </c>
      <c r="F101" s="14">
        <v>15</v>
      </c>
      <c r="G101" s="14">
        <v>16.5</v>
      </c>
      <c r="H101" s="14">
        <v>14</v>
      </c>
      <c r="I101" s="15">
        <f t="shared" si="3"/>
        <v>76.5</v>
      </c>
      <c r="J101" s="16">
        <f t="shared" si="5"/>
        <v>11.475</v>
      </c>
      <c r="K101" s="30">
        <v>5.5</v>
      </c>
      <c r="L101" s="30">
        <v>4.5</v>
      </c>
      <c r="M101" s="30">
        <v>4</v>
      </c>
      <c r="N101" s="30">
        <v>5</v>
      </c>
      <c r="O101" s="30">
        <v>5</v>
      </c>
      <c r="P101" s="31">
        <f t="shared" si="6"/>
        <v>24</v>
      </c>
      <c r="Q101" s="32">
        <f t="shared" si="7"/>
        <v>1.2000000000000002</v>
      </c>
      <c r="R101" s="38">
        <f t="shared" si="13"/>
        <v>2.9749999999999996</v>
      </c>
      <c r="S101" s="136">
        <f t="shared" si="10"/>
        <v>2.1749999999999998</v>
      </c>
      <c r="T101" s="136">
        <f t="shared" si="12"/>
        <v>2.4500000000000002</v>
      </c>
      <c r="U101" s="136">
        <f t="shared" si="12"/>
        <v>2.7250000000000001</v>
      </c>
      <c r="V101" s="139">
        <f t="shared" si="12"/>
        <v>2.35</v>
      </c>
      <c r="W101" s="121">
        <f t="shared" si="2"/>
        <v>100.5</v>
      </c>
      <c r="X101" s="161">
        <f t="shared" si="8"/>
        <v>12.675000000000001</v>
      </c>
      <c r="Y101" s="171">
        <v>81</v>
      </c>
      <c r="Z101" s="163">
        <f t="shared" si="4"/>
        <v>64.8</v>
      </c>
    </row>
    <row r="102" spans="1:26" ht="19.899999999999999" customHeight="1" x14ac:dyDescent="0.3">
      <c r="A102" s="6">
        <v>96</v>
      </c>
      <c r="B102" s="151">
        <v>663816</v>
      </c>
      <c r="C102" s="152" t="s">
        <v>200</v>
      </c>
      <c r="D102" s="14">
        <v>13</v>
      </c>
      <c r="E102" s="14">
        <v>10</v>
      </c>
      <c r="F102" s="14">
        <v>9</v>
      </c>
      <c r="G102" s="14">
        <v>8</v>
      </c>
      <c r="H102" s="14">
        <v>9.5</v>
      </c>
      <c r="I102" s="15">
        <f t="shared" si="3"/>
        <v>49.5</v>
      </c>
      <c r="J102" s="16">
        <f t="shared" si="5"/>
        <v>7.4249999999999998</v>
      </c>
      <c r="K102" s="30">
        <v>3</v>
      </c>
      <c r="L102" s="30">
        <v>3.5</v>
      </c>
      <c r="M102" s="30">
        <v>2</v>
      </c>
      <c r="N102" s="30">
        <v>2.5</v>
      </c>
      <c r="O102" s="30">
        <v>4</v>
      </c>
      <c r="P102" s="31">
        <f t="shared" si="6"/>
        <v>15</v>
      </c>
      <c r="Q102" s="32">
        <f t="shared" si="7"/>
        <v>0.75</v>
      </c>
      <c r="R102" s="38">
        <f t="shared" si="13"/>
        <v>2.1</v>
      </c>
      <c r="S102" s="136">
        <f t="shared" si="10"/>
        <v>1.675</v>
      </c>
      <c r="T102" s="136">
        <f t="shared" si="12"/>
        <v>1.45</v>
      </c>
      <c r="U102" s="136">
        <f t="shared" si="12"/>
        <v>1.325</v>
      </c>
      <c r="V102" s="139">
        <f t="shared" si="12"/>
        <v>1.625</v>
      </c>
      <c r="W102" s="121">
        <f t="shared" si="2"/>
        <v>64.5</v>
      </c>
      <c r="X102" s="161">
        <f t="shared" si="8"/>
        <v>8.1750000000000007</v>
      </c>
      <c r="Y102" s="171">
        <v>54</v>
      </c>
      <c r="Z102" s="163">
        <f t="shared" si="4"/>
        <v>43.2</v>
      </c>
    </row>
    <row r="103" spans="1:26" ht="19.899999999999999" customHeight="1" x14ac:dyDescent="0.3">
      <c r="A103" s="6">
        <v>97</v>
      </c>
      <c r="B103" s="151">
        <v>663817</v>
      </c>
      <c r="C103" s="152" t="s">
        <v>201</v>
      </c>
      <c r="D103" s="14">
        <v>9</v>
      </c>
      <c r="E103" s="14">
        <v>4</v>
      </c>
      <c r="F103" s="14">
        <v>5</v>
      </c>
      <c r="G103" s="14">
        <v>6.5</v>
      </c>
      <c r="H103" s="14">
        <v>8</v>
      </c>
      <c r="I103" s="15">
        <f t="shared" si="3"/>
        <v>32.5</v>
      </c>
      <c r="J103" s="16">
        <f t="shared" si="5"/>
        <v>4.875</v>
      </c>
      <c r="K103" s="30">
        <v>1.5</v>
      </c>
      <c r="L103" s="30">
        <v>1.5</v>
      </c>
      <c r="M103" s="30">
        <v>1</v>
      </c>
      <c r="N103" s="30">
        <v>2</v>
      </c>
      <c r="O103" s="30">
        <v>2.5</v>
      </c>
      <c r="P103" s="31">
        <f t="shared" si="6"/>
        <v>8.5</v>
      </c>
      <c r="Q103" s="32">
        <f t="shared" si="7"/>
        <v>0.42500000000000004</v>
      </c>
      <c r="R103" s="38">
        <f t="shared" si="13"/>
        <v>1.4249999999999998</v>
      </c>
      <c r="S103" s="136">
        <f t="shared" si="10"/>
        <v>0.67500000000000004</v>
      </c>
      <c r="T103" s="136">
        <f t="shared" si="12"/>
        <v>0.8</v>
      </c>
      <c r="U103" s="136">
        <f t="shared" si="12"/>
        <v>1.075</v>
      </c>
      <c r="V103" s="139">
        <f t="shared" si="12"/>
        <v>1.325</v>
      </c>
      <c r="W103" s="121">
        <f t="shared" si="2"/>
        <v>41</v>
      </c>
      <c r="X103" s="161">
        <f t="shared" si="8"/>
        <v>5.3</v>
      </c>
      <c r="Y103" s="171">
        <v>36</v>
      </c>
      <c r="Z103" s="163">
        <f t="shared" si="4"/>
        <v>28.8</v>
      </c>
    </row>
    <row r="104" spans="1:26" ht="19.899999999999999" customHeight="1" x14ac:dyDescent="0.3">
      <c r="A104" s="6">
        <v>98</v>
      </c>
      <c r="B104" s="151">
        <v>663818</v>
      </c>
      <c r="C104" s="152" t="s">
        <v>202</v>
      </c>
      <c r="D104" s="14">
        <v>10</v>
      </c>
      <c r="E104" s="14">
        <v>12.5</v>
      </c>
      <c r="F104" s="14">
        <v>14</v>
      </c>
      <c r="G104" s="14">
        <v>12</v>
      </c>
      <c r="H104" s="14">
        <v>13</v>
      </c>
      <c r="I104" s="15">
        <f t="shared" si="3"/>
        <v>61.5</v>
      </c>
      <c r="J104" s="16">
        <f t="shared" si="5"/>
        <v>9.2249999999999996</v>
      </c>
      <c r="K104" s="30">
        <v>3</v>
      </c>
      <c r="L104" s="30">
        <v>5</v>
      </c>
      <c r="M104" s="30">
        <v>3.5</v>
      </c>
      <c r="N104" s="30">
        <v>4</v>
      </c>
      <c r="O104" s="30">
        <v>3.5</v>
      </c>
      <c r="P104" s="31">
        <f t="shared" si="6"/>
        <v>19</v>
      </c>
      <c r="Q104" s="32">
        <f t="shared" si="7"/>
        <v>0.95000000000000007</v>
      </c>
      <c r="R104" s="38">
        <f t="shared" si="13"/>
        <v>1.65</v>
      </c>
      <c r="S104" s="136">
        <f t="shared" si="10"/>
        <v>2.125</v>
      </c>
      <c r="T104" s="136">
        <f t="shared" si="12"/>
        <v>2.2749999999999999</v>
      </c>
      <c r="U104" s="136">
        <f t="shared" si="12"/>
        <v>1.9999999999999998</v>
      </c>
      <c r="V104" s="139">
        <f t="shared" si="12"/>
        <v>2.125</v>
      </c>
      <c r="W104" s="121">
        <f t="shared" si="2"/>
        <v>80.5</v>
      </c>
      <c r="X104" s="161">
        <f t="shared" si="8"/>
        <v>10.174999999999999</v>
      </c>
      <c r="Y104" s="171">
        <v>66</v>
      </c>
      <c r="Z104" s="163">
        <f t="shared" si="4"/>
        <v>52.800000000000004</v>
      </c>
    </row>
    <row r="105" spans="1:26" ht="19.899999999999999" customHeight="1" x14ac:dyDescent="0.3">
      <c r="A105" s="6">
        <v>99</v>
      </c>
      <c r="B105" s="151">
        <v>663819</v>
      </c>
      <c r="C105" s="152" t="s">
        <v>203</v>
      </c>
      <c r="D105" s="14">
        <v>9</v>
      </c>
      <c r="E105" s="14">
        <v>7.5</v>
      </c>
      <c r="F105" s="14">
        <v>8</v>
      </c>
      <c r="G105" s="14">
        <v>10</v>
      </c>
      <c r="H105" s="14">
        <v>6</v>
      </c>
      <c r="I105" s="15">
        <f t="shared" si="3"/>
        <v>40.5</v>
      </c>
      <c r="J105" s="16">
        <f t="shared" si="5"/>
        <v>6.0750000000000002</v>
      </c>
      <c r="K105" s="30">
        <v>2</v>
      </c>
      <c r="L105" s="30">
        <v>3</v>
      </c>
      <c r="M105" s="30">
        <v>2.5</v>
      </c>
      <c r="N105" s="30">
        <v>1.5</v>
      </c>
      <c r="O105" s="30">
        <v>3</v>
      </c>
      <c r="P105" s="31">
        <f t="shared" si="6"/>
        <v>12</v>
      </c>
      <c r="Q105" s="32">
        <f t="shared" si="7"/>
        <v>0.60000000000000009</v>
      </c>
      <c r="R105" s="38">
        <f t="shared" si="13"/>
        <v>1.45</v>
      </c>
      <c r="S105" s="136">
        <f t="shared" si="10"/>
        <v>1.2749999999999999</v>
      </c>
      <c r="T105" s="136">
        <f t="shared" si="12"/>
        <v>1.325</v>
      </c>
      <c r="U105" s="136">
        <f t="shared" si="12"/>
        <v>1.575</v>
      </c>
      <c r="V105" s="139">
        <f t="shared" si="12"/>
        <v>1.0499999999999998</v>
      </c>
      <c r="W105" s="121">
        <f t="shared" si="2"/>
        <v>52.5</v>
      </c>
      <c r="X105" s="161">
        <f t="shared" si="8"/>
        <v>6.6750000000000007</v>
      </c>
      <c r="Y105" s="171">
        <v>44</v>
      </c>
      <c r="Z105" s="163">
        <f t="shared" si="4"/>
        <v>35.200000000000003</v>
      </c>
    </row>
    <row r="106" spans="1:26" ht="19.899999999999999" customHeight="1" x14ac:dyDescent="0.3">
      <c r="A106" s="6">
        <v>100</v>
      </c>
      <c r="B106" s="151">
        <v>663820</v>
      </c>
      <c r="C106" s="152" t="s">
        <v>204</v>
      </c>
      <c r="D106" s="14">
        <v>12</v>
      </c>
      <c r="E106" s="14">
        <v>14</v>
      </c>
      <c r="F106" s="14">
        <v>8</v>
      </c>
      <c r="G106" s="14">
        <v>10.5</v>
      </c>
      <c r="H106" s="14">
        <v>8.5</v>
      </c>
      <c r="I106" s="15">
        <f t="shared" si="3"/>
        <v>53</v>
      </c>
      <c r="J106" s="16">
        <f t="shared" si="5"/>
        <v>7.9499999999999993</v>
      </c>
      <c r="K106" s="30">
        <v>3</v>
      </c>
      <c r="L106" s="30">
        <v>3.5</v>
      </c>
      <c r="M106" s="30">
        <v>4</v>
      </c>
      <c r="N106" s="30">
        <v>2</v>
      </c>
      <c r="O106" s="30">
        <v>3</v>
      </c>
      <c r="P106" s="31">
        <f t="shared" si="6"/>
        <v>15.5</v>
      </c>
      <c r="Q106" s="32">
        <f t="shared" si="7"/>
        <v>0.77500000000000002</v>
      </c>
      <c r="R106" s="38">
        <f t="shared" si="13"/>
        <v>1.9499999999999997</v>
      </c>
      <c r="S106" s="136">
        <f t="shared" si="10"/>
        <v>2.2749999999999999</v>
      </c>
      <c r="T106" s="136">
        <f t="shared" si="12"/>
        <v>1.4</v>
      </c>
      <c r="U106" s="136">
        <f t="shared" si="12"/>
        <v>1.675</v>
      </c>
      <c r="V106" s="139">
        <f t="shared" si="12"/>
        <v>1.4249999999999998</v>
      </c>
      <c r="W106" s="121">
        <f t="shared" si="2"/>
        <v>68.5</v>
      </c>
      <c r="X106" s="161">
        <f t="shared" si="8"/>
        <v>8.7249999999999996</v>
      </c>
      <c r="Y106" s="171">
        <v>56</v>
      </c>
      <c r="Z106" s="163">
        <f t="shared" si="4"/>
        <v>44.800000000000004</v>
      </c>
    </row>
    <row r="107" spans="1:26" ht="19.5" customHeight="1" x14ac:dyDescent="0.3">
      <c r="A107" s="6">
        <v>101</v>
      </c>
      <c r="B107" s="151">
        <v>663821</v>
      </c>
      <c r="C107" s="152" t="s">
        <v>205</v>
      </c>
      <c r="D107" s="14">
        <v>17.5</v>
      </c>
      <c r="E107" s="14">
        <v>12</v>
      </c>
      <c r="F107" s="14">
        <v>15</v>
      </c>
      <c r="G107" s="14">
        <v>18</v>
      </c>
      <c r="H107" s="14">
        <v>9</v>
      </c>
      <c r="I107" s="15">
        <f t="shared" si="3"/>
        <v>71.5</v>
      </c>
      <c r="J107" s="16">
        <f t="shared" si="5"/>
        <v>10.725</v>
      </c>
      <c r="K107" s="30">
        <v>4</v>
      </c>
      <c r="L107" s="30">
        <v>5</v>
      </c>
      <c r="M107" s="30">
        <v>3</v>
      </c>
      <c r="N107" s="30">
        <v>5.5</v>
      </c>
      <c r="O107" s="30">
        <v>4.5</v>
      </c>
      <c r="P107" s="31">
        <f t="shared" si="6"/>
        <v>22</v>
      </c>
      <c r="Q107" s="32">
        <f t="shared" si="7"/>
        <v>1.1000000000000001</v>
      </c>
      <c r="R107" s="38">
        <f t="shared" si="13"/>
        <v>2.8250000000000002</v>
      </c>
      <c r="S107" s="136">
        <f t="shared" si="10"/>
        <v>2.0499999999999998</v>
      </c>
      <c r="T107" s="136">
        <f t="shared" si="12"/>
        <v>2.4</v>
      </c>
      <c r="U107" s="136">
        <f t="shared" si="12"/>
        <v>2.9749999999999996</v>
      </c>
      <c r="V107" s="139">
        <f t="shared" si="12"/>
        <v>1.575</v>
      </c>
      <c r="W107" s="121">
        <f t="shared" si="2"/>
        <v>93.5</v>
      </c>
      <c r="X107" s="161">
        <f t="shared" si="8"/>
        <v>11.824999999999999</v>
      </c>
      <c r="Y107" s="171">
        <v>75</v>
      </c>
      <c r="Z107" s="163">
        <f t="shared" si="4"/>
        <v>60</v>
      </c>
    </row>
    <row r="108" spans="1:26" ht="19.5" customHeight="1" x14ac:dyDescent="0.3">
      <c r="A108" s="6">
        <v>102</v>
      </c>
      <c r="B108" s="168">
        <v>663822</v>
      </c>
      <c r="C108" s="169" t="s">
        <v>206</v>
      </c>
      <c r="D108" s="14">
        <v>13.5</v>
      </c>
      <c r="E108" s="14">
        <v>14</v>
      </c>
      <c r="F108" s="14">
        <v>10.5</v>
      </c>
      <c r="G108" s="14">
        <v>15</v>
      </c>
      <c r="H108" s="14">
        <v>13</v>
      </c>
      <c r="I108" s="15">
        <f t="shared" si="3"/>
        <v>66</v>
      </c>
      <c r="J108" s="16">
        <f t="shared" si="5"/>
        <v>9.9</v>
      </c>
      <c r="K108" s="30">
        <v>5.5</v>
      </c>
      <c r="L108" s="30">
        <v>4</v>
      </c>
      <c r="M108" s="30">
        <v>4.5</v>
      </c>
      <c r="N108" s="30">
        <v>3</v>
      </c>
      <c r="O108" s="30">
        <v>5</v>
      </c>
      <c r="P108" s="31">
        <f t="shared" si="6"/>
        <v>22</v>
      </c>
      <c r="Q108" s="32">
        <f t="shared" si="7"/>
        <v>1.1000000000000001</v>
      </c>
      <c r="R108" s="38">
        <f t="shared" si="13"/>
        <v>2.2999999999999998</v>
      </c>
      <c r="S108" s="136">
        <f t="shared" si="10"/>
        <v>2.3000000000000003</v>
      </c>
      <c r="T108" s="136">
        <f t="shared" si="12"/>
        <v>1.8</v>
      </c>
      <c r="U108" s="136">
        <f t="shared" si="12"/>
        <v>2.4</v>
      </c>
      <c r="V108" s="139">
        <f t="shared" si="12"/>
        <v>2.2000000000000002</v>
      </c>
      <c r="W108" s="121">
        <f t="shared" si="2"/>
        <v>88</v>
      </c>
      <c r="X108" s="161">
        <f t="shared" si="8"/>
        <v>11</v>
      </c>
      <c r="Y108" s="171">
        <v>71</v>
      </c>
      <c r="Z108" s="163">
        <f t="shared" si="4"/>
        <v>56.800000000000004</v>
      </c>
    </row>
    <row r="109" spans="1:26" ht="19.899999999999999" customHeight="1" x14ac:dyDescent="0.3">
      <c r="A109" s="133">
        <v>103</v>
      </c>
      <c r="B109" s="167">
        <v>663823</v>
      </c>
      <c r="C109" s="167" t="s">
        <v>207</v>
      </c>
      <c r="D109" s="14">
        <v>7</v>
      </c>
      <c r="E109" s="14">
        <v>9</v>
      </c>
      <c r="F109" s="14">
        <v>10</v>
      </c>
      <c r="G109" s="14">
        <v>12</v>
      </c>
      <c r="H109" s="14">
        <v>9.5</v>
      </c>
      <c r="I109" s="15">
        <f t="shared" ref="I109:I111" si="14">D109+E109+F109+G109+H109</f>
        <v>47.5</v>
      </c>
      <c r="J109" s="16">
        <f t="shared" si="5"/>
        <v>7.125</v>
      </c>
      <c r="K109" s="30">
        <v>2</v>
      </c>
      <c r="L109" s="30">
        <v>3.5</v>
      </c>
      <c r="M109" s="30">
        <v>3</v>
      </c>
      <c r="N109" s="30">
        <v>4</v>
      </c>
      <c r="O109" s="30">
        <v>2.5</v>
      </c>
      <c r="P109" s="31">
        <f t="shared" ref="P109" si="15">SUM(K109:O109)</f>
        <v>15</v>
      </c>
      <c r="Q109" s="32">
        <f t="shared" ref="Q109:Q111" si="16">P109*0.05</f>
        <v>0.75</v>
      </c>
      <c r="R109" s="38">
        <f t="shared" si="13"/>
        <v>1.1500000000000001</v>
      </c>
      <c r="S109" s="136">
        <f t="shared" si="13"/>
        <v>1.5249999999999999</v>
      </c>
      <c r="T109" s="136">
        <f t="shared" si="12"/>
        <v>1.65</v>
      </c>
      <c r="U109" s="136">
        <f t="shared" si="12"/>
        <v>1.9999999999999998</v>
      </c>
      <c r="V109" s="139">
        <f t="shared" si="12"/>
        <v>1.55</v>
      </c>
      <c r="W109" s="121">
        <f t="shared" ref="W109:X111" si="17">I109+P109</f>
        <v>62.5</v>
      </c>
      <c r="X109" s="161">
        <f t="shared" si="17"/>
        <v>7.875</v>
      </c>
      <c r="Y109" s="171">
        <v>51</v>
      </c>
      <c r="Z109" s="163">
        <f t="shared" ref="Z109:Z111" si="18">Y109*0.8</f>
        <v>40.800000000000004</v>
      </c>
    </row>
    <row r="110" spans="1:26" ht="19.899999999999999" customHeight="1" x14ac:dyDescent="0.3">
      <c r="A110" s="133">
        <v>104</v>
      </c>
      <c r="B110" s="167">
        <v>663824</v>
      </c>
      <c r="C110" s="167" t="s">
        <v>208</v>
      </c>
      <c r="D110" s="14">
        <v>17</v>
      </c>
      <c r="E110" s="14">
        <v>13</v>
      </c>
      <c r="F110" s="14">
        <v>9</v>
      </c>
      <c r="G110" s="14">
        <v>10</v>
      </c>
      <c r="H110" s="14">
        <v>15</v>
      </c>
      <c r="I110" s="15">
        <f t="shared" si="14"/>
        <v>64</v>
      </c>
      <c r="J110" s="16">
        <f t="shared" ref="J110:J111" si="19">I110*0.15</f>
        <v>9.6</v>
      </c>
      <c r="K110" s="30">
        <v>4</v>
      </c>
      <c r="L110" s="30">
        <v>2.5</v>
      </c>
      <c r="M110" s="30">
        <v>5.5</v>
      </c>
      <c r="N110" s="30">
        <v>3.5</v>
      </c>
      <c r="O110" s="30">
        <v>5</v>
      </c>
      <c r="P110" s="31">
        <f t="shared" ref="P110:P111" si="20">SUM(K110:O110)</f>
        <v>20.5</v>
      </c>
      <c r="Q110" s="32">
        <f t="shared" si="16"/>
        <v>1.0250000000000001</v>
      </c>
      <c r="R110" s="38">
        <f t="shared" si="13"/>
        <v>2.75</v>
      </c>
      <c r="S110" s="136">
        <f t="shared" si="13"/>
        <v>2.0750000000000002</v>
      </c>
      <c r="T110" s="136">
        <f t="shared" si="12"/>
        <v>1.625</v>
      </c>
      <c r="U110" s="136">
        <f t="shared" si="12"/>
        <v>1.675</v>
      </c>
      <c r="V110" s="139">
        <f t="shared" si="12"/>
        <v>2.5</v>
      </c>
      <c r="W110" s="121">
        <f t="shared" si="17"/>
        <v>84.5</v>
      </c>
      <c r="X110" s="161">
        <f t="shared" si="17"/>
        <v>10.625</v>
      </c>
      <c r="Y110" s="171">
        <v>69</v>
      </c>
      <c r="Z110" s="163">
        <f t="shared" si="18"/>
        <v>55.2</v>
      </c>
    </row>
    <row r="111" spans="1:26" ht="19.899999999999999" customHeight="1" x14ac:dyDescent="0.3">
      <c r="A111" s="133">
        <v>105</v>
      </c>
      <c r="B111" s="167">
        <v>663825</v>
      </c>
      <c r="C111" s="167" t="s">
        <v>209</v>
      </c>
      <c r="D111" s="14">
        <v>13</v>
      </c>
      <c r="E111" s="14">
        <v>11</v>
      </c>
      <c r="F111" s="14">
        <v>10.5</v>
      </c>
      <c r="G111" s="14">
        <v>16.5</v>
      </c>
      <c r="H111" s="14">
        <v>18</v>
      </c>
      <c r="I111" s="15">
        <f t="shared" si="14"/>
        <v>69</v>
      </c>
      <c r="J111" s="16">
        <f t="shared" si="19"/>
        <v>10.35</v>
      </c>
      <c r="K111" s="30">
        <v>3.5</v>
      </c>
      <c r="L111" s="30">
        <v>5.5</v>
      </c>
      <c r="M111" s="30">
        <v>4</v>
      </c>
      <c r="N111" s="30">
        <v>4.5</v>
      </c>
      <c r="O111" s="30">
        <v>4</v>
      </c>
      <c r="P111" s="31">
        <f t="shared" si="20"/>
        <v>21.5</v>
      </c>
      <c r="Q111" s="32">
        <f t="shared" si="16"/>
        <v>1.075</v>
      </c>
      <c r="R111" s="38">
        <f t="shared" si="13"/>
        <v>2.125</v>
      </c>
      <c r="S111" s="136">
        <f t="shared" si="13"/>
        <v>1.9249999999999998</v>
      </c>
      <c r="T111" s="136">
        <f t="shared" si="12"/>
        <v>1.7749999999999999</v>
      </c>
      <c r="U111" s="136">
        <f t="shared" si="12"/>
        <v>2.7</v>
      </c>
      <c r="V111" s="139">
        <f t="shared" si="12"/>
        <v>2.9</v>
      </c>
      <c r="W111" s="121">
        <f t="shared" si="17"/>
        <v>90.5</v>
      </c>
      <c r="X111" s="161">
        <f t="shared" si="17"/>
        <v>11.424999999999999</v>
      </c>
      <c r="Y111" s="171">
        <v>74</v>
      </c>
      <c r="Z111" s="163">
        <f t="shared" si="18"/>
        <v>59.2</v>
      </c>
    </row>
    <row r="112" spans="1:26" ht="19.899999999999999" customHeight="1" x14ac:dyDescent="0.3"/>
    <row r="113" spans="1:26" ht="19.899999999999999" customHeight="1" x14ac:dyDescent="0.3"/>
    <row r="114" spans="1:26" ht="19.899999999999999" customHeight="1" x14ac:dyDescent="0.3"/>
    <row r="115" spans="1:26" ht="19.899999999999999" customHeight="1" x14ac:dyDescent="0.3"/>
    <row r="116" spans="1:26" ht="19.899999999999999" customHeight="1" x14ac:dyDescent="0.3"/>
    <row r="117" spans="1:26" ht="19.899999999999999" customHeight="1" x14ac:dyDescent="0.3"/>
    <row r="118" spans="1:26" ht="19.899999999999999" customHeight="1" x14ac:dyDescent="0.3"/>
    <row r="119" spans="1:26" ht="21" thickBot="1" x14ac:dyDescent="0.35"/>
    <row r="120" spans="1:26" x14ac:dyDescent="0.3">
      <c r="A120" s="179" t="s">
        <v>16</v>
      </c>
      <c r="B120" s="180"/>
      <c r="C120" s="181"/>
      <c r="D120" s="8">
        <f t="shared" ref="D120:Z120" si="21">COUNT(D7:D108)</f>
        <v>101</v>
      </c>
      <c r="E120" s="9">
        <f t="shared" si="21"/>
        <v>101</v>
      </c>
      <c r="F120" s="9">
        <f t="shared" si="21"/>
        <v>101</v>
      </c>
      <c r="G120" s="9">
        <f t="shared" si="21"/>
        <v>101</v>
      </c>
      <c r="H120" s="113">
        <f t="shared" si="21"/>
        <v>101</v>
      </c>
      <c r="I120" s="12">
        <f t="shared" si="21"/>
        <v>102</v>
      </c>
      <c r="J120" s="114">
        <f t="shared" si="21"/>
        <v>102</v>
      </c>
      <c r="K120" s="106">
        <f t="shared" si="21"/>
        <v>101</v>
      </c>
      <c r="L120" s="26">
        <f t="shared" si="21"/>
        <v>101</v>
      </c>
      <c r="M120" s="26">
        <f t="shared" si="21"/>
        <v>101</v>
      </c>
      <c r="N120" s="26">
        <f t="shared" si="21"/>
        <v>101</v>
      </c>
      <c r="O120" s="107">
        <f t="shared" si="21"/>
        <v>101</v>
      </c>
      <c r="P120" s="102">
        <f t="shared" si="21"/>
        <v>102</v>
      </c>
      <c r="Q120" s="125">
        <f t="shared" si="21"/>
        <v>102</v>
      </c>
      <c r="R120" s="128">
        <f t="shared" si="21"/>
        <v>102</v>
      </c>
      <c r="S120" s="36">
        <f t="shared" si="21"/>
        <v>102</v>
      </c>
      <c r="T120" s="36">
        <f t="shared" si="21"/>
        <v>102</v>
      </c>
      <c r="U120" s="36">
        <f t="shared" si="21"/>
        <v>102</v>
      </c>
      <c r="V120" s="37">
        <f t="shared" si="21"/>
        <v>102</v>
      </c>
      <c r="W120" s="140">
        <f t="shared" si="21"/>
        <v>102</v>
      </c>
      <c r="X120" s="131">
        <f t="shared" si="21"/>
        <v>102</v>
      </c>
      <c r="Y120" s="27">
        <f t="shared" si="21"/>
        <v>97</v>
      </c>
      <c r="Z120" s="135">
        <f t="shared" si="21"/>
        <v>97</v>
      </c>
    </row>
    <row r="121" spans="1:26" ht="21" customHeight="1" x14ac:dyDescent="0.3">
      <c r="A121" s="182" t="s">
        <v>17</v>
      </c>
      <c r="B121" s="183"/>
      <c r="C121" s="184"/>
      <c r="D121" s="13">
        <v>20</v>
      </c>
      <c r="E121" s="14">
        <v>20</v>
      </c>
      <c r="F121" s="14">
        <v>20</v>
      </c>
      <c r="G121" s="14">
        <v>20</v>
      </c>
      <c r="H121" s="115">
        <v>20</v>
      </c>
      <c r="I121" s="16">
        <f>SUM(D121:H121)</f>
        <v>100</v>
      </c>
      <c r="J121" s="116">
        <f>I121*0.15</f>
        <v>15</v>
      </c>
      <c r="K121" s="108">
        <v>6</v>
      </c>
      <c r="L121" s="30">
        <v>6</v>
      </c>
      <c r="M121" s="30">
        <v>6</v>
      </c>
      <c r="N121" s="30">
        <v>6</v>
      </c>
      <c r="O121" s="109">
        <v>6</v>
      </c>
      <c r="P121" s="103">
        <f>SUM(K121:O121)</f>
        <v>30</v>
      </c>
      <c r="Q121" s="126">
        <f>P121*0.05</f>
        <v>1.5</v>
      </c>
      <c r="R121" s="129">
        <f>(D121*0.15+K121*0.05)</f>
        <v>3.3</v>
      </c>
      <c r="S121" s="39">
        <f>((E121*0.15+L121*0.05))</f>
        <v>3.3</v>
      </c>
      <c r="T121" s="39">
        <f>((F121*0.15+M121*0.05))</f>
        <v>3.3</v>
      </c>
      <c r="U121" s="39">
        <f>((G121*0.15+N121*0.05))</f>
        <v>3.3</v>
      </c>
      <c r="V121" s="40">
        <f>((H121*0.15+O121*0.05))</f>
        <v>3.3</v>
      </c>
      <c r="W121" s="141">
        <v>130</v>
      </c>
      <c r="X121" s="132">
        <f>J121+Q121</f>
        <v>16.5</v>
      </c>
      <c r="Y121" s="31">
        <v>100</v>
      </c>
      <c r="Z121" s="110">
        <f>Y121*0.8</f>
        <v>80</v>
      </c>
    </row>
    <row r="122" spans="1:26" x14ac:dyDescent="0.3">
      <c r="A122" s="182" t="s">
        <v>82</v>
      </c>
      <c r="B122" s="183"/>
      <c r="C122" s="184"/>
      <c r="D122" s="13">
        <f t="shared" ref="D122:L122" si="22">D121*0.4</f>
        <v>8</v>
      </c>
      <c r="E122" s="14">
        <f t="shared" si="22"/>
        <v>8</v>
      </c>
      <c r="F122" s="14">
        <f t="shared" si="22"/>
        <v>8</v>
      </c>
      <c r="G122" s="14">
        <f t="shared" si="22"/>
        <v>8</v>
      </c>
      <c r="H122" s="115">
        <f t="shared" si="22"/>
        <v>8</v>
      </c>
      <c r="I122" s="16">
        <f t="shared" si="22"/>
        <v>40</v>
      </c>
      <c r="J122" s="116">
        <f t="shared" si="22"/>
        <v>6</v>
      </c>
      <c r="K122" s="108">
        <f t="shared" si="22"/>
        <v>2.4000000000000004</v>
      </c>
      <c r="L122" s="30">
        <f t="shared" si="22"/>
        <v>2.4000000000000004</v>
      </c>
      <c r="M122" s="30">
        <f t="shared" ref="M122:Z122" si="23">M121*0.4</f>
        <v>2.4000000000000004</v>
      </c>
      <c r="N122" s="30">
        <f t="shared" si="23"/>
        <v>2.4000000000000004</v>
      </c>
      <c r="O122" s="109">
        <f t="shared" si="23"/>
        <v>2.4000000000000004</v>
      </c>
      <c r="P122" s="103">
        <f t="shared" si="23"/>
        <v>12</v>
      </c>
      <c r="Q122" s="126">
        <f t="shared" si="23"/>
        <v>0.60000000000000009</v>
      </c>
      <c r="R122" s="129">
        <f t="shared" si="23"/>
        <v>1.32</v>
      </c>
      <c r="S122" s="39">
        <f t="shared" si="23"/>
        <v>1.32</v>
      </c>
      <c r="T122" s="39">
        <f t="shared" si="23"/>
        <v>1.32</v>
      </c>
      <c r="U122" s="39">
        <f t="shared" si="23"/>
        <v>1.32</v>
      </c>
      <c r="V122" s="40">
        <f t="shared" si="23"/>
        <v>1.32</v>
      </c>
      <c r="W122" s="141">
        <f t="shared" si="23"/>
        <v>52</v>
      </c>
      <c r="X122" s="132">
        <f t="shared" si="23"/>
        <v>6.6000000000000005</v>
      </c>
      <c r="Y122" s="31">
        <f t="shared" si="23"/>
        <v>40</v>
      </c>
      <c r="Z122" s="110">
        <f t="shared" si="23"/>
        <v>32</v>
      </c>
    </row>
    <row r="123" spans="1:26" ht="21" customHeight="1" x14ac:dyDescent="0.3">
      <c r="A123" s="182" t="s">
        <v>18</v>
      </c>
      <c r="B123" s="183"/>
      <c r="C123" s="184"/>
      <c r="D123" s="13">
        <f>COUNTIF(D7:D108, "&gt;=8")</f>
        <v>73</v>
      </c>
      <c r="E123" s="14">
        <f>COUNTIF(E7:E108, "&gt;=8")</f>
        <v>77</v>
      </c>
      <c r="F123" s="14">
        <f>COUNTIF(F7:F108, "&gt;=8")</f>
        <v>74</v>
      </c>
      <c r="G123" s="14">
        <f>COUNTIF(G7:G108, "&gt;=8")</f>
        <v>80</v>
      </c>
      <c r="H123" s="115">
        <f>COUNTIF(H7:H108, "&gt;=8")</f>
        <v>76</v>
      </c>
      <c r="I123" s="16">
        <f>COUNTIF(I7:I108, "&gt;=40")</f>
        <v>75</v>
      </c>
      <c r="J123" s="116">
        <f>COUNTIF(J7:J108, "&gt;=6")</f>
        <v>75</v>
      </c>
      <c r="K123" s="108">
        <f>COUNTIF(K7:K108, "&gt;=2.4")</f>
        <v>71</v>
      </c>
      <c r="L123" s="30">
        <f>COUNTIF(L7:L108, "&gt;=2.4")</f>
        <v>77</v>
      </c>
      <c r="M123" s="30">
        <f>COUNTIF(M7:M108, "&gt;=2.4")</f>
        <v>67</v>
      </c>
      <c r="N123" s="30">
        <f>COUNTIF(N7:N108, "&gt;=2.4")</f>
        <v>70</v>
      </c>
      <c r="O123" s="109">
        <f>COUNTIF(O7:O108, "&gt;=2.4")</f>
        <v>72</v>
      </c>
      <c r="P123" s="103">
        <f>COUNTIF(P7:P108, "&gt;=12")</f>
        <v>80</v>
      </c>
      <c r="Q123" s="126">
        <f>COUNTIF(Q7:Q108, "&gt;=0.6")</f>
        <v>80</v>
      </c>
      <c r="R123" s="129">
        <f>COUNTIF(R7:R108, "&gt;=1.32")</f>
        <v>70</v>
      </c>
      <c r="S123" s="39">
        <f>COUNTIF(S7:S108, "&gt;=1.32")</f>
        <v>72</v>
      </c>
      <c r="T123" s="39">
        <f>COUNTIF(T7:T108, "&gt;=1.32")</f>
        <v>73</v>
      </c>
      <c r="U123" s="39">
        <f>COUNTIF(U7:U108, "&gt;=1.32")</f>
        <v>76</v>
      </c>
      <c r="V123" s="40">
        <f>COUNTIF(V7:V108, "&gt;=1.32")</f>
        <v>73</v>
      </c>
      <c r="W123" s="141">
        <f>COUNTIF(W7:W108, "&gt;=52")</f>
        <v>75</v>
      </c>
      <c r="X123" s="132">
        <f>COUNTIF(X7:X108, "&gt;=6.6")</f>
        <v>75</v>
      </c>
      <c r="Y123" s="31">
        <f>COUNTIF(Y7:Y108, "&gt;=40")</f>
        <v>80</v>
      </c>
      <c r="Z123" s="110">
        <f>COUNTIF(Z7:Z108, "&gt;=32")</f>
        <v>80</v>
      </c>
    </row>
    <row r="124" spans="1:26" x14ac:dyDescent="0.3">
      <c r="A124" s="182" t="s">
        <v>19</v>
      </c>
      <c r="B124" s="183"/>
      <c r="C124" s="184"/>
      <c r="D124" s="117" t="str">
        <f t="shared" ref="D124:Z124" si="24" xml:space="preserve"> IF(((D123/COUNT(D7:D108))*100)&gt;=60,"3", IF(AND(((D123/COUNT(D7:D108))*100)&lt;60, ((D123/COUNT(D7:D108))*100)&gt;=50),"2", IF( AND(((D123/COUNT(D7:D108))*100)&lt;50, ((D123/COUNT(D7:D108))*100)&gt;=40),"1","0")))</f>
        <v>3</v>
      </c>
      <c r="E124" s="14" t="str">
        <f t="shared" si="24"/>
        <v>3</v>
      </c>
      <c r="F124" s="14" t="str">
        <f t="shared" si="24"/>
        <v>3</v>
      </c>
      <c r="G124" s="14" t="str">
        <f t="shared" si="24"/>
        <v>3</v>
      </c>
      <c r="H124" s="115" t="str">
        <f t="shared" si="24"/>
        <v>3</v>
      </c>
      <c r="I124" s="16" t="str">
        <f t="shared" si="24"/>
        <v>3</v>
      </c>
      <c r="J124" s="116" t="str">
        <f t="shared" si="24"/>
        <v>3</v>
      </c>
      <c r="K124" s="108" t="str">
        <f t="shared" si="24"/>
        <v>3</v>
      </c>
      <c r="L124" s="29" t="str">
        <f t="shared" si="24"/>
        <v>3</v>
      </c>
      <c r="M124" s="29" t="str">
        <f t="shared" si="24"/>
        <v>3</v>
      </c>
      <c r="N124" s="29" t="str">
        <f t="shared" si="24"/>
        <v>3</v>
      </c>
      <c r="O124" s="110" t="str">
        <f t="shared" si="24"/>
        <v>3</v>
      </c>
      <c r="P124" s="103" t="str">
        <f t="shared" si="24"/>
        <v>3</v>
      </c>
      <c r="Q124" s="126" t="str">
        <f t="shared" si="24"/>
        <v>3</v>
      </c>
      <c r="R124" s="129" t="str">
        <f t="shared" si="24"/>
        <v>3</v>
      </c>
      <c r="S124" s="39" t="str">
        <f t="shared" si="24"/>
        <v>3</v>
      </c>
      <c r="T124" s="39" t="str">
        <f t="shared" si="24"/>
        <v>3</v>
      </c>
      <c r="U124" s="39" t="str">
        <f t="shared" si="24"/>
        <v>3</v>
      </c>
      <c r="V124" s="40" t="str">
        <f t="shared" si="24"/>
        <v>3</v>
      </c>
      <c r="W124" s="132" t="str">
        <f t="shared" si="24"/>
        <v>3</v>
      </c>
      <c r="X124" s="133" t="str">
        <f t="shared" si="24"/>
        <v>3</v>
      </c>
      <c r="Y124" s="126" t="str">
        <f t="shared" si="24"/>
        <v>3</v>
      </c>
      <c r="Z124" s="31" t="str">
        <f t="shared" si="24"/>
        <v>3</v>
      </c>
    </row>
    <row r="125" spans="1:26" ht="21" thickBot="1" x14ac:dyDescent="0.35">
      <c r="A125" s="226" t="s">
        <v>20</v>
      </c>
      <c r="B125" s="227"/>
      <c r="C125" s="228"/>
      <c r="D125" s="17">
        <f t="shared" ref="D125:Z125" si="25">((D123/COUNT(D7:D108))*D124)</f>
        <v>2.1683168316831685</v>
      </c>
      <c r="E125" s="18">
        <f t="shared" si="25"/>
        <v>2.2871287128712874</v>
      </c>
      <c r="F125" s="18">
        <f t="shared" si="25"/>
        <v>2.1980198019801982</v>
      </c>
      <c r="G125" s="18">
        <f t="shared" si="25"/>
        <v>2.3762376237623766</v>
      </c>
      <c r="H125" s="118">
        <f t="shared" si="25"/>
        <v>2.2574257425742577</v>
      </c>
      <c r="I125" s="19">
        <f t="shared" si="25"/>
        <v>2.2058823529411766</v>
      </c>
      <c r="J125" s="119">
        <f t="shared" si="25"/>
        <v>2.2058823529411766</v>
      </c>
      <c r="K125" s="111">
        <f t="shared" si="25"/>
        <v>2.108910891089109</v>
      </c>
      <c r="L125" s="33">
        <f t="shared" si="25"/>
        <v>2.2871287128712874</v>
      </c>
      <c r="M125" s="33">
        <f t="shared" si="25"/>
        <v>1.9900990099009901</v>
      </c>
      <c r="N125" s="33">
        <f t="shared" si="25"/>
        <v>2.0792079207920793</v>
      </c>
      <c r="O125" s="112">
        <f t="shared" si="25"/>
        <v>2.1386138613861387</v>
      </c>
      <c r="P125" s="104">
        <f t="shared" si="25"/>
        <v>2.3529411764705883</v>
      </c>
      <c r="Q125" s="127">
        <f t="shared" si="25"/>
        <v>2.3529411764705883</v>
      </c>
      <c r="R125" s="130">
        <f t="shared" si="25"/>
        <v>2.0588235294117645</v>
      </c>
      <c r="S125" s="41">
        <f t="shared" si="25"/>
        <v>2.1176470588235294</v>
      </c>
      <c r="T125" s="41">
        <f t="shared" si="25"/>
        <v>2.1470588235294117</v>
      </c>
      <c r="U125" s="41">
        <f t="shared" si="25"/>
        <v>2.2352941176470589</v>
      </c>
      <c r="V125" s="42">
        <f t="shared" si="25"/>
        <v>2.1470588235294117</v>
      </c>
      <c r="W125" s="142">
        <f t="shared" si="25"/>
        <v>2.2058823529411766</v>
      </c>
      <c r="X125" s="134">
        <f t="shared" si="25"/>
        <v>2.2058823529411766</v>
      </c>
      <c r="Y125" s="127">
        <f t="shared" si="25"/>
        <v>2.4742268041237114</v>
      </c>
      <c r="Z125" s="34">
        <f t="shared" si="25"/>
        <v>2.4742268041237114</v>
      </c>
    </row>
    <row r="126" spans="1:26" ht="21" thickBot="1" x14ac:dyDescent="0.35">
      <c r="A126" s="2"/>
      <c r="B126" s="2"/>
      <c r="C126" s="2"/>
      <c r="D126" s="2"/>
    </row>
    <row r="127" spans="1:26" x14ac:dyDescent="0.3">
      <c r="A127" s="229" t="s">
        <v>21</v>
      </c>
      <c r="B127" s="230"/>
      <c r="C127" s="231"/>
      <c r="D127" s="2"/>
      <c r="E127" s="210" t="s">
        <v>22</v>
      </c>
      <c r="F127" s="211"/>
      <c r="G127" s="211"/>
      <c r="H127" s="211"/>
      <c r="I127" s="211"/>
      <c r="J127" s="211"/>
      <c r="K127" s="211"/>
      <c r="L127" s="211"/>
      <c r="M127" s="211"/>
      <c r="N127" s="212"/>
      <c r="O127" s="105" t="s">
        <v>12</v>
      </c>
      <c r="P127" s="47" t="s">
        <v>3</v>
      </c>
      <c r="Q127" s="47" t="s">
        <v>4</v>
      </c>
      <c r="R127" s="47" t="s">
        <v>5</v>
      </c>
      <c r="S127" s="48" t="s">
        <v>6</v>
      </c>
    </row>
    <row r="128" spans="1:26" ht="21" thickBot="1" x14ac:dyDescent="0.35">
      <c r="A128" s="49" t="s">
        <v>83</v>
      </c>
      <c r="B128" s="3"/>
      <c r="C128" s="50"/>
      <c r="D128" s="2"/>
      <c r="E128" s="213"/>
      <c r="F128" s="214"/>
      <c r="G128" s="214"/>
      <c r="H128" s="214"/>
      <c r="I128" s="214"/>
      <c r="J128" s="214"/>
      <c r="K128" s="214"/>
      <c r="L128" s="214"/>
      <c r="M128" s="214"/>
      <c r="N128" s="215"/>
      <c r="O128" s="4">
        <f>(R125*0.2+Z125*0.8)</f>
        <v>2.391146149181322</v>
      </c>
      <c r="P128" s="4">
        <f>(S125*0.2+Z125*0.8)</f>
        <v>2.4029108550636753</v>
      </c>
      <c r="Q128" s="4">
        <f>(T125*0.2+Z125*0.8)</f>
        <v>2.4087932080048517</v>
      </c>
      <c r="R128" s="4">
        <f>(U125*0.2+Z125*0.8)</f>
        <v>2.4264402668283811</v>
      </c>
      <c r="S128" s="7">
        <f>(V125*0.2+Z125*0.8)</f>
        <v>2.4087932080048517</v>
      </c>
    </row>
    <row r="129" spans="1:4" x14ac:dyDescent="0.3">
      <c r="A129" s="49" t="s">
        <v>84</v>
      </c>
      <c r="B129" s="3"/>
      <c r="C129" s="50"/>
      <c r="D129" s="2"/>
    </row>
    <row r="130" spans="1:4" ht="21" thickBot="1" x14ac:dyDescent="0.35">
      <c r="A130" s="51" t="s">
        <v>85</v>
      </c>
      <c r="B130" s="52"/>
      <c r="C130" s="53"/>
      <c r="D130" s="2"/>
    </row>
  </sheetData>
  <mergeCells count="22">
    <mergeCell ref="A122:C122"/>
    <mergeCell ref="A123:C123"/>
    <mergeCell ref="A124:C124"/>
    <mergeCell ref="A125:C125"/>
    <mergeCell ref="A127:C127"/>
    <mergeCell ref="E127:N128"/>
    <mergeCell ref="Y4:Y6"/>
    <mergeCell ref="Z4:Z6"/>
    <mergeCell ref="D5:J5"/>
    <mergeCell ref="K5:Q5"/>
    <mergeCell ref="A120:C120"/>
    <mergeCell ref="A121:C12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G1" zoomScale="70" zoomScaleNormal="70" workbookViewId="0">
      <selection activeCell="T128" sqref="T128"/>
    </sheetView>
  </sheetViews>
  <sheetFormatPr defaultColWidth="8.85546875" defaultRowHeight="20.25" x14ac:dyDescent="0.3"/>
  <cols>
    <col min="1" max="1" width="8.5703125" style="1" bestFit="1" customWidth="1"/>
    <col min="2" max="2" width="12.42578125" style="1" customWidth="1"/>
    <col min="3" max="3" width="28.7109375" style="1" customWidth="1"/>
    <col min="4" max="4" width="10.7109375" style="1" customWidth="1"/>
    <col min="5" max="5" width="11.5703125" style="1" customWidth="1"/>
    <col min="6" max="7" width="11.28515625" style="1" customWidth="1"/>
    <col min="8" max="8" width="12" style="1" customWidth="1"/>
    <col min="9" max="9" width="10.5703125" style="1" customWidth="1"/>
    <col min="10" max="10" width="12.285156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85" t="str">
        <f>'BBA 2nd Year Paper-1'!A1:Z1</f>
        <v>ST. WILFRED PG COLLEGE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thickBot="1" x14ac:dyDescent="0.35">
      <c r="A2" s="185" t="s">
        <v>81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21" thickBot="1" x14ac:dyDescent="0.35">
      <c r="A3" s="186" t="s">
        <v>88</v>
      </c>
      <c r="B3" s="187"/>
      <c r="C3" s="255" t="s">
        <v>216</v>
      </c>
      <c r="D3" s="144" t="s">
        <v>103</v>
      </c>
      <c r="E3" s="143"/>
      <c r="F3" s="188" t="s">
        <v>214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  <c r="Z3" s="188"/>
    </row>
    <row r="4" spans="1:26" ht="21" customHeight="1" thickBot="1" x14ac:dyDescent="0.35">
      <c r="A4" s="190" t="s">
        <v>0</v>
      </c>
      <c r="B4" s="192" t="s">
        <v>1</v>
      </c>
      <c r="C4" s="195" t="s">
        <v>2</v>
      </c>
      <c r="D4" s="198" t="s">
        <v>211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201" t="s">
        <v>104</v>
      </c>
      <c r="S4" s="202"/>
      <c r="T4" s="202"/>
      <c r="U4" s="202"/>
      <c r="V4" s="203"/>
      <c r="W4" s="44" t="s">
        <v>15</v>
      </c>
      <c r="X4" s="207" t="s">
        <v>14</v>
      </c>
      <c r="Y4" s="216" t="s">
        <v>86</v>
      </c>
      <c r="Z4" s="217" t="s">
        <v>87</v>
      </c>
    </row>
    <row r="5" spans="1:26" x14ac:dyDescent="0.3">
      <c r="A5" s="191"/>
      <c r="B5" s="193"/>
      <c r="C5" s="196"/>
      <c r="D5" s="220" t="s">
        <v>11</v>
      </c>
      <c r="E5" s="221"/>
      <c r="F5" s="221"/>
      <c r="G5" s="221"/>
      <c r="H5" s="221"/>
      <c r="I5" s="221"/>
      <c r="J5" s="222"/>
      <c r="K5" s="223" t="s">
        <v>92</v>
      </c>
      <c r="L5" s="224"/>
      <c r="M5" s="224"/>
      <c r="N5" s="224"/>
      <c r="O5" s="224"/>
      <c r="P5" s="224"/>
      <c r="Q5" s="225"/>
      <c r="R5" s="204"/>
      <c r="S5" s="205"/>
      <c r="T5" s="205"/>
      <c r="U5" s="205"/>
      <c r="V5" s="206"/>
      <c r="W5" s="45" t="s">
        <v>13</v>
      </c>
      <c r="X5" s="208"/>
      <c r="Y5" s="216"/>
      <c r="Z5" s="218"/>
    </row>
    <row r="6" spans="1:26" ht="21" thickBot="1" x14ac:dyDescent="0.35">
      <c r="A6" s="191"/>
      <c r="B6" s="194"/>
      <c r="C6" s="197"/>
      <c r="D6" s="22" t="s">
        <v>9</v>
      </c>
      <c r="E6" s="20" t="s">
        <v>89</v>
      </c>
      <c r="F6" s="20" t="s">
        <v>8</v>
      </c>
      <c r="G6" s="20" t="s">
        <v>90</v>
      </c>
      <c r="H6" s="20" t="s">
        <v>91</v>
      </c>
      <c r="I6" s="21" t="s">
        <v>10</v>
      </c>
      <c r="J6" s="23" t="s">
        <v>100</v>
      </c>
      <c r="K6" s="24" t="s">
        <v>93</v>
      </c>
      <c r="L6" s="25" t="s">
        <v>94</v>
      </c>
      <c r="M6" s="25" t="s">
        <v>95</v>
      </c>
      <c r="N6" s="25" t="s">
        <v>96</v>
      </c>
      <c r="O6" s="25" t="s">
        <v>97</v>
      </c>
      <c r="P6" s="25" t="s">
        <v>98</v>
      </c>
      <c r="Q6" s="43" t="s">
        <v>101</v>
      </c>
      <c r="R6" s="123" t="s">
        <v>12</v>
      </c>
      <c r="S6" s="124" t="s">
        <v>3</v>
      </c>
      <c r="T6" s="124" t="s">
        <v>4</v>
      </c>
      <c r="U6" s="124" t="s">
        <v>5</v>
      </c>
      <c r="V6" s="122" t="s">
        <v>6</v>
      </c>
      <c r="W6" s="46" t="s">
        <v>99</v>
      </c>
      <c r="X6" s="209"/>
      <c r="Y6" s="216"/>
      <c r="Z6" s="219"/>
    </row>
    <row r="7" spans="1:26" ht="19.899999999999999" customHeight="1" x14ac:dyDescent="0.3">
      <c r="A7" s="5">
        <v>1</v>
      </c>
      <c r="B7" s="151">
        <v>663721</v>
      </c>
      <c r="C7" s="152" t="s">
        <v>210</v>
      </c>
      <c r="D7" s="14">
        <v>4</v>
      </c>
      <c r="E7" s="14">
        <v>5</v>
      </c>
      <c r="F7" s="14">
        <v>2.5</v>
      </c>
      <c r="G7" s="14">
        <v>4</v>
      </c>
      <c r="H7" s="14">
        <v>3</v>
      </c>
      <c r="I7" s="11">
        <f>SUM(D7:H7)</f>
        <v>18.5</v>
      </c>
      <c r="J7" s="12">
        <f>I7*0.15</f>
        <v>2.7749999999999999</v>
      </c>
      <c r="K7" s="30">
        <v>1.5</v>
      </c>
      <c r="L7" s="30">
        <v>2</v>
      </c>
      <c r="M7" s="30">
        <v>1</v>
      </c>
      <c r="N7" s="30">
        <v>0</v>
      </c>
      <c r="O7" s="30">
        <v>2</v>
      </c>
      <c r="P7" s="27">
        <f>SUM(K7:O7)</f>
        <v>6.5</v>
      </c>
      <c r="Q7" s="28">
        <f>P7*0.05</f>
        <v>0.32500000000000001</v>
      </c>
      <c r="R7" s="35">
        <f t="shared" ref="R7:V25" si="0">(D7*0.15+K7*0.05)</f>
        <v>0.67500000000000004</v>
      </c>
      <c r="S7" s="137">
        <f t="shared" si="0"/>
        <v>0.85</v>
      </c>
      <c r="T7" s="137">
        <f t="shared" si="0"/>
        <v>0.42499999999999999</v>
      </c>
      <c r="U7" s="137">
        <f t="shared" si="0"/>
        <v>0.6</v>
      </c>
      <c r="V7" s="138">
        <f t="shared" si="0"/>
        <v>0.54999999999999993</v>
      </c>
      <c r="W7" s="120">
        <f t="shared" ref="W7:X108" si="1">I7+P7</f>
        <v>25</v>
      </c>
      <c r="X7" s="160">
        <f>J7+Q7</f>
        <v>3.1</v>
      </c>
      <c r="Y7" s="170">
        <v>22</v>
      </c>
      <c r="Z7" s="162">
        <f>Y7*0.8</f>
        <v>17.600000000000001</v>
      </c>
    </row>
    <row r="8" spans="1:26" ht="19.899999999999999" customHeight="1" thickBot="1" x14ac:dyDescent="0.35">
      <c r="A8" s="6">
        <v>2</v>
      </c>
      <c r="B8" s="151">
        <v>663722</v>
      </c>
      <c r="C8" s="152" t="s">
        <v>106</v>
      </c>
      <c r="D8" s="14">
        <v>5</v>
      </c>
      <c r="E8" s="14">
        <v>8</v>
      </c>
      <c r="F8" s="14">
        <v>6</v>
      </c>
      <c r="G8" s="14">
        <v>5.5</v>
      </c>
      <c r="H8" s="14">
        <v>9</v>
      </c>
      <c r="I8" s="15">
        <f t="shared" ref="I8:I108" si="2">D8+E8+F8+G8+H8</f>
        <v>33.5</v>
      </c>
      <c r="J8" s="16">
        <f>I8*0.15</f>
        <v>5.0249999999999995</v>
      </c>
      <c r="K8" s="30">
        <v>2</v>
      </c>
      <c r="L8" s="30">
        <v>1</v>
      </c>
      <c r="M8" s="30">
        <v>1.5</v>
      </c>
      <c r="N8" s="30">
        <v>2</v>
      </c>
      <c r="O8" s="30">
        <v>2.5</v>
      </c>
      <c r="P8" s="31">
        <f>SUM(K8:O8)</f>
        <v>9</v>
      </c>
      <c r="Q8" s="32">
        <f>P8*0.05</f>
        <v>0.45</v>
      </c>
      <c r="R8" s="38">
        <f t="shared" si="0"/>
        <v>0.85</v>
      </c>
      <c r="S8" s="136">
        <f t="shared" si="0"/>
        <v>1.25</v>
      </c>
      <c r="T8" s="136">
        <f t="shared" si="0"/>
        <v>0.97499999999999987</v>
      </c>
      <c r="U8" s="136">
        <f t="shared" si="0"/>
        <v>0.92499999999999993</v>
      </c>
      <c r="V8" s="139">
        <f t="shared" si="0"/>
        <v>1.4749999999999999</v>
      </c>
      <c r="W8" s="121">
        <f t="shared" si="1"/>
        <v>42.5</v>
      </c>
      <c r="X8" s="161">
        <f>J8+Q8</f>
        <v>5.4749999999999996</v>
      </c>
      <c r="Y8" s="171">
        <v>38</v>
      </c>
      <c r="Z8" s="163">
        <f t="shared" ref="Z8:Z108" si="3">Y8*0.8</f>
        <v>30.400000000000002</v>
      </c>
    </row>
    <row r="9" spans="1:26" ht="19.899999999999999" customHeight="1" x14ac:dyDescent="0.3">
      <c r="A9" s="6">
        <v>3</v>
      </c>
      <c r="B9" s="151">
        <v>663723</v>
      </c>
      <c r="C9" s="152" t="s">
        <v>107</v>
      </c>
      <c r="D9" s="13"/>
      <c r="E9" s="14"/>
      <c r="F9" s="14"/>
      <c r="G9" s="14"/>
      <c r="H9" s="10"/>
      <c r="I9" s="15">
        <f t="shared" si="2"/>
        <v>0</v>
      </c>
      <c r="J9" s="16">
        <f t="shared" ref="J9:J109" si="4">I9*0.15</f>
        <v>0</v>
      </c>
      <c r="K9" s="29"/>
      <c r="L9" s="30"/>
      <c r="M9" s="30"/>
      <c r="N9" s="30"/>
      <c r="O9" s="154"/>
      <c r="P9" s="31">
        <f t="shared" ref="P9:P108" si="5">SUM(K9:O9)</f>
        <v>0</v>
      </c>
      <c r="Q9" s="32">
        <f t="shared" ref="Q9:Q108" si="6">P9*0.05</f>
        <v>0</v>
      </c>
      <c r="R9" s="38">
        <f t="shared" si="0"/>
        <v>0</v>
      </c>
      <c r="S9" s="136">
        <f t="shared" si="0"/>
        <v>0</v>
      </c>
      <c r="T9" s="136">
        <f t="shared" si="0"/>
        <v>0</v>
      </c>
      <c r="U9" s="136">
        <f t="shared" si="0"/>
        <v>0</v>
      </c>
      <c r="V9" s="139">
        <f t="shared" si="0"/>
        <v>0</v>
      </c>
      <c r="W9" s="121">
        <f t="shared" si="1"/>
        <v>0</v>
      </c>
      <c r="X9" s="161">
        <f t="shared" si="1"/>
        <v>0</v>
      </c>
      <c r="Y9" s="171" t="s">
        <v>105</v>
      </c>
      <c r="Z9" s="163" t="e">
        <f t="shared" si="3"/>
        <v>#VALUE!</v>
      </c>
    </row>
    <row r="10" spans="1:26" ht="19.899999999999999" customHeight="1" x14ac:dyDescent="0.3">
      <c r="A10" s="6">
        <v>4</v>
      </c>
      <c r="B10" s="151">
        <v>663724</v>
      </c>
      <c r="C10" s="152" t="s">
        <v>108</v>
      </c>
      <c r="D10" s="14">
        <v>8.5</v>
      </c>
      <c r="E10" s="14">
        <v>7</v>
      </c>
      <c r="F10" s="14">
        <v>11</v>
      </c>
      <c r="G10" s="14">
        <v>8</v>
      </c>
      <c r="H10" s="14">
        <v>10</v>
      </c>
      <c r="I10" s="15">
        <f t="shared" si="2"/>
        <v>44.5</v>
      </c>
      <c r="J10" s="16">
        <f t="shared" si="4"/>
        <v>6.6749999999999998</v>
      </c>
      <c r="K10" s="30">
        <v>2</v>
      </c>
      <c r="L10" s="30">
        <v>3.5</v>
      </c>
      <c r="M10" s="30">
        <v>3</v>
      </c>
      <c r="N10" s="30">
        <v>2</v>
      </c>
      <c r="O10" s="30">
        <v>4</v>
      </c>
      <c r="P10" s="31">
        <f t="shared" si="5"/>
        <v>14.5</v>
      </c>
      <c r="Q10" s="32">
        <f t="shared" si="6"/>
        <v>0.72500000000000009</v>
      </c>
      <c r="R10" s="38">
        <f t="shared" si="0"/>
        <v>1.375</v>
      </c>
      <c r="S10" s="136">
        <f t="shared" si="0"/>
        <v>1.2250000000000001</v>
      </c>
      <c r="T10" s="136">
        <f t="shared" si="0"/>
        <v>1.7999999999999998</v>
      </c>
      <c r="U10" s="136">
        <f t="shared" si="0"/>
        <v>1.3</v>
      </c>
      <c r="V10" s="139">
        <f t="shared" si="0"/>
        <v>1.7</v>
      </c>
      <c r="W10" s="121">
        <f t="shared" si="1"/>
        <v>59</v>
      </c>
      <c r="X10" s="161">
        <f t="shared" si="1"/>
        <v>7.4</v>
      </c>
      <c r="Y10" s="171">
        <v>50</v>
      </c>
      <c r="Z10" s="163">
        <f t="shared" si="3"/>
        <v>40</v>
      </c>
    </row>
    <row r="11" spans="1:26" ht="19.899999999999999" customHeight="1" x14ac:dyDescent="0.3">
      <c r="A11" s="6">
        <v>5</v>
      </c>
      <c r="B11" s="151">
        <v>663725</v>
      </c>
      <c r="C11" s="152" t="s">
        <v>109</v>
      </c>
      <c r="D11" s="14">
        <v>1.5</v>
      </c>
      <c r="E11" s="14">
        <v>2</v>
      </c>
      <c r="F11" s="14">
        <v>4.5</v>
      </c>
      <c r="G11" s="14">
        <v>5</v>
      </c>
      <c r="H11" s="14">
        <v>3</v>
      </c>
      <c r="I11" s="15">
        <f t="shared" si="2"/>
        <v>16</v>
      </c>
      <c r="J11" s="16">
        <f t="shared" si="4"/>
        <v>2.4</v>
      </c>
      <c r="K11" s="30">
        <v>0</v>
      </c>
      <c r="L11" s="30">
        <v>1</v>
      </c>
      <c r="M11" s="30">
        <v>2</v>
      </c>
      <c r="N11" s="30">
        <v>1.5</v>
      </c>
      <c r="O11" s="30">
        <v>2</v>
      </c>
      <c r="P11" s="31">
        <f t="shared" si="5"/>
        <v>6.5</v>
      </c>
      <c r="Q11" s="32">
        <f t="shared" si="6"/>
        <v>0.32500000000000001</v>
      </c>
      <c r="R11" s="38">
        <f t="shared" si="0"/>
        <v>0.22499999999999998</v>
      </c>
      <c r="S11" s="136">
        <f t="shared" si="0"/>
        <v>0.35</v>
      </c>
      <c r="T11" s="136">
        <f t="shared" si="0"/>
        <v>0.77499999999999991</v>
      </c>
      <c r="U11" s="136">
        <f t="shared" si="0"/>
        <v>0.82499999999999996</v>
      </c>
      <c r="V11" s="139">
        <f t="shared" si="0"/>
        <v>0.54999999999999993</v>
      </c>
      <c r="W11" s="121">
        <f t="shared" si="1"/>
        <v>22.5</v>
      </c>
      <c r="X11" s="161">
        <f t="shared" si="1"/>
        <v>2.7250000000000001</v>
      </c>
      <c r="Y11" s="171">
        <v>20</v>
      </c>
      <c r="Z11" s="163">
        <f t="shared" si="3"/>
        <v>16</v>
      </c>
    </row>
    <row r="12" spans="1:26" ht="19.899999999999999" customHeight="1" x14ac:dyDescent="0.3">
      <c r="A12" s="6">
        <v>6</v>
      </c>
      <c r="B12" s="151">
        <v>663726</v>
      </c>
      <c r="C12" s="152" t="s">
        <v>110</v>
      </c>
      <c r="D12" s="14">
        <v>17</v>
      </c>
      <c r="E12" s="14">
        <v>14</v>
      </c>
      <c r="F12" s="14">
        <v>12.5</v>
      </c>
      <c r="G12" s="14">
        <v>10</v>
      </c>
      <c r="H12" s="14">
        <v>11</v>
      </c>
      <c r="I12" s="15">
        <f t="shared" si="2"/>
        <v>64.5</v>
      </c>
      <c r="J12" s="16">
        <f t="shared" si="4"/>
        <v>9.6749999999999989</v>
      </c>
      <c r="K12" s="30">
        <v>3</v>
      </c>
      <c r="L12" s="30">
        <v>4.5</v>
      </c>
      <c r="M12" s="30">
        <v>5</v>
      </c>
      <c r="N12" s="30">
        <v>4</v>
      </c>
      <c r="O12" s="30">
        <v>3</v>
      </c>
      <c r="P12" s="31">
        <f>SUM(K12:O12)</f>
        <v>19.5</v>
      </c>
      <c r="Q12" s="32">
        <f t="shared" si="6"/>
        <v>0.97500000000000009</v>
      </c>
      <c r="R12" s="38">
        <f t="shared" si="0"/>
        <v>2.6999999999999997</v>
      </c>
      <c r="S12" s="136">
        <f t="shared" si="0"/>
        <v>2.3250000000000002</v>
      </c>
      <c r="T12" s="136">
        <f t="shared" si="0"/>
        <v>2.125</v>
      </c>
      <c r="U12" s="136">
        <f t="shared" si="0"/>
        <v>1.7</v>
      </c>
      <c r="V12" s="139">
        <f t="shared" si="0"/>
        <v>1.7999999999999998</v>
      </c>
      <c r="W12" s="121">
        <f t="shared" si="1"/>
        <v>84</v>
      </c>
      <c r="X12" s="161">
        <f t="shared" si="1"/>
        <v>10.649999999999999</v>
      </c>
      <c r="Y12" s="171">
        <v>67</v>
      </c>
      <c r="Z12" s="163">
        <f t="shared" si="3"/>
        <v>53.6</v>
      </c>
    </row>
    <row r="13" spans="1:26" ht="19.899999999999999" customHeight="1" x14ac:dyDescent="0.3">
      <c r="A13" s="6">
        <v>7</v>
      </c>
      <c r="B13" s="151">
        <v>663727</v>
      </c>
      <c r="C13" s="152" t="s">
        <v>111</v>
      </c>
      <c r="D13" s="14">
        <v>4</v>
      </c>
      <c r="E13" s="14">
        <v>2</v>
      </c>
      <c r="F13" s="14">
        <v>3</v>
      </c>
      <c r="G13" s="14">
        <v>3.5</v>
      </c>
      <c r="H13" s="14">
        <v>1.5</v>
      </c>
      <c r="I13" s="15">
        <f t="shared" si="2"/>
        <v>14</v>
      </c>
      <c r="J13" s="16">
        <f t="shared" si="4"/>
        <v>2.1</v>
      </c>
      <c r="K13" s="30">
        <v>0.5</v>
      </c>
      <c r="L13" s="30">
        <v>1</v>
      </c>
      <c r="M13" s="30">
        <v>0</v>
      </c>
      <c r="N13" s="30">
        <v>1</v>
      </c>
      <c r="O13" s="30">
        <v>0.5</v>
      </c>
      <c r="P13" s="31">
        <f t="shared" si="5"/>
        <v>3</v>
      </c>
      <c r="Q13" s="32">
        <f t="shared" si="6"/>
        <v>0.15000000000000002</v>
      </c>
      <c r="R13" s="38">
        <f t="shared" si="0"/>
        <v>0.625</v>
      </c>
      <c r="S13" s="136">
        <f t="shared" si="0"/>
        <v>0.35</v>
      </c>
      <c r="T13" s="136">
        <f t="shared" si="0"/>
        <v>0.44999999999999996</v>
      </c>
      <c r="U13" s="136">
        <f t="shared" si="0"/>
        <v>0.57500000000000007</v>
      </c>
      <c r="V13" s="139">
        <f t="shared" si="0"/>
        <v>0.24999999999999997</v>
      </c>
      <c r="W13" s="121">
        <f t="shared" si="1"/>
        <v>17</v>
      </c>
      <c r="X13" s="161">
        <f t="shared" si="1"/>
        <v>2.25</v>
      </c>
      <c r="Y13" s="171">
        <v>16</v>
      </c>
      <c r="Z13" s="163">
        <f t="shared" si="3"/>
        <v>12.8</v>
      </c>
    </row>
    <row r="14" spans="1:26" ht="19.899999999999999" customHeight="1" x14ac:dyDescent="0.3">
      <c r="A14" s="6">
        <v>8</v>
      </c>
      <c r="B14" s="151">
        <v>663728</v>
      </c>
      <c r="C14" s="152" t="s">
        <v>112</v>
      </c>
      <c r="D14" s="14">
        <v>8.5</v>
      </c>
      <c r="E14" s="14">
        <v>8</v>
      </c>
      <c r="F14" s="14">
        <v>7.5</v>
      </c>
      <c r="G14" s="14">
        <v>9</v>
      </c>
      <c r="H14" s="14">
        <v>6</v>
      </c>
      <c r="I14" s="15">
        <f t="shared" si="2"/>
        <v>39</v>
      </c>
      <c r="J14" s="16">
        <f t="shared" si="4"/>
        <v>5.85</v>
      </c>
      <c r="K14" s="30">
        <v>3</v>
      </c>
      <c r="L14" s="30">
        <v>2</v>
      </c>
      <c r="M14" s="30">
        <v>2.5</v>
      </c>
      <c r="N14" s="30">
        <v>2</v>
      </c>
      <c r="O14" s="30">
        <v>3</v>
      </c>
      <c r="P14" s="31">
        <f t="shared" si="5"/>
        <v>12.5</v>
      </c>
      <c r="Q14" s="32">
        <f t="shared" si="6"/>
        <v>0.625</v>
      </c>
      <c r="R14" s="38">
        <f t="shared" si="0"/>
        <v>1.4249999999999998</v>
      </c>
      <c r="S14" s="136">
        <f t="shared" si="0"/>
        <v>1.3</v>
      </c>
      <c r="T14" s="136">
        <f t="shared" si="0"/>
        <v>1.25</v>
      </c>
      <c r="U14" s="136">
        <f t="shared" si="0"/>
        <v>1.45</v>
      </c>
      <c r="V14" s="139">
        <f t="shared" si="0"/>
        <v>1.0499999999999998</v>
      </c>
      <c r="W14" s="121">
        <f t="shared" si="1"/>
        <v>51.5</v>
      </c>
      <c r="X14" s="161">
        <f t="shared" si="1"/>
        <v>6.4749999999999996</v>
      </c>
      <c r="Y14" s="171">
        <v>42</v>
      </c>
      <c r="Z14" s="163">
        <f t="shared" si="3"/>
        <v>33.6</v>
      </c>
    </row>
    <row r="15" spans="1:26" ht="19.899999999999999" customHeight="1" thickBot="1" x14ac:dyDescent="0.35">
      <c r="A15" s="6">
        <v>9</v>
      </c>
      <c r="B15" s="151">
        <v>663729</v>
      </c>
      <c r="C15" s="152" t="s">
        <v>113</v>
      </c>
      <c r="D15" s="14">
        <v>12</v>
      </c>
      <c r="E15" s="14">
        <v>9</v>
      </c>
      <c r="F15" s="14">
        <v>10</v>
      </c>
      <c r="G15" s="14">
        <v>11</v>
      </c>
      <c r="H15" s="14">
        <v>13.5</v>
      </c>
      <c r="I15" s="15">
        <f t="shared" si="2"/>
        <v>55.5</v>
      </c>
      <c r="J15" s="16">
        <f t="shared" si="4"/>
        <v>8.3249999999999993</v>
      </c>
      <c r="K15" s="30">
        <v>4</v>
      </c>
      <c r="L15" s="30">
        <v>3</v>
      </c>
      <c r="M15" s="30">
        <v>2</v>
      </c>
      <c r="N15" s="30">
        <v>5</v>
      </c>
      <c r="O15" s="30">
        <v>4.5</v>
      </c>
      <c r="P15" s="31">
        <f t="shared" si="5"/>
        <v>18.5</v>
      </c>
      <c r="Q15" s="32">
        <f t="shared" si="6"/>
        <v>0.92500000000000004</v>
      </c>
      <c r="R15" s="38">
        <f t="shared" si="0"/>
        <v>1.9999999999999998</v>
      </c>
      <c r="S15" s="136">
        <f t="shared" si="0"/>
        <v>1.5</v>
      </c>
      <c r="T15" s="136">
        <f t="shared" si="0"/>
        <v>1.6</v>
      </c>
      <c r="U15" s="136">
        <f t="shared" si="0"/>
        <v>1.9</v>
      </c>
      <c r="V15" s="139">
        <f t="shared" si="0"/>
        <v>2.25</v>
      </c>
      <c r="W15" s="121">
        <f t="shared" si="1"/>
        <v>74</v>
      </c>
      <c r="X15" s="161">
        <f t="shared" si="1"/>
        <v>9.25</v>
      </c>
      <c r="Y15" s="171">
        <v>60</v>
      </c>
      <c r="Z15" s="163">
        <f t="shared" si="3"/>
        <v>48</v>
      </c>
    </row>
    <row r="16" spans="1:26" ht="19.899999999999999" customHeight="1" x14ac:dyDescent="0.3">
      <c r="A16" s="6">
        <v>10</v>
      </c>
      <c r="B16" s="151">
        <v>663730</v>
      </c>
      <c r="C16" s="152" t="s">
        <v>114</v>
      </c>
      <c r="D16" s="13"/>
      <c r="E16" s="14"/>
      <c r="F16" s="14"/>
      <c r="G16" s="14"/>
      <c r="H16" s="10"/>
      <c r="I16" s="15">
        <f t="shared" si="2"/>
        <v>0</v>
      </c>
      <c r="J16" s="16">
        <f t="shared" si="4"/>
        <v>0</v>
      </c>
      <c r="K16" s="29"/>
      <c r="L16" s="30"/>
      <c r="M16" s="30"/>
      <c r="N16" s="30"/>
      <c r="O16" s="154"/>
      <c r="P16" s="31">
        <f t="shared" si="5"/>
        <v>0</v>
      </c>
      <c r="Q16" s="32">
        <f t="shared" si="6"/>
        <v>0</v>
      </c>
      <c r="R16" s="38">
        <f t="shared" si="0"/>
        <v>0</v>
      </c>
      <c r="S16" s="136">
        <f t="shared" si="0"/>
        <v>0</v>
      </c>
      <c r="T16" s="136">
        <f t="shared" si="0"/>
        <v>0</v>
      </c>
      <c r="U16" s="136">
        <f t="shared" si="0"/>
        <v>0</v>
      </c>
      <c r="V16" s="139">
        <f t="shared" si="0"/>
        <v>0</v>
      </c>
      <c r="W16" s="121">
        <f t="shared" si="1"/>
        <v>0</v>
      </c>
      <c r="X16" s="161">
        <f t="shared" si="1"/>
        <v>0</v>
      </c>
      <c r="Y16" s="171" t="s">
        <v>105</v>
      </c>
      <c r="Z16" s="163" t="e">
        <f t="shared" si="3"/>
        <v>#VALUE!</v>
      </c>
    </row>
    <row r="17" spans="1:26" ht="19.899999999999999" customHeight="1" x14ac:dyDescent="0.3">
      <c r="A17" s="6">
        <v>11</v>
      </c>
      <c r="B17" s="151">
        <v>663731</v>
      </c>
      <c r="C17" s="152" t="s">
        <v>115</v>
      </c>
      <c r="D17" s="14">
        <v>2</v>
      </c>
      <c r="E17" s="14">
        <v>1.5</v>
      </c>
      <c r="F17" s="14">
        <v>0.5</v>
      </c>
      <c r="G17" s="14">
        <v>1</v>
      </c>
      <c r="H17" s="14">
        <v>0</v>
      </c>
      <c r="I17" s="15">
        <f t="shared" si="2"/>
        <v>5</v>
      </c>
      <c r="J17" s="16">
        <f t="shared" si="4"/>
        <v>0.75</v>
      </c>
      <c r="K17" s="30">
        <v>0</v>
      </c>
      <c r="L17" s="30">
        <v>0</v>
      </c>
      <c r="M17" s="30">
        <v>1</v>
      </c>
      <c r="N17" s="30">
        <v>1</v>
      </c>
      <c r="O17" s="30">
        <v>0.5</v>
      </c>
      <c r="P17" s="31">
        <f t="shared" si="5"/>
        <v>2.5</v>
      </c>
      <c r="Q17" s="32">
        <f t="shared" si="6"/>
        <v>0.125</v>
      </c>
      <c r="R17" s="38">
        <f t="shared" si="0"/>
        <v>0.3</v>
      </c>
      <c r="S17" s="136">
        <f t="shared" si="0"/>
        <v>0.22499999999999998</v>
      </c>
      <c r="T17" s="136">
        <f t="shared" si="0"/>
        <v>0.125</v>
      </c>
      <c r="U17" s="136">
        <f t="shared" si="0"/>
        <v>0.2</v>
      </c>
      <c r="V17" s="139">
        <f t="shared" si="0"/>
        <v>2.5000000000000001E-2</v>
      </c>
      <c r="W17" s="121">
        <f t="shared" si="1"/>
        <v>7.5</v>
      </c>
      <c r="X17" s="161">
        <f t="shared" si="1"/>
        <v>0.875</v>
      </c>
      <c r="Y17" s="171">
        <v>9</v>
      </c>
      <c r="Z17" s="163">
        <f t="shared" si="3"/>
        <v>7.2</v>
      </c>
    </row>
    <row r="18" spans="1:26" ht="19.899999999999999" customHeight="1" x14ac:dyDescent="0.3">
      <c r="A18" s="6">
        <v>12</v>
      </c>
      <c r="B18" s="151">
        <v>663732</v>
      </c>
      <c r="C18" s="152" t="s">
        <v>116</v>
      </c>
      <c r="D18" s="14">
        <v>5</v>
      </c>
      <c r="E18" s="14">
        <v>8</v>
      </c>
      <c r="F18" s="14">
        <v>6</v>
      </c>
      <c r="G18" s="14">
        <v>7</v>
      </c>
      <c r="H18" s="14">
        <v>9</v>
      </c>
      <c r="I18" s="15">
        <f t="shared" si="2"/>
        <v>35</v>
      </c>
      <c r="J18" s="16">
        <f t="shared" si="4"/>
        <v>5.25</v>
      </c>
      <c r="K18" s="30">
        <v>1.5</v>
      </c>
      <c r="L18" s="30">
        <v>2</v>
      </c>
      <c r="M18" s="30">
        <v>2.5</v>
      </c>
      <c r="N18" s="30">
        <v>2</v>
      </c>
      <c r="O18" s="30">
        <v>3</v>
      </c>
      <c r="P18" s="31">
        <f t="shared" si="5"/>
        <v>11</v>
      </c>
      <c r="Q18" s="32">
        <f t="shared" si="6"/>
        <v>0.55000000000000004</v>
      </c>
      <c r="R18" s="38">
        <f t="shared" si="0"/>
        <v>0.82499999999999996</v>
      </c>
      <c r="S18" s="136">
        <f t="shared" si="0"/>
        <v>1.3</v>
      </c>
      <c r="T18" s="136">
        <f t="shared" si="0"/>
        <v>1.0249999999999999</v>
      </c>
      <c r="U18" s="136">
        <f t="shared" si="0"/>
        <v>1.1500000000000001</v>
      </c>
      <c r="V18" s="139">
        <f t="shared" si="0"/>
        <v>1.5</v>
      </c>
      <c r="W18" s="121">
        <f t="shared" si="1"/>
        <v>46</v>
      </c>
      <c r="X18" s="161">
        <f t="shared" si="1"/>
        <v>5.8</v>
      </c>
      <c r="Y18" s="171">
        <v>40</v>
      </c>
      <c r="Z18" s="163">
        <f t="shared" si="3"/>
        <v>32</v>
      </c>
    </row>
    <row r="19" spans="1:26" ht="19.899999999999999" customHeight="1" x14ac:dyDescent="0.3">
      <c r="A19" s="6">
        <v>13</v>
      </c>
      <c r="B19" s="151">
        <v>663733</v>
      </c>
      <c r="C19" s="152" t="s">
        <v>117</v>
      </c>
      <c r="D19" s="14">
        <v>1</v>
      </c>
      <c r="E19" s="14">
        <v>2</v>
      </c>
      <c r="F19" s="14">
        <v>1.5</v>
      </c>
      <c r="G19" s="14">
        <v>0</v>
      </c>
      <c r="H19" s="14">
        <v>2</v>
      </c>
      <c r="I19" s="15">
        <f t="shared" si="2"/>
        <v>6.5</v>
      </c>
      <c r="J19" s="16">
        <f t="shared" si="4"/>
        <v>0.97499999999999998</v>
      </c>
      <c r="K19" s="30">
        <v>0.5</v>
      </c>
      <c r="L19" s="30">
        <v>1</v>
      </c>
      <c r="M19" s="30">
        <v>0.5</v>
      </c>
      <c r="N19" s="30">
        <v>1</v>
      </c>
      <c r="O19" s="30">
        <v>0</v>
      </c>
      <c r="P19" s="31">
        <f t="shared" si="5"/>
        <v>3</v>
      </c>
      <c r="Q19" s="32">
        <f t="shared" si="6"/>
        <v>0.15000000000000002</v>
      </c>
      <c r="R19" s="38">
        <f t="shared" si="0"/>
        <v>0.17499999999999999</v>
      </c>
      <c r="S19" s="136">
        <f t="shared" si="0"/>
        <v>0.35</v>
      </c>
      <c r="T19" s="136">
        <f t="shared" si="0"/>
        <v>0.24999999999999997</v>
      </c>
      <c r="U19" s="136">
        <f t="shared" si="0"/>
        <v>0.05</v>
      </c>
      <c r="V19" s="139">
        <f t="shared" si="0"/>
        <v>0.3</v>
      </c>
      <c r="W19" s="121">
        <f t="shared" si="1"/>
        <v>9.5</v>
      </c>
      <c r="X19" s="161">
        <f t="shared" si="1"/>
        <v>1.125</v>
      </c>
      <c r="Y19" s="171">
        <v>10</v>
      </c>
      <c r="Z19" s="163">
        <f t="shared" si="3"/>
        <v>8</v>
      </c>
    </row>
    <row r="20" spans="1:26" ht="19.899999999999999" customHeight="1" x14ac:dyDescent="0.3">
      <c r="A20" s="6">
        <v>14</v>
      </c>
      <c r="B20" s="151">
        <v>663734</v>
      </c>
      <c r="C20" s="152" t="s">
        <v>118</v>
      </c>
      <c r="D20" s="14">
        <v>7</v>
      </c>
      <c r="E20" s="14">
        <v>9</v>
      </c>
      <c r="F20" s="14">
        <v>8</v>
      </c>
      <c r="G20" s="14">
        <v>10</v>
      </c>
      <c r="H20" s="14">
        <v>9.5</v>
      </c>
      <c r="I20" s="15">
        <f t="shared" si="2"/>
        <v>43.5</v>
      </c>
      <c r="J20" s="16">
        <f t="shared" si="4"/>
        <v>6.5249999999999995</v>
      </c>
      <c r="K20" s="30">
        <v>1.5</v>
      </c>
      <c r="L20" s="30">
        <v>3</v>
      </c>
      <c r="M20" s="30">
        <v>2</v>
      </c>
      <c r="N20" s="30">
        <v>3</v>
      </c>
      <c r="O20" s="30">
        <v>2.5</v>
      </c>
      <c r="P20" s="31">
        <f t="shared" si="5"/>
        <v>12</v>
      </c>
      <c r="Q20" s="32">
        <f t="shared" si="6"/>
        <v>0.60000000000000009</v>
      </c>
      <c r="R20" s="38">
        <f t="shared" si="0"/>
        <v>1.125</v>
      </c>
      <c r="S20" s="136">
        <f t="shared" si="0"/>
        <v>1.5</v>
      </c>
      <c r="T20" s="136">
        <f t="shared" si="0"/>
        <v>1.3</v>
      </c>
      <c r="U20" s="136">
        <f t="shared" si="0"/>
        <v>1.65</v>
      </c>
      <c r="V20" s="139">
        <f t="shared" si="0"/>
        <v>1.55</v>
      </c>
      <c r="W20" s="121">
        <f t="shared" si="1"/>
        <v>55.5</v>
      </c>
      <c r="X20" s="161">
        <f t="shared" si="1"/>
        <v>7.125</v>
      </c>
      <c r="Y20" s="171">
        <v>48</v>
      </c>
      <c r="Z20" s="163">
        <f t="shared" si="3"/>
        <v>38.400000000000006</v>
      </c>
    </row>
    <row r="21" spans="1:26" ht="19.899999999999999" customHeight="1" x14ac:dyDescent="0.3">
      <c r="A21" s="6">
        <v>15</v>
      </c>
      <c r="B21" s="151">
        <v>663735</v>
      </c>
      <c r="C21" s="153" t="s">
        <v>119</v>
      </c>
      <c r="D21" s="14">
        <v>8.5</v>
      </c>
      <c r="E21" s="14">
        <v>10</v>
      </c>
      <c r="F21" s="14">
        <v>9</v>
      </c>
      <c r="G21" s="14">
        <v>7</v>
      </c>
      <c r="H21" s="14">
        <v>6</v>
      </c>
      <c r="I21" s="15">
        <f t="shared" si="2"/>
        <v>40.5</v>
      </c>
      <c r="J21" s="16">
        <f t="shared" si="4"/>
        <v>6.0750000000000002</v>
      </c>
      <c r="K21" s="30">
        <v>3</v>
      </c>
      <c r="L21" s="30">
        <v>2.5</v>
      </c>
      <c r="M21" s="30">
        <v>2</v>
      </c>
      <c r="N21" s="30">
        <v>1.5</v>
      </c>
      <c r="O21" s="30">
        <v>3</v>
      </c>
      <c r="P21" s="31">
        <f t="shared" si="5"/>
        <v>12</v>
      </c>
      <c r="Q21" s="32">
        <f t="shared" si="6"/>
        <v>0.60000000000000009</v>
      </c>
      <c r="R21" s="38">
        <f t="shared" si="0"/>
        <v>1.4249999999999998</v>
      </c>
      <c r="S21" s="136">
        <f t="shared" si="0"/>
        <v>1.625</v>
      </c>
      <c r="T21" s="136">
        <f t="shared" si="0"/>
        <v>1.45</v>
      </c>
      <c r="U21" s="136">
        <f t="shared" si="0"/>
        <v>1.125</v>
      </c>
      <c r="V21" s="139">
        <f t="shared" si="0"/>
        <v>1.0499999999999998</v>
      </c>
      <c r="W21" s="121">
        <f t="shared" si="1"/>
        <v>52.5</v>
      </c>
      <c r="X21" s="161">
        <f t="shared" si="1"/>
        <v>6.6750000000000007</v>
      </c>
      <c r="Y21" s="171">
        <v>45</v>
      </c>
      <c r="Z21" s="163">
        <f t="shared" si="3"/>
        <v>36</v>
      </c>
    </row>
    <row r="22" spans="1:26" ht="19.899999999999999" customHeight="1" x14ac:dyDescent="0.3">
      <c r="A22" s="6">
        <v>16</v>
      </c>
      <c r="B22" s="151">
        <v>663736</v>
      </c>
      <c r="C22" s="152" t="s">
        <v>120</v>
      </c>
      <c r="D22" s="14">
        <v>2.5</v>
      </c>
      <c r="E22" s="14">
        <v>4</v>
      </c>
      <c r="F22" s="14">
        <v>5.5</v>
      </c>
      <c r="G22" s="14">
        <v>5</v>
      </c>
      <c r="H22" s="14">
        <v>6.5</v>
      </c>
      <c r="I22" s="15">
        <f t="shared" si="2"/>
        <v>23.5</v>
      </c>
      <c r="J22" s="16">
        <f t="shared" si="4"/>
        <v>3.5249999999999999</v>
      </c>
      <c r="K22" s="30">
        <v>1</v>
      </c>
      <c r="L22" s="30">
        <v>1.5</v>
      </c>
      <c r="M22" s="30">
        <v>1.5</v>
      </c>
      <c r="N22" s="30">
        <v>2</v>
      </c>
      <c r="O22" s="30">
        <v>0</v>
      </c>
      <c r="P22" s="31">
        <f t="shared" si="5"/>
        <v>6</v>
      </c>
      <c r="Q22" s="32">
        <f t="shared" si="6"/>
        <v>0.30000000000000004</v>
      </c>
      <c r="R22" s="38">
        <f t="shared" si="0"/>
        <v>0.42499999999999999</v>
      </c>
      <c r="S22" s="136">
        <f t="shared" si="0"/>
        <v>0.67500000000000004</v>
      </c>
      <c r="T22" s="136">
        <f t="shared" si="0"/>
        <v>0.89999999999999991</v>
      </c>
      <c r="U22" s="136">
        <f t="shared" si="0"/>
        <v>0.85</v>
      </c>
      <c r="V22" s="139">
        <f t="shared" si="0"/>
        <v>0.97499999999999998</v>
      </c>
      <c r="W22" s="121">
        <f t="shared" si="1"/>
        <v>29.5</v>
      </c>
      <c r="X22" s="161">
        <f t="shared" si="1"/>
        <v>3.8250000000000002</v>
      </c>
      <c r="Y22" s="171">
        <v>28</v>
      </c>
      <c r="Z22" s="163">
        <f t="shared" si="3"/>
        <v>22.400000000000002</v>
      </c>
    </row>
    <row r="23" spans="1:26" ht="19.899999999999999" customHeight="1" x14ac:dyDescent="0.3">
      <c r="A23" s="6">
        <v>17</v>
      </c>
      <c r="B23" s="151">
        <v>663737</v>
      </c>
      <c r="C23" s="152" t="s">
        <v>121</v>
      </c>
      <c r="D23" s="14">
        <v>10</v>
      </c>
      <c r="E23" s="14">
        <v>7</v>
      </c>
      <c r="F23" s="14">
        <v>9</v>
      </c>
      <c r="G23" s="14">
        <v>12</v>
      </c>
      <c r="H23" s="14">
        <v>8</v>
      </c>
      <c r="I23" s="15">
        <f t="shared" si="2"/>
        <v>46</v>
      </c>
      <c r="J23" s="16">
        <f t="shared" si="4"/>
        <v>6.8999999999999995</v>
      </c>
      <c r="K23" s="30">
        <v>2</v>
      </c>
      <c r="L23" s="30">
        <v>3</v>
      </c>
      <c r="M23" s="30">
        <v>4</v>
      </c>
      <c r="N23" s="30">
        <v>2.5</v>
      </c>
      <c r="O23" s="30">
        <v>3.5</v>
      </c>
      <c r="P23" s="31">
        <f>SUM(K23:O23)</f>
        <v>15</v>
      </c>
      <c r="Q23" s="32">
        <f t="shared" si="6"/>
        <v>0.75</v>
      </c>
      <c r="R23" s="38">
        <f t="shared" si="0"/>
        <v>1.6</v>
      </c>
      <c r="S23" s="136">
        <f t="shared" si="0"/>
        <v>1.2000000000000002</v>
      </c>
      <c r="T23" s="136">
        <f t="shared" si="0"/>
        <v>1.5499999999999998</v>
      </c>
      <c r="U23" s="136">
        <f t="shared" si="0"/>
        <v>1.9249999999999998</v>
      </c>
      <c r="V23" s="139">
        <f t="shared" si="0"/>
        <v>1.375</v>
      </c>
      <c r="W23" s="121">
        <f t="shared" si="1"/>
        <v>61</v>
      </c>
      <c r="X23" s="161">
        <f t="shared" si="1"/>
        <v>7.6499999999999995</v>
      </c>
      <c r="Y23" s="171">
        <v>51</v>
      </c>
      <c r="Z23" s="163">
        <f t="shared" si="3"/>
        <v>40.800000000000004</v>
      </c>
    </row>
    <row r="24" spans="1:26" ht="19.899999999999999" customHeight="1" x14ac:dyDescent="0.3">
      <c r="A24" s="6">
        <v>18</v>
      </c>
      <c r="B24" s="151">
        <v>663738</v>
      </c>
      <c r="C24" s="152" t="s">
        <v>122</v>
      </c>
      <c r="D24" s="14">
        <v>18</v>
      </c>
      <c r="E24" s="14">
        <v>8</v>
      </c>
      <c r="F24" s="14">
        <v>12.5</v>
      </c>
      <c r="G24" s="14">
        <v>14</v>
      </c>
      <c r="H24" s="14">
        <v>11</v>
      </c>
      <c r="I24" s="15">
        <f t="shared" si="2"/>
        <v>63.5</v>
      </c>
      <c r="J24" s="16">
        <f t="shared" si="4"/>
        <v>9.5250000000000004</v>
      </c>
      <c r="K24" s="30">
        <v>4</v>
      </c>
      <c r="L24" s="30">
        <v>4.5</v>
      </c>
      <c r="M24" s="30">
        <v>5</v>
      </c>
      <c r="N24" s="30">
        <v>3</v>
      </c>
      <c r="O24" s="30">
        <v>3</v>
      </c>
      <c r="P24" s="31">
        <f t="shared" si="5"/>
        <v>19.5</v>
      </c>
      <c r="Q24" s="32">
        <f t="shared" si="6"/>
        <v>0.97500000000000009</v>
      </c>
      <c r="R24" s="38">
        <f t="shared" si="0"/>
        <v>2.9</v>
      </c>
      <c r="S24" s="136">
        <f t="shared" si="0"/>
        <v>1.425</v>
      </c>
      <c r="T24" s="136">
        <f t="shared" si="0"/>
        <v>2.125</v>
      </c>
      <c r="U24" s="136">
        <f t="shared" si="0"/>
        <v>2.25</v>
      </c>
      <c r="V24" s="139">
        <f t="shared" si="0"/>
        <v>1.7999999999999998</v>
      </c>
      <c r="W24" s="121">
        <f t="shared" si="1"/>
        <v>83</v>
      </c>
      <c r="X24" s="161">
        <f t="shared" si="1"/>
        <v>10.5</v>
      </c>
      <c r="Y24" s="171">
        <v>67</v>
      </c>
      <c r="Z24" s="163">
        <f t="shared" si="3"/>
        <v>53.6</v>
      </c>
    </row>
    <row r="25" spans="1:26" ht="19.899999999999999" customHeight="1" x14ac:dyDescent="0.3">
      <c r="A25" s="6">
        <v>19</v>
      </c>
      <c r="B25" s="151">
        <v>663739</v>
      </c>
      <c r="C25" s="152" t="s">
        <v>123</v>
      </c>
      <c r="D25" s="14">
        <v>7</v>
      </c>
      <c r="E25" s="14">
        <v>9</v>
      </c>
      <c r="F25" s="14">
        <v>8</v>
      </c>
      <c r="G25" s="14">
        <v>8.5</v>
      </c>
      <c r="H25" s="14">
        <v>9</v>
      </c>
      <c r="I25" s="15">
        <f t="shared" si="2"/>
        <v>41.5</v>
      </c>
      <c r="J25" s="16">
        <f t="shared" si="4"/>
        <v>6.2249999999999996</v>
      </c>
      <c r="K25" s="30">
        <v>3</v>
      </c>
      <c r="L25" s="30">
        <v>2</v>
      </c>
      <c r="M25" s="30">
        <v>3</v>
      </c>
      <c r="N25" s="30">
        <v>2.5</v>
      </c>
      <c r="O25" s="30">
        <v>2.5</v>
      </c>
      <c r="P25" s="31">
        <f>SUM(K25:O25)</f>
        <v>13</v>
      </c>
      <c r="Q25" s="32">
        <f t="shared" si="6"/>
        <v>0.65</v>
      </c>
      <c r="R25" s="38">
        <f t="shared" si="0"/>
        <v>1.2000000000000002</v>
      </c>
      <c r="S25" s="136">
        <f t="shared" si="0"/>
        <v>1.45</v>
      </c>
      <c r="T25" s="136">
        <f t="shared" si="0"/>
        <v>1.35</v>
      </c>
      <c r="U25" s="136">
        <f t="shared" si="0"/>
        <v>1.4</v>
      </c>
      <c r="V25" s="139">
        <f t="shared" si="0"/>
        <v>1.4749999999999999</v>
      </c>
      <c r="W25" s="121">
        <f t="shared" si="1"/>
        <v>54.5</v>
      </c>
      <c r="X25" s="161">
        <f t="shared" si="1"/>
        <v>6.875</v>
      </c>
      <c r="Y25" s="171">
        <v>46</v>
      </c>
      <c r="Z25" s="163">
        <f t="shared" si="3"/>
        <v>36.800000000000004</v>
      </c>
    </row>
    <row r="26" spans="1:26" ht="19.899999999999999" customHeight="1" x14ac:dyDescent="0.3">
      <c r="A26" s="6">
        <v>20</v>
      </c>
      <c r="B26" s="151">
        <v>663740</v>
      </c>
      <c r="C26" s="152" t="s">
        <v>124</v>
      </c>
      <c r="D26" s="14">
        <v>5</v>
      </c>
      <c r="E26" s="14">
        <v>8.5</v>
      </c>
      <c r="F26" s="14">
        <v>6.5</v>
      </c>
      <c r="G26" s="14">
        <v>6</v>
      </c>
      <c r="H26" s="14">
        <v>7</v>
      </c>
      <c r="I26" s="15">
        <f t="shared" si="2"/>
        <v>33</v>
      </c>
      <c r="J26" s="16">
        <f t="shared" si="4"/>
        <v>4.95</v>
      </c>
      <c r="K26" s="30">
        <v>1.5</v>
      </c>
      <c r="L26" s="30">
        <v>1.5</v>
      </c>
      <c r="M26" s="30">
        <v>2</v>
      </c>
      <c r="N26" s="30">
        <v>1</v>
      </c>
      <c r="O26" s="30">
        <v>2</v>
      </c>
      <c r="P26" s="31">
        <f>SUM(K26:O26)</f>
        <v>8</v>
      </c>
      <c r="Q26" s="32">
        <f t="shared" si="6"/>
        <v>0.4</v>
      </c>
      <c r="R26" s="38">
        <f t="shared" ref="R26:V77" si="7">(D26*0.15+K26*0.05)</f>
        <v>0.82499999999999996</v>
      </c>
      <c r="S26" s="136">
        <f t="shared" si="7"/>
        <v>1.3499999999999999</v>
      </c>
      <c r="T26" s="136">
        <f t="shared" si="7"/>
        <v>1.075</v>
      </c>
      <c r="U26" s="136">
        <f t="shared" si="7"/>
        <v>0.95</v>
      </c>
      <c r="V26" s="139">
        <f t="shared" si="7"/>
        <v>1.1500000000000001</v>
      </c>
      <c r="W26" s="121">
        <f t="shared" si="1"/>
        <v>41</v>
      </c>
      <c r="X26" s="161">
        <f t="shared" si="1"/>
        <v>5.3500000000000005</v>
      </c>
      <c r="Y26" s="171">
        <v>37</v>
      </c>
      <c r="Z26" s="163">
        <f t="shared" si="3"/>
        <v>29.6</v>
      </c>
    </row>
    <row r="27" spans="1:26" ht="19.899999999999999" customHeight="1" x14ac:dyDescent="0.3">
      <c r="A27" s="6">
        <v>21</v>
      </c>
      <c r="B27" s="151">
        <v>663741</v>
      </c>
      <c r="C27" s="152" t="s">
        <v>125</v>
      </c>
      <c r="D27" s="14">
        <v>10</v>
      </c>
      <c r="E27" s="14">
        <v>13</v>
      </c>
      <c r="F27" s="14">
        <v>7</v>
      </c>
      <c r="G27" s="14">
        <v>11</v>
      </c>
      <c r="H27" s="14">
        <v>8.5</v>
      </c>
      <c r="I27" s="15">
        <f t="shared" si="2"/>
        <v>49.5</v>
      </c>
      <c r="J27" s="16">
        <f t="shared" si="4"/>
        <v>7.4249999999999998</v>
      </c>
      <c r="K27" s="30">
        <v>3</v>
      </c>
      <c r="L27" s="30">
        <v>2.5</v>
      </c>
      <c r="M27" s="30">
        <v>3.5</v>
      </c>
      <c r="N27" s="30">
        <v>4</v>
      </c>
      <c r="O27" s="30">
        <v>2</v>
      </c>
      <c r="P27" s="31">
        <f t="shared" si="5"/>
        <v>15</v>
      </c>
      <c r="Q27" s="32">
        <f t="shared" si="6"/>
        <v>0.75</v>
      </c>
      <c r="R27" s="38">
        <f t="shared" si="7"/>
        <v>1.65</v>
      </c>
      <c r="S27" s="136">
        <f t="shared" si="7"/>
        <v>2.0750000000000002</v>
      </c>
      <c r="T27" s="136">
        <f t="shared" si="7"/>
        <v>1.2250000000000001</v>
      </c>
      <c r="U27" s="136">
        <f t="shared" si="7"/>
        <v>1.8499999999999999</v>
      </c>
      <c r="V27" s="139">
        <f t="shared" si="7"/>
        <v>1.375</v>
      </c>
      <c r="W27" s="121">
        <f t="shared" si="1"/>
        <v>64.5</v>
      </c>
      <c r="X27" s="161">
        <f t="shared" si="1"/>
        <v>8.1750000000000007</v>
      </c>
      <c r="Y27" s="171">
        <v>52</v>
      </c>
      <c r="Z27" s="163">
        <f t="shared" si="3"/>
        <v>41.6</v>
      </c>
    </row>
    <row r="28" spans="1:26" ht="19.899999999999999" customHeight="1" x14ac:dyDescent="0.3">
      <c r="A28" s="6">
        <v>22</v>
      </c>
      <c r="B28" s="151">
        <v>663742</v>
      </c>
      <c r="C28" s="152" t="s">
        <v>126</v>
      </c>
      <c r="D28" s="14">
        <v>2</v>
      </c>
      <c r="E28" s="14">
        <v>1</v>
      </c>
      <c r="F28" s="14">
        <v>1.5</v>
      </c>
      <c r="G28" s="14">
        <v>0</v>
      </c>
      <c r="H28" s="14">
        <v>2</v>
      </c>
      <c r="I28" s="15">
        <f t="shared" si="2"/>
        <v>6.5</v>
      </c>
      <c r="J28" s="16">
        <f t="shared" si="4"/>
        <v>0.97499999999999998</v>
      </c>
      <c r="K28" s="30">
        <v>0.5</v>
      </c>
      <c r="L28" s="30">
        <v>1</v>
      </c>
      <c r="M28" s="30">
        <v>0.5</v>
      </c>
      <c r="N28" s="30">
        <v>1</v>
      </c>
      <c r="O28" s="30">
        <v>0</v>
      </c>
      <c r="P28" s="172">
        <f t="shared" ref="P28" si="8">SUM(K28:O28)</f>
        <v>3</v>
      </c>
      <c r="Q28" s="32">
        <f t="shared" si="6"/>
        <v>0.15000000000000002</v>
      </c>
      <c r="R28" s="38">
        <f t="shared" si="7"/>
        <v>0.32500000000000001</v>
      </c>
      <c r="S28" s="136">
        <f t="shared" si="7"/>
        <v>0.2</v>
      </c>
      <c r="T28" s="136">
        <f t="shared" si="7"/>
        <v>0.24999999999999997</v>
      </c>
      <c r="U28" s="136">
        <f t="shared" si="7"/>
        <v>0.05</v>
      </c>
      <c r="V28" s="139">
        <f t="shared" si="7"/>
        <v>0.3</v>
      </c>
      <c r="W28" s="121">
        <f t="shared" si="1"/>
        <v>9.5</v>
      </c>
      <c r="X28" s="161">
        <f t="shared" si="1"/>
        <v>1.125</v>
      </c>
      <c r="Y28" s="171">
        <v>10</v>
      </c>
      <c r="Z28" s="163">
        <f t="shared" si="3"/>
        <v>8</v>
      </c>
    </row>
    <row r="29" spans="1:26" ht="19.899999999999999" customHeight="1" x14ac:dyDescent="0.3">
      <c r="A29" s="6">
        <v>23</v>
      </c>
      <c r="B29" s="151">
        <v>663743</v>
      </c>
      <c r="C29" s="152" t="s">
        <v>127</v>
      </c>
      <c r="D29" s="14">
        <v>12</v>
      </c>
      <c r="E29" s="14">
        <v>9</v>
      </c>
      <c r="F29" s="14">
        <v>13</v>
      </c>
      <c r="G29" s="14">
        <v>10.5</v>
      </c>
      <c r="H29" s="14">
        <v>12</v>
      </c>
      <c r="I29" s="15">
        <f t="shared" si="2"/>
        <v>56.5</v>
      </c>
      <c r="J29" s="16">
        <f t="shared" si="4"/>
        <v>8.4749999999999996</v>
      </c>
      <c r="K29" s="30">
        <v>5</v>
      </c>
      <c r="L29" s="30">
        <v>3</v>
      </c>
      <c r="M29" s="30">
        <v>2</v>
      </c>
      <c r="N29" s="30">
        <v>4.5</v>
      </c>
      <c r="O29" s="30">
        <v>4</v>
      </c>
      <c r="P29" s="31">
        <f t="shared" si="5"/>
        <v>18.5</v>
      </c>
      <c r="Q29" s="32">
        <f t="shared" si="6"/>
        <v>0.92500000000000004</v>
      </c>
      <c r="R29" s="38">
        <f t="shared" si="7"/>
        <v>2.0499999999999998</v>
      </c>
      <c r="S29" s="136">
        <f t="shared" si="7"/>
        <v>1.5</v>
      </c>
      <c r="T29" s="136">
        <f t="shared" si="7"/>
        <v>2.0499999999999998</v>
      </c>
      <c r="U29" s="136">
        <f t="shared" si="7"/>
        <v>1.8</v>
      </c>
      <c r="V29" s="139">
        <f t="shared" si="7"/>
        <v>1.9999999999999998</v>
      </c>
      <c r="W29" s="121">
        <f t="shared" si="1"/>
        <v>75</v>
      </c>
      <c r="X29" s="161">
        <f t="shared" si="1"/>
        <v>9.4</v>
      </c>
      <c r="Y29" s="171">
        <v>60</v>
      </c>
      <c r="Z29" s="163">
        <f t="shared" si="3"/>
        <v>48</v>
      </c>
    </row>
    <row r="30" spans="1:26" ht="19.899999999999999" customHeight="1" x14ac:dyDescent="0.3">
      <c r="A30" s="6">
        <v>24</v>
      </c>
      <c r="B30" s="151">
        <v>663744</v>
      </c>
      <c r="C30" s="152" t="s">
        <v>128</v>
      </c>
      <c r="D30" s="14">
        <v>7.5</v>
      </c>
      <c r="E30" s="14">
        <v>8</v>
      </c>
      <c r="F30" s="14">
        <v>4</v>
      </c>
      <c r="G30" s="14">
        <v>9</v>
      </c>
      <c r="H30" s="14">
        <v>8.5</v>
      </c>
      <c r="I30" s="15">
        <f t="shared" si="2"/>
        <v>37</v>
      </c>
      <c r="J30" s="16">
        <f t="shared" si="4"/>
        <v>5.55</v>
      </c>
      <c r="K30" s="30">
        <v>2.5</v>
      </c>
      <c r="L30" s="30">
        <v>1.5</v>
      </c>
      <c r="M30" s="30">
        <v>2.5</v>
      </c>
      <c r="N30" s="30">
        <v>2</v>
      </c>
      <c r="O30" s="30">
        <v>3.5</v>
      </c>
      <c r="P30" s="31">
        <f t="shared" si="5"/>
        <v>12</v>
      </c>
      <c r="Q30" s="32">
        <f t="shared" si="6"/>
        <v>0.60000000000000009</v>
      </c>
      <c r="R30" s="38">
        <f t="shared" si="7"/>
        <v>1.25</v>
      </c>
      <c r="S30" s="136">
        <f t="shared" si="7"/>
        <v>1.2749999999999999</v>
      </c>
      <c r="T30" s="136">
        <f t="shared" si="7"/>
        <v>0.72499999999999998</v>
      </c>
      <c r="U30" s="136">
        <f t="shared" si="7"/>
        <v>1.45</v>
      </c>
      <c r="V30" s="139">
        <f t="shared" si="7"/>
        <v>1.45</v>
      </c>
      <c r="W30" s="121">
        <f t="shared" si="1"/>
        <v>49</v>
      </c>
      <c r="X30" s="161">
        <f t="shared" si="1"/>
        <v>6.15</v>
      </c>
      <c r="Y30" s="171">
        <v>40</v>
      </c>
      <c r="Z30" s="163">
        <f t="shared" si="3"/>
        <v>32</v>
      </c>
    </row>
    <row r="31" spans="1:26" ht="19.899999999999999" customHeight="1" x14ac:dyDescent="0.3">
      <c r="A31" s="6">
        <v>25</v>
      </c>
      <c r="B31" s="151">
        <v>663745</v>
      </c>
      <c r="C31" s="152" t="s">
        <v>129</v>
      </c>
      <c r="D31" s="14">
        <v>3</v>
      </c>
      <c r="E31" s="14">
        <v>2.5</v>
      </c>
      <c r="F31" s="14">
        <v>1.5</v>
      </c>
      <c r="G31" s="14">
        <v>3</v>
      </c>
      <c r="H31" s="14">
        <v>2</v>
      </c>
      <c r="I31" s="15">
        <f t="shared" si="2"/>
        <v>12</v>
      </c>
      <c r="J31" s="16">
        <f t="shared" si="4"/>
        <v>1.7999999999999998</v>
      </c>
      <c r="K31" s="30">
        <v>1</v>
      </c>
      <c r="L31" s="30">
        <v>0</v>
      </c>
      <c r="M31" s="30">
        <v>1</v>
      </c>
      <c r="N31" s="30">
        <v>0.5</v>
      </c>
      <c r="O31" s="30">
        <v>1</v>
      </c>
      <c r="P31" s="31">
        <f t="shared" si="5"/>
        <v>3.5</v>
      </c>
      <c r="Q31" s="32">
        <f t="shared" si="6"/>
        <v>0.17500000000000002</v>
      </c>
      <c r="R31" s="38">
        <f t="shared" si="7"/>
        <v>0.49999999999999994</v>
      </c>
      <c r="S31" s="136">
        <f t="shared" si="7"/>
        <v>0.375</v>
      </c>
      <c r="T31" s="136">
        <f t="shared" si="7"/>
        <v>0.27499999999999997</v>
      </c>
      <c r="U31" s="136">
        <f t="shared" si="7"/>
        <v>0.47499999999999998</v>
      </c>
      <c r="V31" s="139">
        <f t="shared" si="7"/>
        <v>0.35</v>
      </c>
      <c r="W31" s="121">
        <f t="shared" si="1"/>
        <v>15.5</v>
      </c>
      <c r="X31" s="161">
        <f t="shared" si="1"/>
        <v>1.9749999999999999</v>
      </c>
      <c r="Y31" s="171">
        <v>16</v>
      </c>
      <c r="Z31" s="163">
        <f t="shared" si="3"/>
        <v>12.8</v>
      </c>
    </row>
    <row r="32" spans="1:26" ht="19.899999999999999" customHeight="1" x14ac:dyDescent="0.3">
      <c r="A32" s="6">
        <v>26</v>
      </c>
      <c r="B32" s="151">
        <v>663746</v>
      </c>
      <c r="C32" s="152" t="s">
        <v>130</v>
      </c>
      <c r="D32" s="14">
        <v>9.5</v>
      </c>
      <c r="E32" s="14">
        <v>6.5</v>
      </c>
      <c r="F32" s="14">
        <v>5</v>
      </c>
      <c r="G32" s="14">
        <v>4</v>
      </c>
      <c r="H32" s="14">
        <v>7</v>
      </c>
      <c r="I32" s="15">
        <f t="shared" si="2"/>
        <v>32</v>
      </c>
      <c r="J32" s="16">
        <f t="shared" si="4"/>
        <v>4.8</v>
      </c>
      <c r="K32" s="30">
        <v>1.5</v>
      </c>
      <c r="L32" s="30">
        <v>2</v>
      </c>
      <c r="M32" s="30">
        <v>1.5</v>
      </c>
      <c r="N32" s="30">
        <v>3</v>
      </c>
      <c r="O32" s="30">
        <v>2</v>
      </c>
      <c r="P32" s="31">
        <f t="shared" si="5"/>
        <v>10</v>
      </c>
      <c r="Q32" s="32">
        <f t="shared" si="6"/>
        <v>0.5</v>
      </c>
      <c r="R32" s="38">
        <f t="shared" si="7"/>
        <v>1.5</v>
      </c>
      <c r="S32" s="136">
        <f t="shared" si="7"/>
        <v>1.075</v>
      </c>
      <c r="T32" s="136">
        <f t="shared" si="7"/>
        <v>0.82499999999999996</v>
      </c>
      <c r="U32" s="136">
        <f t="shared" si="7"/>
        <v>0.75</v>
      </c>
      <c r="V32" s="139">
        <f t="shared" si="7"/>
        <v>1.1500000000000001</v>
      </c>
      <c r="W32" s="121">
        <f t="shared" si="1"/>
        <v>42</v>
      </c>
      <c r="X32" s="161">
        <f t="shared" si="1"/>
        <v>5.3</v>
      </c>
      <c r="Y32" s="171">
        <v>36</v>
      </c>
      <c r="Z32" s="163">
        <f t="shared" si="3"/>
        <v>28.8</v>
      </c>
    </row>
    <row r="33" spans="1:26" ht="19.899999999999999" customHeight="1" x14ac:dyDescent="0.3">
      <c r="A33" s="6">
        <v>27</v>
      </c>
      <c r="B33" s="151">
        <v>663747</v>
      </c>
      <c r="C33" s="152" t="s">
        <v>131</v>
      </c>
      <c r="D33" s="14">
        <v>7</v>
      </c>
      <c r="E33" s="14">
        <v>9</v>
      </c>
      <c r="F33" s="14">
        <v>6</v>
      </c>
      <c r="G33" s="14">
        <v>8.5</v>
      </c>
      <c r="H33" s="14">
        <v>10</v>
      </c>
      <c r="I33" s="15">
        <f t="shared" si="2"/>
        <v>40.5</v>
      </c>
      <c r="J33" s="16">
        <f t="shared" si="4"/>
        <v>6.0750000000000002</v>
      </c>
      <c r="K33" s="30">
        <v>2.5</v>
      </c>
      <c r="L33" s="30">
        <v>3</v>
      </c>
      <c r="M33" s="30">
        <v>2</v>
      </c>
      <c r="N33" s="30">
        <v>1.5</v>
      </c>
      <c r="O33" s="30">
        <v>3</v>
      </c>
      <c r="P33" s="31">
        <f t="shared" si="5"/>
        <v>12</v>
      </c>
      <c r="Q33" s="32">
        <f t="shared" si="6"/>
        <v>0.60000000000000009</v>
      </c>
      <c r="R33" s="38">
        <f t="shared" si="7"/>
        <v>1.175</v>
      </c>
      <c r="S33" s="136">
        <f t="shared" si="7"/>
        <v>1.5</v>
      </c>
      <c r="T33" s="136">
        <f t="shared" si="7"/>
        <v>0.99999999999999989</v>
      </c>
      <c r="U33" s="136">
        <f t="shared" si="7"/>
        <v>1.3499999999999999</v>
      </c>
      <c r="V33" s="139">
        <f t="shared" si="7"/>
        <v>1.65</v>
      </c>
      <c r="W33" s="121">
        <f t="shared" si="1"/>
        <v>52.5</v>
      </c>
      <c r="X33" s="161">
        <f t="shared" si="1"/>
        <v>6.6750000000000007</v>
      </c>
      <c r="Y33" s="171">
        <v>46</v>
      </c>
      <c r="Z33" s="163">
        <f t="shared" si="3"/>
        <v>36.800000000000004</v>
      </c>
    </row>
    <row r="34" spans="1:26" ht="19.899999999999999" customHeight="1" x14ac:dyDescent="0.3">
      <c r="A34" s="6">
        <v>28</v>
      </c>
      <c r="B34" s="151">
        <v>663748</v>
      </c>
      <c r="C34" s="152" t="s">
        <v>132</v>
      </c>
      <c r="D34" s="14">
        <v>5</v>
      </c>
      <c r="E34" s="14">
        <v>8</v>
      </c>
      <c r="F34" s="14">
        <v>7.5</v>
      </c>
      <c r="G34" s="14">
        <v>6.5</v>
      </c>
      <c r="H34" s="14">
        <v>4</v>
      </c>
      <c r="I34" s="15">
        <f t="shared" si="2"/>
        <v>31</v>
      </c>
      <c r="J34" s="16">
        <f t="shared" si="4"/>
        <v>4.6499999999999995</v>
      </c>
      <c r="K34" s="30">
        <v>2</v>
      </c>
      <c r="L34" s="30">
        <v>1.5</v>
      </c>
      <c r="M34" s="30">
        <v>1</v>
      </c>
      <c r="N34" s="30">
        <v>2.5</v>
      </c>
      <c r="O34" s="30">
        <v>2</v>
      </c>
      <c r="P34" s="31">
        <f t="shared" si="5"/>
        <v>9</v>
      </c>
      <c r="Q34" s="32">
        <f t="shared" si="6"/>
        <v>0.45</v>
      </c>
      <c r="R34" s="38">
        <f t="shared" si="7"/>
        <v>0.85</v>
      </c>
      <c r="S34" s="136">
        <f t="shared" si="7"/>
        <v>1.2749999999999999</v>
      </c>
      <c r="T34" s="136">
        <f t="shared" si="7"/>
        <v>1.175</v>
      </c>
      <c r="U34" s="136">
        <f t="shared" si="7"/>
        <v>1.1000000000000001</v>
      </c>
      <c r="V34" s="139">
        <f t="shared" si="7"/>
        <v>0.7</v>
      </c>
      <c r="W34" s="121">
        <f t="shared" si="1"/>
        <v>40</v>
      </c>
      <c r="X34" s="161">
        <f t="shared" si="1"/>
        <v>5.0999999999999996</v>
      </c>
      <c r="Y34" s="171">
        <v>36</v>
      </c>
      <c r="Z34" s="163">
        <f t="shared" si="3"/>
        <v>28.8</v>
      </c>
    </row>
    <row r="35" spans="1:26" ht="19.899999999999999" customHeight="1" x14ac:dyDescent="0.3">
      <c r="A35" s="6">
        <v>29</v>
      </c>
      <c r="B35" s="151">
        <v>663749</v>
      </c>
      <c r="C35" s="152" t="s">
        <v>133</v>
      </c>
      <c r="D35" s="14">
        <v>8.5</v>
      </c>
      <c r="E35" s="14">
        <v>9</v>
      </c>
      <c r="F35" s="14">
        <v>6</v>
      </c>
      <c r="G35" s="14">
        <v>7</v>
      </c>
      <c r="H35" s="14">
        <v>8</v>
      </c>
      <c r="I35" s="15">
        <f t="shared" si="2"/>
        <v>38.5</v>
      </c>
      <c r="J35" s="16">
        <f t="shared" si="4"/>
        <v>5.7749999999999995</v>
      </c>
      <c r="K35" s="30">
        <v>3.5</v>
      </c>
      <c r="L35" s="30">
        <v>2</v>
      </c>
      <c r="M35" s="30">
        <v>3</v>
      </c>
      <c r="N35" s="30">
        <v>2</v>
      </c>
      <c r="O35" s="30">
        <v>2.5</v>
      </c>
      <c r="P35" s="31">
        <f t="shared" si="5"/>
        <v>13</v>
      </c>
      <c r="Q35" s="32">
        <f t="shared" si="6"/>
        <v>0.65</v>
      </c>
      <c r="R35" s="38">
        <f t="shared" si="7"/>
        <v>1.45</v>
      </c>
      <c r="S35" s="136">
        <f t="shared" si="7"/>
        <v>1.45</v>
      </c>
      <c r="T35" s="136">
        <f t="shared" si="7"/>
        <v>1.0499999999999998</v>
      </c>
      <c r="U35" s="136">
        <f t="shared" si="7"/>
        <v>1.1500000000000001</v>
      </c>
      <c r="V35" s="139">
        <f t="shared" si="7"/>
        <v>1.325</v>
      </c>
      <c r="W35" s="121">
        <f t="shared" si="1"/>
        <v>51.5</v>
      </c>
      <c r="X35" s="161">
        <f t="shared" si="1"/>
        <v>6.4249999999999998</v>
      </c>
      <c r="Y35" s="171">
        <v>42</v>
      </c>
      <c r="Z35" s="163">
        <f t="shared" si="3"/>
        <v>33.6</v>
      </c>
    </row>
    <row r="36" spans="1:26" ht="19.899999999999999" customHeight="1" x14ac:dyDescent="0.3">
      <c r="A36" s="6">
        <v>30</v>
      </c>
      <c r="B36" s="151">
        <v>663750</v>
      </c>
      <c r="C36" s="152" t="s">
        <v>134</v>
      </c>
      <c r="D36" s="14">
        <v>8.5</v>
      </c>
      <c r="E36" s="14">
        <v>6</v>
      </c>
      <c r="F36" s="14">
        <v>9</v>
      </c>
      <c r="G36" s="14">
        <v>8</v>
      </c>
      <c r="H36" s="14">
        <v>10</v>
      </c>
      <c r="I36" s="15">
        <f t="shared" si="2"/>
        <v>41.5</v>
      </c>
      <c r="J36" s="16">
        <f t="shared" si="4"/>
        <v>6.2249999999999996</v>
      </c>
      <c r="K36" s="30">
        <v>2</v>
      </c>
      <c r="L36" s="30">
        <v>3</v>
      </c>
      <c r="M36" s="30">
        <v>2</v>
      </c>
      <c r="N36" s="30">
        <v>2.5</v>
      </c>
      <c r="O36" s="30">
        <v>3</v>
      </c>
      <c r="P36" s="31">
        <f t="shared" si="5"/>
        <v>12.5</v>
      </c>
      <c r="Q36" s="32">
        <f t="shared" si="6"/>
        <v>0.625</v>
      </c>
      <c r="R36" s="38">
        <f t="shared" si="7"/>
        <v>1.375</v>
      </c>
      <c r="S36" s="136">
        <f t="shared" si="7"/>
        <v>1.0499999999999998</v>
      </c>
      <c r="T36" s="136">
        <f t="shared" si="7"/>
        <v>1.45</v>
      </c>
      <c r="U36" s="136">
        <f t="shared" si="7"/>
        <v>1.325</v>
      </c>
      <c r="V36" s="139">
        <f t="shared" si="7"/>
        <v>1.65</v>
      </c>
      <c r="W36" s="121">
        <f t="shared" si="1"/>
        <v>54</v>
      </c>
      <c r="X36" s="161">
        <f t="shared" si="1"/>
        <v>6.85</v>
      </c>
      <c r="Y36" s="171">
        <v>47</v>
      </c>
      <c r="Z36" s="163">
        <f t="shared" si="3"/>
        <v>37.6</v>
      </c>
    </row>
    <row r="37" spans="1:26" ht="19.899999999999999" customHeight="1" x14ac:dyDescent="0.3">
      <c r="A37" s="6">
        <v>31</v>
      </c>
      <c r="B37" s="151">
        <v>663751</v>
      </c>
      <c r="C37" s="152" t="s">
        <v>135</v>
      </c>
      <c r="D37" s="14">
        <v>1</v>
      </c>
      <c r="E37" s="14">
        <v>1.5</v>
      </c>
      <c r="F37" s="14">
        <v>2</v>
      </c>
      <c r="G37" s="14">
        <v>0.5</v>
      </c>
      <c r="H37" s="14">
        <v>0.5</v>
      </c>
      <c r="I37" s="15">
        <f t="shared" si="2"/>
        <v>5.5</v>
      </c>
      <c r="J37" s="16">
        <f t="shared" si="4"/>
        <v>0.82499999999999996</v>
      </c>
      <c r="K37" s="30">
        <v>0</v>
      </c>
      <c r="L37" s="30">
        <v>0</v>
      </c>
      <c r="M37" s="30">
        <v>0.5</v>
      </c>
      <c r="N37" s="30">
        <v>0.5</v>
      </c>
      <c r="O37" s="30">
        <v>1.5</v>
      </c>
      <c r="P37" s="172">
        <f t="shared" ref="P37" si="9">SUM(K37:O37)</f>
        <v>2.5</v>
      </c>
      <c r="Q37" s="32">
        <f t="shared" si="6"/>
        <v>0.125</v>
      </c>
      <c r="R37" s="38">
        <f t="shared" si="7"/>
        <v>0.15</v>
      </c>
      <c r="S37" s="136">
        <f t="shared" si="7"/>
        <v>0.22499999999999998</v>
      </c>
      <c r="T37" s="136">
        <f t="shared" si="7"/>
        <v>0.32500000000000001</v>
      </c>
      <c r="U37" s="136">
        <f t="shared" si="7"/>
        <v>0.1</v>
      </c>
      <c r="V37" s="139">
        <f t="shared" si="7"/>
        <v>0.15000000000000002</v>
      </c>
      <c r="W37" s="121">
        <f t="shared" si="1"/>
        <v>8</v>
      </c>
      <c r="X37" s="161">
        <f t="shared" si="1"/>
        <v>0.95</v>
      </c>
      <c r="Y37" s="171">
        <v>9</v>
      </c>
      <c r="Z37" s="163">
        <f t="shared" si="3"/>
        <v>7.2</v>
      </c>
    </row>
    <row r="38" spans="1:26" ht="19.899999999999999" customHeight="1" x14ac:dyDescent="0.3">
      <c r="A38" s="6">
        <v>32</v>
      </c>
      <c r="B38" s="151">
        <v>663752</v>
      </c>
      <c r="C38" s="152" t="s">
        <v>136</v>
      </c>
      <c r="D38" s="14">
        <v>8</v>
      </c>
      <c r="E38" s="14">
        <v>5</v>
      </c>
      <c r="F38" s="14">
        <v>5.5</v>
      </c>
      <c r="G38" s="14">
        <v>6</v>
      </c>
      <c r="H38" s="14">
        <v>7.5</v>
      </c>
      <c r="I38" s="15">
        <f t="shared" si="2"/>
        <v>32</v>
      </c>
      <c r="J38" s="16">
        <f t="shared" si="4"/>
        <v>4.8</v>
      </c>
      <c r="K38" s="30">
        <v>3</v>
      </c>
      <c r="L38" s="30">
        <v>2.5</v>
      </c>
      <c r="M38" s="30">
        <v>1</v>
      </c>
      <c r="N38" s="30">
        <v>2</v>
      </c>
      <c r="O38" s="30">
        <v>1.5</v>
      </c>
      <c r="P38" s="31">
        <f t="shared" si="5"/>
        <v>10</v>
      </c>
      <c r="Q38" s="32">
        <f t="shared" si="6"/>
        <v>0.5</v>
      </c>
      <c r="R38" s="38">
        <f t="shared" si="7"/>
        <v>1.35</v>
      </c>
      <c r="S38" s="136">
        <f t="shared" si="7"/>
        <v>0.875</v>
      </c>
      <c r="T38" s="136">
        <f t="shared" si="7"/>
        <v>0.875</v>
      </c>
      <c r="U38" s="136">
        <f t="shared" si="7"/>
        <v>0.99999999999999989</v>
      </c>
      <c r="V38" s="139">
        <f t="shared" si="7"/>
        <v>1.2</v>
      </c>
      <c r="W38" s="121">
        <f t="shared" si="1"/>
        <v>42</v>
      </c>
      <c r="X38" s="161">
        <f t="shared" si="1"/>
        <v>5.3</v>
      </c>
      <c r="Y38" s="171">
        <v>36</v>
      </c>
      <c r="Z38" s="163">
        <f t="shared" si="3"/>
        <v>28.8</v>
      </c>
    </row>
    <row r="39" spans="1:26" ht="19.899999999999999" customHeight="1" x14ac:dyDescent="0.3">
      <c r="A39" s="6">
        <v>33</v>
      </c>
      <c r="B39" s="151">
        <v>663753</v>
      </c>
      <c r="C39" s="152" t="s">
        <v>137</v>
      </c>
      <c r="D39" s="14">
        <v>10</v>
      </c>
      <c r="E39" s="14">
        <v>13</v>
      </c>
      <c r="F39" s="14">
        <v>14.5</v>
      </c>
      <c r="G39" s="14">
        <v>15</v>
      </c>
      <c r="H39" s="14">
        <v>11</v>
      </c>
      <c r="I39" s="15">
        <f t="shared" si="2"/>
        <v>63.5</v>
      </c>
      <c r="J39" s="16">
        <f t="shared" si="4"/>
        <v>9.5250000000000004</v>
      </c>
      <c r="K39" s="30">
        <v>2.5</v>
      </c>
      <c r="L39" s="30">
        <v>3</v>
      </c>
      <c r="M39" s="30">
        <v>4.5</v>
      </c>
      <c r="N39" s="30">
        <v>4</v>
      </c>
      <c r="O39" s="30">
        <v>5</v>
      </c>
      <c r="P39" s="31">
        <f t="shared" si="5"/>
        <v>19</v>
      </c>
      <c r="Q39" s="32">
        <f t="shared" si="6"/>
        <v>0.95000000000000007</v>
      </c>
      <c r="R39" s="38">
        <f t="shared" si="7"/>
        <v>1.625</v>
      </c>
      <c r="S39" s="136">
        <f t="shared" si="7"/>
        <v>2.1</v>
      </c>
      <c r="T39" s="136">
        <f t="shared" si="7"/>
        <v>2.4</v>
      </c>
      <c r="U39" s="136">
        <f t="shared" si="7"/>
        <v>2.4500000000000002</v>
      </c>
      <c r="V39" s="139">
        <f t="shared" si="7"/>
        <v>1.9</v>
      </c>
      <c r="W39" s="121">
        <f t="shared" si="1"/>
        <v>82.5</v>
      </c>
      <c r="X39" s="161">
        <f t="shared" si="1"/>
        <v>10.475</v>
      </c>
      <c r="Y39" s="171">
        <v>68</v>
      </c>
      <c r="Z39" s="163">
        <f t="shared" si="3"/>
        <v>54.400000000000006</v>
      </c>
    </row>
    <row r="40" spans="1:26" ht="19.899999999999999" customHeight="1" x14ac:dyDescent="0.3">
      <c r="A40" s="6">
        <v>34</v>
      </c>
      <c r="B40" s="151">
        <v>663754</v>
      </c>
      <c r="C40" s="152" t="s">
        <v>138</v>
      </c>
      <c r="D40" s="14">
        <v>7</v>
      </c>
      <c r="E40" s="14">
        <v>6</v>
      </c>
      <c r="F40" s="14">
        <v>8</v>
      </c>
      <c r="G40" s="14">
        <v>11.5</v>
      </c>
      <c r="H40" s="14">
        <v>9</v>
      </c>
      <c r="I40" s="15">
        <f t="shared" si="2"/>
        <v>41.5</v>
      </c>
      <c r="J40" s="16">
        <f t="shared" si="4"/>
        <v>6.2249999999999996</v>
      </c>
      <c r="K40" s="30">
        <v>2</v>
      </c>
      <c r="L40" s="30">
        <v>2</v>
      </c>
      <c r="M40" s="30">
        <v>3</v>
      </c>
      <c r="N40" s="30">
        <v>2.5</v>
      </c>
      <c r="O40" s="30">
        <v>3</v>
      </c>
      <c r="P40" s="31">
        <f t="shared" si="5"/>
        <v>12.5</v>
      </c>
      <c r="Q40" s="32">
        <f t="shared" si="6"/>
        <v>0.625</v>
      </c>
      <c r="R40" s="38">
        <f t="shared" si="7"/>
        <v>1.1500000000000001</v>
      </c>
      <c r="S40" s="136">
        <f t="shared" si="7"/>
        <v>0.99999999999999989</v>
      </c>
      <c r="T40" s="136">
        <f t="shared" si="7"/>
        <v>1.35</v>
      </c>
      <c r="U40" s="136">
        <f t="shared" si="7"/>
        <v>1.8499999999999999</v>
      </c>
      <c r="V40" s="139">
        <f t="shared" si="7"/>
        <v>1.5</v>
      </c>
      <c r="W40" s="121">
        <f t="shared" si="1"/>
        <v>54</v>
      </c>
      <c r="X40" s="161">
        <f t="shared" si="1"/>
        <v>6.85</v>
      </c>
      <c r="Y40" s="171">
        <v>46</v>
      </c>
      <c r="Z40" s="163">
        <f t="shared" si="3"/>
        <v>36.800000000000004</v>
      </c>
    </row>
    <row r="41" spans="1:26" ht="19.899999999999999" customHeight="1" x14ac:dyDescent="0.3">
      <c r="A41" s="6">
        <v>35</v>
      </c>
      <c r="B41" s="151">
        <v>663755</v>
      </c>
      <c r="C41" s="152" t="s">
        <v>139</v>
      </c>
      <c r="D41" s="14">
        <v>13</v>
      </c>
      <c r="E41" s="14">
        <v>9</v>
      </c>
      <c r="F41" s="14">
        <v>14</v>
      </c>
      <c r="G41" s="14">
        <v>8</v>
      </c>
      <c r="H41" s="14">
        <v>7.5</v>
      </c>
      <c r="I41" s="15">
        <f t="shared" si="2"/>
        <v>51.5</v>
      </c>
      <c r="J41" s="16">
        <f t="shared" si="4"/>
        <v>7.7249999999999996</v>
      </c>
      <c r="K41" s="30">
        <v>2.5</v>
      </c>
      <c r="L41" s="30">
        <v>4</v>
      </c>
      <c r="M41" s="30">
        <v>2</v>
      </c>
      <c r="N41" s="30">
        <v>3</v>
      </c>
      <c r="O41" s="30">
        <v>4.5</v>
      </c>
      <c r="P41" s="31">
        <f t="shared" si="5"/>
        <v>16</v>
      </c>
      <c r="Q41" s="32">
        <f t="shared" si="6"/>
        <v>0.8</v>
      </c>
      <c r="R41" s="38">
        <f t="shared" si="7"/>
        <v>2.0750000000000002</v>
      </c>
      <c r="S41" s="136">
        <f t="shared" si="7"/>
        <v>1.5499999999999998</v>
      </c>
      <c r="T41" s="136">
        <f t="shared" si="7"/>
        <v>2.2000000000000002</v>
      </c>
      <c r="U41" s="136">
        <f t="shared" si="7"/>
        <v>1.35</v>
      </c>
      <c r="V41" s="139">
        <f t="shared" si="7"/>
        <v>1.35</v>
      </c>
      <c r="W41" s="121">
        <f t="shared" si="1"/>
        <v>67.5</v>
      </c>
      <c r="X41" s="161">
        <f t="shared" si="1"/>
        <v>8.5250000000000004</v>
      </c>
      <c r="Y41" s="171">
        <v>55</v>
      </c>
      <c r="Z41" s="163">
        <f t="shared" si="3"/>
        <v>44</v>
      </c>
    </row>
    <row r="42" spans="1:26" ht="19.899999999999999" customHeight="1" x14ac:dyDescent="0.3">
      <c r="A42" s="6">
        <v>36</v>
      </c>
      <c r="B42" s="151">
        <v>663756</v>
      </c>
      <c r="C42" s="152" t="s">
        <v>140</v>
      </c>
      <c r="D42" s="14">
        <v>5.5</v>
      </c>
      <c r="E42" s="14">
        <v>7</v>
      </c>
      <c r="F42" s="14">
        <v>7</v>
      </c>
      <c r="G42" s="14">
        <v>6.5</v>
      </c>
      <c r="H42" s="14">
        <v>8.5</v>
      </c>
      <c r="I42" s="15">
        <f t="shared" si="2"/>
        <v>34.5</v>
      </c>
      <c r="J42" s="16">
        <f t="shared" si="4"/>
        <v>5.1749999999999998</v>
      </c>
      <c r="K42" s="30">
        <v>3</v>
      </c>
      <c r="L42" s="30">
        <v>1</v>
      </c>
      <c r="M42" s="30">
        <v>1.5</v>
      </c>
      <c r="N42" s="30">
        <v>2</v>
      </c>
      <c r="O42" s="30">
        <v>2.5</v>
      </c>
      <c r="P42" s="31">
        <f t="shared" si="5"/>
        <v>10</v>
      </c>
      <c r="Q42" s="32">
        <f t="shared" si="6"/>
        <v>0.5</v>
      </c>
      <c r="R42" s="38">
        <f t="shared" si="7"/>
        <v>0.97499999999999998</v>
      </c>
      <c r="S42" s="136">
        <f t="shared" si="7"/>
        <v>1.1000000000000001</v>
      </c>
      <c r="T42" s="136">
        <f t="shared" si="7"/>
        <v>1.125</v>
      </c>
      <c r="U42" s="136">
        <f t="shared" si="7"/>
        <v>1.075</v>
      </c>
      <c r="V42" s="139">
        <f t="shared" si="7"/>
        <v>1.4</v>
      </c>
      <c r="W42" s="121">
        <f t="shared" si="1"/>
        <v>44.5</v>
      </c>
      <c r="X42" s="161">
        <f t="shared" si="1"/>
        <v>5.6749999999999998</v>
      </c>
      <c r="Y42" s="171">
        <v>38</v>
      </c>
      <c r="Z42" s="163">
        <f t="shared" si="3"/>
        <v>30.400000000000002</v>
      </c>
    </row>
    <row r="43" spans="1:26" ht="19.899999999999999" customHeight="1" x14ac:dyDescent="0.3">
      <c r="A43" s="6">
        <v>37</v>
      </c>
      <c r="B43" s="151">
        <v>663757</v>
      </c>
      <c r="C43" s="152" t="s">
        <v>141</v>
      </c>
      <c r="D43" s="14">
        <v>8</v>
      </c>
      <c r="E43" s="14">
        <v>5</v>
      </c>
      <c r="F43" s="14">
        <v>9</v>
      </c>
      <c r="G43" s="14">
        <v>8</v>
      </c>
      <c r="H43" s="14">
        <v>9</v>
      </c>
      <c r="I43" s="15">
        <f t="shared" si="2"/>
        <v>39</v>
      </c>
      <c r="J43" s="16">
        <f t="shared" si="4"/>
        <v>5.85</v>
      </c>
      <c r="K43" s="30">
        <v>2</v>
      </c>
      <c r="L43" s="30">
        <v>2.5</v>
      </c>
      <c r="M43" s="30">
        <v>3</v>
      </c>
      <c r="N43" s="30">
        <v>3</v>
      </c>
      <c r="O43" s="30">
        <v>2</v>
      </c>
      <c r="P43" s="31">
        <f t="shared" si="5"/>
        <v>12.5</v>
      </c>
      <c r="Q43" s="32">
        <f t="shared" si="6"/>
        <v>0.625</v>
      </c>
      <c r="R43" s="38">
        <f t="shared" si="7"/>
        <v>1.3</v>
      </c>
      <c r="S43" s="136">
        <f t="shared" si="7"/>
        <v>0.875</v>
      </c>
      <c r="T43" s="136">
        <f t="shared" si="7"/>
        <v>1.5</v>
      </c>
      <c r="U43" s="136">
        <f t="shared" si="7"/>
        <v>1.35</v>
      </c>
      <c r="V43" s="139">
        <f t="shared" si="7"/>
        <v>1.45</v>
      </c>
      <c r="W43" s="121">
        <f t="shared" si="1"/>
        <v>51.5</v>
      </c>
      <c r="X43" s="161">
        <f t="shared" si="1"/>
        <v>6.4749999999999996</v>
      </c>
      <c r="Y43" s="171">
        <v>43</v>
      </c>
      <c r="Z43" s="163">
        <f t="shared" si="3"/>
        <v>34.4</v>
      </c>
    </row>
    <row r="44" spans="1:26" ht="19.899999999999999" customHeight="1" x14ac:dyDescent="0.3">
      <c r="A44" s="6">
        <v>38</v>
      </c>
      <c r="B44" s="151">
        <v>663758</v>
      </c>
      <c r="C44" s="153" t="s">
        <v>142</v>
      </c>
      <c r="D44" s="14">
        <v>5.5</v>
      </c>
      <c r="E44" s="14">
        <v>6.5</v>
      </c>
      <c r="F44" s="14">
        <v>7</v>
      </c>
      <c r="G44" s="14">
        <v>6</v>
      </c>
      <c r="H44" s="14">
        <v>8.5</v>
      </c>
      <c r="I44" s="164">
        <f t="shared" ref="I44" si="10">SUM(D44:H44)</f>
        <v>33.5</v>
      </c>
      <c r="J44" s="16">
        <f t="shared" si="4"/>
        <v>5.0249999999999995</v>
      </c>
      <c r="K44" s="30">
        <v>2.5</v>
      </c>
      <c r="L44" s="30">
        <v>1</v>
      </c>
      <c r="M44" s="30">
        <v>2</v>
      </c>
      <c r="N44" s="30">
        <v>1.5</v>
      </c>
      <c r="O44" s="30">
        <v>3</v>
      </c>
      <c r="P44" s="31">
        <f t="shared" si="5"/>
        <v>10</v>
      </c>
      <c r="Q44" s="32">
        <f t="shared" si="6"/>
        <v>0.5</v>
      </c>
      <c r="R44" s="38">
        <f t="shared" si="7"/>
        <v>0.95</v>
      </c>
      <c r="S44" s="136">
        <f t="shared" si="7"/>
        <v>1.0249999999999999</v>
      </c>
      <c r="T44" s="136">
        <f t="shared" si="7"/>
        <v>1.1500000000000001</v>
      </c>
      <c r="U44" s="136">
        <f t="shared" si="7"/>
        <v>0.97499999999999987</v>
      </c>
      <c r="V44" s="139">
        <f t="shared" si="7"/>
        <v>1.4249999999999998</v>
      </c>
      <c r="W44" s="121">
        <f t="shared" si="1"/>
        <v>43.5</v>
      </c>
      <c r="X44" s="161">
        <f t="shared" si="1"/>
        <v>5.5249999999999995</v>
      </c>
      <c r="Y44" s="171">
        <v>38</v>
      </c>
      <c r="Z44" s="163">
        <f t="shared" si="3"/>
        <v>30.400000000000002</v>
      </c>
    </row>
    <row r="45" spans="1:26" ht="19.899999999999999" customHeight="1" x14ac:dyDescent="0.3">
      <c r="A45" s="6">
        <v>39</v>
      </c>
      <c r="B45" s="151">
        <v>663759</v>
      </c>
      <c r="C45" s="152" t="s">
        <v>143</v>
      </c>
      <c r="D45" s="14">
        <v>3</v>
      </c>
      <c r="E45" s="14">
        <v>2.5</v>
      </c>
      <c r="F45" s="14">
        <v>2</v>
      </c>
      <c r="G45" s="14">
        <v>1.5</v>
      </c>
      <c r="H45" s="14">
        <v>1</v>
      </c>
      <c r="I45" s="15">
        <f t="shared" si="2"/>
        <v>10</v>
      </c>
      <c r="J45" s="16">
        <f t="shared" si="4"/>
        <v>1.5</v>
      </c>
      <c r="K45" s="30">
        <v>1</v>
      </c>
      <c r="L45" s="30">
        <v>0</v>
      </c>
      <c r="M45" s="30">
        <v>0.5</v>
      </c>
      <c r="N45" s="30">
        <v>1</v>
      </c>
      <c r="O45" s="30">
        <v>0.5</v>
      </c>
      <c r="P45" s="31">
        <f t="shared" si="5"/>
        <v>3</v>
      </c>
      <c r="Q45" s="32">
        <f t="shared" si="6"/>
        <v>0.15000000000000002</v>
      </c>
      <c r="R45" s="38">
        <f t="shared" si="7"/>
        <v>0.49999999999999994</v>
      </c>
      <c r="S45" s="136">
        <f t="shared" si="7"/>
        <v>0.375</v>
      </c>
      <c r="T45" s="136">
        <f t="shared" si="7"/>
        <v>0.32500000000000001</v>
      </c>
      <c r="U45" s="136">
        <f t="shared" si="7"/>
        <v>0.27499999999999997</v>
      </c>
      <c r="V45" s="139">
        <f t="shared" si="7"/>
        <v>0.17499999999999999</v>
      </c>
      <c r="W45" s="121">
        <f t="shared" si="1"/>
        <v>13</v>
      </c>
      <c r="X45" s="161">
        <f t="shared" si="1"/>
        <v>1.65</v>
      </c>
      <c r="Y45" s="171">
        <v>14</v>
      </c>
      <c r="Z45" s="163">
        <f t="shared" si="3"/>
        <v>11.200000000000001</v>
      </c>
    </row>
    <row r="46" spans="1:26" ht="19.899999999999999" customHeight="1" x14ac:dyDescent="0.3">
      <c r="A46" s="6">
        <v>40</v>
      </c>
      <c r="B46" s="151">
        <v>663760</v>
      </c>
      <c r="C46" s="152" t="s">
        <v>144</v>
      </c>
      <c r="D46" s="14">
        <v>7</v>
      </c>
      <c r="E46" s="14">
        <v>8</v>
      </c>
      <c r="F46" s="14">
        <v>6</v>
      </c>
      <c r="G46" s="14">
        <v>8.5</v>
      </c>
      <c r="H46" s="14">
        <v>9</v>
      </c>
      <c r="I46" s="15">
        <f t="shared" si="2"/>
        <v>38.5</v>
      </c>
      <c r="J46" s="16">
        <f t="shared" si="4"/>
        <v>5.7749999999999995</v>
      </c>
      <c r="K46" s="30">
        <v>3.5</v>
      </c>
      <c r="L46" s="30">
        <v>2</v>
      </c>
      <c r="M46" s="30">
        <v>3</v>
      </c>
      <c r="N46" s="30">
        <v>2</v>
      </c>
      <c r="O46" s="30">
        <v>2.5</v>
      </c>
      <c r="P46" s="31">
        <f t="shared" si="5"/>
        <v>13</v>
      </c>
      <c r="Q46" s="32">
        <f t="shared" si="6"/>
        <v>0.65</v>
      </c>
      <c r="R46" s="38">
        <f t="shared" si="7"/>
        <v>1.2250000000000001</v>
      </c>
      <c r="S46" s="136">
        <f t="shared" si="7"/>
        <v>1.3</v>
      </c>
      <c r="T46" s="136">
        <f t="shared" si="7"/>
        <v>1.0499999999999998</v>
      </c>
      <c r="U46" s="136">
        <f t="shared" si="7"/>
        <v>1.375</v>
      </c>
      <c r="V46" s="139">
        <f t="shared" si="7"/>
        <v>1.4749999999999999</v>
      </c>
      <c r="W46" s="121">
        <f t="shared" si="1"/>
        <v>51.5</v>
      </c>
      <c r="X46" s="161">
        <f t="shared" si="1"/>
        <v>6.4249999999999998</v>
      </c>
      <c r="Y46" s="171">
        <v>43</v>
      </c>
      <c r="Z46" s="163">
        <f t="shared" si="3"/>
        <v>34.4</v>
      </c>
    </row>
    <row r="47" spans="1:26" ht="19.899999999999999" customHeight="1" x14ac:dyDescent="0.3">
      <c r="A47" s="6">
        <v>41</v>
      </c>
      <c r="B47" s="151">
        <v>663761</v>
      </c>
      <c r="C47" s="152" t="s">
        <v>145</v>
      </c>
      <c r="D47" s="14">
        <v>12</v>
      </c>
      <c r="E47" s="14">
        <v>14</v>
      </c>
      <c r="F47" s="14">
        <v>9</v>
      </c>
      <c r="G47" s="14">
        <v>16</v>
      </c>
      <c r="H47" s="14">
        <v>10</v>
      </c>
      <c r="I47" s="15">
        <f t="shared" si="2"/>
        <v>61</v>
      </c>
      <c r="J47" s="16">
        <f t="shared" si="4"/>
        <v>9.15</v>
      </c>
      <c r="K47" s="30">
        <v>4</v>
      </c>
      <c r="L47" s="30">
        <v>3</v>
      </c>
      <c r="M47" s="30">
        <v>4.5</v>
      </c>
      <c r="N47" s="30">
        <v>2.5</v>
      </c>
      <c r="O47" s="30">
        <v>5</v>
      </c>
      <c r="P47" s="31">
        <f t="shared" si="5"/>
        <v>19</v>
      </c>
      <c r="Q47" s="32">
        <f t="shared" si="6"/>
        <v>0.95000000000000007</v>
      </c>
      <c r="R47" s="38">
        <f t="shared" si="7"/>
        <v>1.9999999999999998</v>
      </c>
      <c r="S47" s="136">
        <f t="shared" si="7"/>
        <v>2.25</v>
      </c>
      <c r="T47" s="136">
        <f t="shared" si="7"/>
        <v>1.575</v>
      </c>
      <c r="U47" s="136">
        <f t="shared" si="7"/>
        <v>2.5249999999999999</v>
      </c>
      <c r="V47" s="139">
        <f t="shared" si="7"/>
        <v>1.75</v>
      </c>
      <c r="W47" s="121">
        <f t="shared" si="1"/>
        <v>80</v>
      </c>
      <c r="X47" s="161">
        <f t="shared" si="1"/>
        <v>10.1</v>
      </c>
      <c r="Y47" s="171">
        <v>65</v>
      </c>
      <c r="Z47" s="163">
        <f t="shared" si="3"/>
        <v>52</v>
      </c>
    </row>
    <row r="48" spans="1:26" ht="19.899999999999999" customHeight="1" x14ac:dyDescent="0.3">
      <c r="A48" s="6">
        <v>42</v>
      </c>
      <c r="B48" s="151">
        <v>663762</v>
      </c>
      <c r="C48" s="152" t="s">
        <v>146</v>
      </c>
      <c r="D48" s="14">
        <v>8.5</v>
      </c>
      <c r="E48" s="14">
        <v>9</v>
      </c>
      <c r="F48" s="14">
        <v>11</v>
      </c>
      <c r="G48" s="14">
        <v>8</v>
      </c>
      <c r="H48" s="14">
        <v>7</v>
      </c>
      <c r="I48" s="15">
        <f t="shared" si="2"/>
        <v>43.5</v>
      </c>
      <c r="J48" s="16">
        <f t="shared" si="4"/>
        <v>6.5249999999999995</v>
      </c>
      <c r="K48" s="30">
        <v>2</v>
      </c>
      <c r="L48" s="30">
        <v>3</v>
      </c>
      <c r="M48" s="30">
        <v>3.5</v>
      </c>
      <c r="N48" s="30">
        <v>2</v>
      </c>
      <c r="O48" s="30">
        <v>4</v>
      </c>
      <c r="P48" s="31">
        <f t="shared" si="5"/>
        <v>14.5</v>
      </c>
      <c r="Q48" s="32">
        <f t="shared" si="6"/>
        <v>0.72500000000000009</v>
      </c>
      <c r="R48" s="38">
        <f t="shared" si="7"/>
        <v>1.375</v>
      </c>
      <c r="S48" s="136">
        <f t="shared" si="7"/>
        <v>1.5</v>
      </c>
      <c r="T48" s="136">
        <f t="shared" si="7"/>
        <v>1.825</v>
      </c>
      <c r="U48" s="136">
        <f t="shared" si="7"/>
        <v>1.3</v>
      </c>
      <c r="V48" s="139">
        <f t="shared" si="7"/>
        <v>1.25</v>
      </c>
      <c r="W48" s="121">
        <f t="shared" si="1"/>
        <v>58</v>
      </c>
      <c r="X48" s="161">
        <f t="shared" si="1"/>
        <v>7.25</v>
      </c>
      <c r="Y48" s="171">
        <v>50</v>
      </c>
      <c r="Z48" s="163">
        <f t="shared" si="3"/>
        <v>40</v>
      </c>
    </row>
    <row r="49" spans="1:26" ht="19.899999999999999" customHeight="1" x14ac:dyDescent="0.3">
      <c r="A49" s="6">
        <v>43</v>
      </c>
      <c r="B49" s="151">
        <v>663763</v>
      </c>
      <c r="C49" s="152" t="s">
        <v>147</v>
      </c>
      <c r="D49" s="14">
        <v>11</v>
      </c>
      <c r="E49" s="14">
        <v>14</v>
      </c>
      <c r="F49" s="14">
        <v>5</v>
      </c>
      <c r="G49" s="14">
        <v>9</v>
      </c>
      <c r="H49" s="14">
        <v>6</v>
      </c>
      <c r="I49" s="15">
        <f t="shared" si="2"/>
        <v>45</v>
      </c>
      <c r="J49" s="16">
        <f t="shared" si="4"/>
        <v>6.75</v>
      </c>
      <c r="K49" s="30">
        <v>2.5</v>
      </c>
      <c r="L49" s="30">
        <v>2</v>
      </c>
      <c r="M49" s="30">
        <v>5</v>
      </c>
      <c r="N49" s="30">
        <v>3</v>
      </c>
      <c r="O49" s="30">
        <v>1.5</v>
      </c>
      <c r="P49" s="31">
        <f t="shared" si="5"/>
        <v>14</v>
      </c>
      <c r="Q49" s="32">
        <f t="shared" si="6"/>
        <v>0.70000000000000007</v>
      </c>
      <c r="R49" s="38">
        <f t="shared" si="7"/>
        <v>1.7749999999999999</v>
      </c>
      <c r="S49" s="136">
        <f t="shared" si="7"/>
        <v>2.2000000000000002</v>
      </c>
      <c r="T49" s="136">
        <f t="shared" si="7"/>
        <v>1</v>
      </c>
      <c r="U49" s="136">
        <f t="shared" si="7"/>
        <v>1.5</v>
      </c>
      <c r="V49" s="139">
        <f t="shared" si="7"/>
        <v>0.97499999999999987</v>
      </c>
      <c r="W49" s="121">
        <f t="shared" si="1"/>
        <v>59</v>
      </c>
      <c r="X49" s="161">
        <f t="shared" si="1"/>
        <v>7.45</v>
      </c>
      <c r="Y49" s="171">
        <v>50</v>
      </c>
      <c r="Z49" s="163">
        <f t="shared" si="3"/>
        <v>40</v>
      </c>
    </row>
    <row r="50" spans="1:26" ht="19.899999999999999" customHeight="1" x14ac:dyDescent="0.3">
      <c r="A50" s="6">
        <v>44</v>
      </c>
      <c r="B50" s="151">
        <v>663764</v>
      </c>
      <c r="C50" s="152" t="s">
        <v>148</v>
      </c>
      <c r="D50" s="14">
        <v>5.5</v>
      </c>
      <c r="E50" s="14">
        <v>6</v>
      </c>
      <c r="F50" s="14">
        <v>7</v>
      </c>
      <c r="G50" s="14">
        <v>6.5</v>
      </c>
      <c r="H50" s="14">
        <v>8.5</v>
      </c>
      <c r="I50" s="15">
        <f t="shared" si="2"/>
        <v>33.5</v>
      </c>
      <c r="J50" s="16">
        <f t="shared" si="4"/>
        <v>5.0249999999999995</v>
      </c>
      <c r="K50" s="30">
        <v>3</v>
      </c>
      <c r="L50" s="30">
        <v>1</v>
      </c>
      <c r="M50" s="30">
        <v>1.5</v>
      </c>
      <c r="N50" s="30">
        <v>2</v>
      </c>
      <c r="O50" s="30">
        <v>2.5</v>
      </c>
      <c r="P50" s="31">
        <f t="shared" si="5"/>
        <v>10</v>
      </c>
      <c r="Q50" s="32">
        <f t="shared" si="6"/>
        <v>0.5</v>
      </c>
      <c r="R50" s="38">
        <f t="shared" si="7"/>
        <v>0.97499999999999998</v>
      </c>
      <c r="S50" s="136">
        <f t="shared" si="7"/>
        <v>0.95</v>
      </c>
      <c r="T50" s="136">
        <f t="shared" si="7"/>
        <v>1.125</v>
      </c>
      <c r="U50" s="136">
        <f t="shared" si="7"/>
        <v>1.075</v>
      </c>
      <c r="V50" s="139">
        <f t="shared" si="7"/>
        <v>1.4</v>
      </c>
      <c r="W50" s="121">
        <f t="shared" si="1"/>
        <v>43.5</v>
      </c>
      <c r="X50" s="161">
        <f t="shared" si="1"/>
        <v>5.5249999999999995</v>
      </c>
      <c r="Y50" s="171">
        <v>39</v>
      </c>
      <c r="Z50" s="163">
        <f t="shared" si="3"/>
        <v>31.200000000000003</v>
      </c>
    </row>
    <row r="51" spans="1:26" ht="19.899999999999999" customHeight="1" x14ac:dyDescent="0.3">
      <c r="A51" s="6">
        <v>45</v>
      </c>
      <c r="B51" s="151">
        <v>663765</v>
      </c>
      <c r="C51" s="152" t="s">
        <v>149</v>
      </c>
      <c r="D51" s="14">
        <v>3</v>
      </c>
      <c r="E51" s="14">
        <v>1.5</v>
      </c>
      <c r="F51" s="14">
        <v>3.5</v>
      </c>
      <c r="G51" s="14">
        <v>2</v>
      </c>
      <c r="H51" s="14">
        <v>4</v>
      </c>
      <c r="I51" s="15">
        <f t="shared" si="2"/>
        <v>14</v>
      </c>
      <c r="J51" s="16">
        <f t="shared" si="4"/>
        <v>2.1</v>
      </c>
      <c r="K51" s="30">
        <v>0.5</v>
      </c>
      <c r="L51" s="30">
        <v>1.5</v>
      </c>
      <c r="M51" s="30">
        <v>1</v>
      </c>
      <c r="N51" s="30">
        <v>0.5</v>
      </c>
      <c r="O51" s="30">
        <v>1</v>
      </c>
      <c r="P51" s="172">
        <f t="shared" ref="P51" si="11">SUM(K51:O51)</f>
        <v>4.5</v>
      </c>
      <c r="Q51" s="32">
        <f t="shared" si="6"/>
        <v>0.22500000000000001</v>
      </c>
      <c r="R51" s="38">
        <f t="shared" si="7"/>
        <v>0.47499999999999998</v>
      </c>
      <c r="S51" s="136">
        <f t="shared" si="7"/>
        <v>0.3</v>
      </c>
      <c r="T51" s="136">
        <f t="shared" si="7"/>
        <v>0.57500000000000007</v>
      </c>
      <c r="U51" s="136">
        <f t="shared" si="7"/>
        <v>0.32500000000000001</v>
      </c>
      <c r="V51" s="139">
        <f t="shared" si="7"/>
        <v>0.65</v>
      </c>
      <c r="W51" s="121">
        <f t="shared" si="1"/>
        <v>18.5</v>
      </c>
      <c r="X51" s="161">
        <f t="shared" si="1"/>
        <v>2.3250000000000002</v>
      </c>
      <c r="Y51" s="171">
        <v>17</v>
      </c>
      <c r="Z51" s="163">
        <f t="shared" si="3"/>
        <v>13.600000000000001</v>
      </c>
    </row>
    <row r="52" spans="1:26" ht="19.899999999999999" customHeight="1" x14ac:dyDescent="0.3">
      <c r="A52" s="6">
        <v>46</v>
      </c>
      <c r="B52" s="151">
        <v>663766</v>
      </c>
      <c r="C52" s="152" t="s">
        <v>150</v>
      </c>
      <c r="D52" s="14">
        <v>2</v>
      </c>
      <c r="E52" s="14">
        <v>3</v>
      </c>
      <c r="F52" s="14">
        <v>2.5</v>
      </c>
      <c r="G52" s="14">
        <v>0.5</v>
      </c>
      <c r="H52" s="14">
        <v>2</v>
      </c>
      <c r="I52" s="15">
        <f t="shared" si="2"/>
        <v>10</v>
      </c>
      <c r="J52" s="16">
        <f t="shared" si="4"/>
        <v>1.5</v>
      </c>
      <c r="K52" s="30">
        <v>1</v>
      </c>
      <c r="L52" s="30">
        <v>0.5</v>
      </c>
      <c r="M52" s="30">
        <v>0</v>
      </c>
      <c r="N52" s="30">
        <v>1</v>
      </c>
      <c r="O52" s="30">
        <v>0.5</v>
      </c>
      <c r="P52" s="172">
        <f t="shared" ref="P52" si="12">SUM(K52:O52)</f>
        <v>3</v>
      </c>
      <c r="Q52" s="32">
        <f t="shared" si="6"/>
        <v>0.15000000000000002</v>
      </c>
      <c r="R52" s="38">
        <f t="shared" si="7"/>
        <v>0.35</v>
      </c>
      <c r="S52" s="136">
        <f t="shared" si="7"/>
        <v>0.47499999999999998</v>
      </c>
      <c r="T52" s="136">
        <f t="shared" si="7"/>
        <v>0.375</v>
      </c>
      <c r="U52" s="136">
        <f t="shared" si="7"/>
        <v>0.125</v>
      </c>
      <c r="V52" s="139">
        <f t="shared" si="7"/>
        <v>0.32500000000000001</v>
      </c>
      <c r="W52" s="121">
        <f t="shared" si="1"/>
        <v>13</v>
      </c>
      <c r="X52" s="161">
        <f t="shared" si="1"/>
        <v>1.65</v>
      </c>
      <c r="Y52" s="171">
        <v>13</v>
      </c>
      <c r="Z52" s="163">
        <f t="shared" si="3"/>
        <v>10.4</v>
      </c>
    </row>
    <row r="53" spans="1:26" ht="19.899999999999999" customHeight="1" x14ac:dyDescent="0.3">
      <c r="A53" s="6">
        <v>47</v>
      </c>
      <c r="B53" s="151">
        <v>663767</v>
      </c>
      <c r="C53" s="152" t="s">
        <v>151</v>
      </c>
      <c r="D53" s="14">
        <v>5.5</v>
      </c>
      <c r="E53" s="14">
        <v>7</v>
      </c>
      <c r="F53" s="14">
        <v>6</v>
      </c>
      <c r="G53" s="14">
        <v>6.5</v>
      </c>
      <c r="H53" s="14">
        <v>8.5</v>
      </c>
      <c r="I53" s="15">
        <f t="shared" si="2"/>
        <v>33.5</v>
      </c>
      <c r="J53" s="16">
        <f t="shared" si="4"/>
        <v>5.0249999999999995</v>
      </c>
      <c r="K53" s="30">
        <v>3</v>
      </c>
      <c r="L53" s="30">
        <v>1</v>
      </c>
      <c r="M53" s="30">
        <v>1.5</v>
      </c>
      <c r="N53" s="30">
        <v>2</v>
      </c>
      <c r="O53" s="30">
        <v>2.5</v>
      </c>
      <c r="P53" s="31">
        <f t="shared" si="5"/>
        <v>10</v>
      </c>
      <c r="Q53" s="32">
        <f t="shared" si="6"/>
        <v>0.5</v>
      </c>
      <c r="R53" s="38">
        <f t="shared" si="7"/>
        <v>0.97499999999999998</v>
      </c>
      <c r="S53" s="136">
        <f t="shared" si="7"/>
        <v>1.1000000000000001</v>
      </c>
      <c r="T53" s="136">
        <f t="shared" si="7"/>
        <v>0.97499999999999987</v>
      </c>
      <c r="U53" s="136">
        <f t="shared" si="7"/>
        <v>1.075</v>
      </c>
      <c r="V53" s="139">
        <f t="shared" si="7"/>
        <v>1.4</v>
      </c>
      <c r="W53" s="121">
        <f t="shared" si="1"/>
        <v>43.5</v>
      </c>
      <c r="X53" s="161">
        <f t="shared" si="1"/>
        <v>5.5249999999999995</v>
      </c>
      <c r="Y53" s="171">
        <v>37</v>
      </c>
      <c r="Z53" s="163">
        <f t="shared" si="3"/>
        <v>29.6</v>
      </c>
    </row>
    <row r="54" spans="1:26" ht="19.899999999999999" customHeight="1" x14ac:dyDescent="0.3">
      <c r="A54" s="6">
        <v>48</v>
      </c>
      <c r="B54" s="151">
        <v>663768</v>
      </c>
      <c r="C54" s="152" t="s">
        <v>152</v>
      </c>
      <c r="D54" s="14">
        <v>8</v>
      </c>
      <c r="E54" s="14">
        <v>9</v>
      </c>
      <c r="F54" s="14">
        <v>12</v>
      </c>
      <c r="G54" s="14">
        <v>7</v>
      </c>
      <c r="H54" s="14">
        <v>6</v>
      </c>
      <c r="I54" s="15">
        <f t="shared" si="2"/>
        <v>42</v>
      </c>
      <c r="J54" s="16">
        <f t="shared" si="4"/>
        <v>6.3</v>
      </c>
      <c r="K54" s="30">
        <v>2.5</v>
      </c>
      <c r="L54" s="30">
        <v>3</v>
      </c>
      <c r="M54" s="30">
        <v>2</v>
      </c>
      <c r="N54" s="30">
        <v>3.5</v>
      </c>
      <c r="O54" s="30">
        <v>2</v>
      </c>
      <c r="P54" s="31">
        <f t="shared" si="5"/>
        <v>13</v>
      </c>
      <c r="Q54" s="32">
        <f t="shared" si="6"/>
        <v>0.65</v>
      </c>
      <c r="R54" s="38">
        <f t="shared" si="7"/>
        <v>1.325</v>
      </c>
      <c r="S54" s="136">
        <f t="shared" si="7"/>
        <v>1.5</v>
      </c>
      <c r="T54" s="136">
        <f t="shared" si="7"/>
        <v>1.9</v>
      </c>
      <c r="U54" s="136">
        <f t="shared" si="7"/>
        <v>1.2250000000000001</v>
      </c>
      <c r="V54" s="139">
        <f t="shared" si="7"/>
        <v>0.99999999999999989</v>
      </c>
      <c r="W54" s="121">
        <f t="shared" si="1"/>
        <v>55</v>
      </c>
      <c r="X54" s="161">
        <f t="shared" si="1"/>
        <v>6.95</v>
      </c>
      <c r="Y54" s="171">
        <v>48</v>
      </c>
      <c r="Z54" s="163">
        <f t="shared" si="3"/>
        <v>38.400000000000006</v>
      </c>
    </row>
    <row r="55" spans="1:26" ht="19.899999999999999" customHeight="1" x14ac:dyDescent="0.3">
      <c r="A55" s="6">
        <v>49</v>
      </c>
      <c r="B55" s="151">
        <v>663769</v>
      </c>
      <c r="C55" s="152" t="s">
        <v>153</v>
      </c>
      <c r="D55" s="14">
        <v>8.5</v>
      </c>
      <c r="E55" s="14">
        <v>6</v>
      </c>
      <c r="F55" s="14">
        <v>9</v>
      </c>
      <c r="G55" s="14">
        <v>9.5</v>
      </c>
      <c r="H55" s="14">
        <v>8</v>
      </c>
      <c r="I55" s="15">
        <f t="shared" si="2"/>
        <v>41</v>
      </c>
      <c r="J55" s="16">
        <f t="shared" si="4"/>
        <v>6.1499999999999995</v>
      </c>
      <c r="K55" s="30">
        <v>2</v>
      </c>
      <c r="L55" s="30">
        <v>2</v>
      </c>
      <c r="M55" s="30">
        <v>3</v>
      </c>
      <c r="N55" s="30">
        <v>2.5</v>
      </c>
      <c r="O55" s="30">
        <v>3</v>
      </c>
      <c r="P55" s="31">
        <f t="shared" si="5"/>
        <v>12.5</v>
      </c>
      <c r="Q55" s="32">
        <f t="shared" si="6"/>
        <v>0.625</v>
      </c>
      <c r="R55" s="38">
        <f t="shared" si="7"/>
        <v>1.375</v>
      </c>
      <c r="S55" s="136">
        <f t="shared" si="7"/>
        <v>0.99999999999999989</v>
      </c>
      <c r="T55" s="136">
        <f t="shared" si="7"/>
        <v>1.5</v>
      </c>
      <c r="U55" s="136">
        <f t="shared" si="7"/>
        <v>1.55</v>
      </c>
      <c r="V55" s="139">
        <f t="shared" si="7"/>
        <v>1.35</v>
      </c>
      <c r="W55" s="121">
        <f t="shared" si="1"/>
        <v>53.5</v>
      </c>
      <c r="X55" s="161">
        <f t="shared" si="1"/>
        <v>6.7749999999999995</v>
      </c>
      <c r="Y55" s="171">
        <v>46</v>
      </c>
      <c r="Z55" s="163">
        <f t="shared" si="3"/>
        <v>36.800000000000004</v>
      </c>
    </row>
    <row r="56" spans="1:26" ht="19.899999999999999" customHeight="1" x14ac:dyDescent="0.3">
      <c r="A56" s="6">
        <v>50</v>
      </c>
      <c r="B56" s="151">
        <v>663770</v>
      </c>
      <c r="C56" s="152" t="s">
        <v>154</v>
      </c>
      <c r="D56" s="14">
        <v>9</v>
      </c>
      <c r="E56" s="14">
        <v>8.5</v>
      </c>
      <c r="F56" s="14">
        <v>10</v>
      </c>
      <c r="G56" s="14">
        <v>12</v>
      </c>
      <c r="H56" s="14">
        <v>9</v>
      </c>
      <c r="I56" s="15">
        <f t="shared" si="2"/>
        <v>48.5</v>
      </c>
      <c r="J56" s="16">
        <f t="shared" si="4"/>
        <v>7.2749999999999995</v>
      </c>
      <c r="K56" s="30">
        <v>3</v>
      </c>
      <c r="L56" s="30">
        <v>2.5</v>
      </c>
      <c r="M56" s="30">
        <v>4</v>
      </c>
      <c r="N56" s="30">
        <v>3</v>
      </c>
      <c r="O56" s="30">
        <v>2.5</v>
      </c>
      <c r="P56" s="31">
        <f t="shared" si="5"/>
        <v>15</v>
      </c>
      <c r="Q56" s="32">
        <f t="shared" si="6"/>
        <v>0.75</v>
      </c>
      <c r="R56" s="38">
        <f t="shared" si="7"/>
        <v>1.5</v>
      </c>
      <c r="S56" s="136">
        <f t="shared" si="7"/>
        <v>1.4</v>
      </c>
      <c r="T56" s="136">
        <f t="shared" si="7"/>
        <v>1.7</v>
      </c>
      <c r="U56" s="136">
        <f t="shared" si="7"/>
        <v>1.9499999999999997</v>
      </c>
      <c r="V56" s="139">
        <f t="shared" si="7"/>
        <v>1.4749999999999999</v>
      </c>
      <c r="W56" s="121">
        <f t="shared" si="1"/>
        <v>63.5</v>
      </c>
      <c r="X56" s="161">
        <f t="shared" si="1"/>
        <v>8.0249999999999986</v>
      </c>
      <c r="Y56" s="171">
        <v>54</v>
      </c>
      <c r="Z56" s="163">
        <f t="shared" si="3"/>
        <v>43.2</v>
      </c>
    </row>
    <row r="57" spans="1:26" ht="19.899999999999999" customHeight="1" x14ac:dyDescent="0.3">
      <c r="A57" s="6">
        <v>51</v>
      </c>
      <c r="B57" s="151">
        <v>663771</v>
      </c>
      <c r="C57" s="152" t="s">
        <v>155</v>
      </c>
      <c r="D57" s="14">
        <v>11.5</v>
      </c>
      <c r="E57" s="14">
        <v>12</v>
      </c>
      <c r="F57" s="14">
        <v>15</v>
      </c>
      <c r="G57" s="14">
        <v>16</v>
      </c>
      <c r="H57" s="14">
        <v>13</v>
      </c>
      <c r="I57" s="15">
        <f t="shared" si="2"/>
        <v>67.5</v>
      </c>
      <c r="J57" s="16">
        <f t="shared" si="4"/>
        <v>10.125</v>
      </c>
      <c r="K57" s="30">
        <v>5.5</v>
      </c>
      <c r="L57" s="30">
        <v>3</v>
      </c>
      <c r="M57" s="30">
        <v>4.5</v>
      </c>
      <c r="N57" s="30">
        <v>5</v>
      </c>
      <c r="O57" s="30">
        <v>4</v>
      </c>
      <c r="P57" s="31">
        <f t="shared" si="5"/>
        <v>22</v>
      </c>
      <c r="Q57" s="32">
        <f t="shared" si="6"/>
        <v>1.1000000000000001</v>
      </c>
      <c r="R57" s="38">
        <f t="shared" si="7"/>
        <v>2</v>
      </c>
      <c r="S57" s="136">
        <f t="shared" si="7"/>
        <v>1.9499999999999997</v>
      </c>
      <c r="T57" s="136">
        <f t="shared" si="7"/>
        <v>2.4750000000000001</v>
      </c>
      <c r="U57" s="136">
        <f t="shared" si="7"/>
        <v>2.65</v>
      </c>
      <c r="V57" s="139">
        <f t="shared" si="7"/>
        <v>2.15</v>
      </c>
      <c r="W57" s="121">
        <f t="shared" si="1"/>
        <v>89.5</v>
      </c>
      <c r="X57" s="161">
        <f t="shared" si="1"/>
        <v>11.225</v>
      </c>
      <c r="Y57" s="171">
        <v>71</v>
      </c>
      <c r="Z57" s="163">
        <f t="shared" si="3"/>
        <v>56.800000000000004</v>
      </c>
    </row>
    <row r="58" spans="1:26" ht="19.899999999999999" customHeight="1" x14ac:dyDescent="0.3">
      <c r="A58" s="6">
        <v>52</v>
      </c>
      <c r="B58" s="151">
        <v>663772</v>
      </c>
      <c r="C58" s="152" t="s">
        <v>156</v>
      </c>
      <c r="D58" s="14">
        <v>5.5</v>
      </c>
      <c r="E58" s="14">
        <v>6</v>
      </c>
      <c r="F58" s="14">
        <v>7</v>
      </c>
      <c r="G58" s="14">
        <v>10</v>
      </c>
      <c r="H58" s="14">
        <v>8.5</v>
      </c>
      <c r="I58" s="15">
        <f t="shared" si="2"/>
        <v>37</v>
      </c>
      <c r="J58" s="16">
        <f t="shared" si="4"/>
        <v>5.55</v>
      </c>
      <c r="K58" s="30">
        <v>3</v>
      </c>
      <c r="L58" s="30">
        <v>2</v>
      </c>
      <c r="M58" s="30">
        <v>1.5</v>
      </c>
      <c r="N58" s="30">
        <v>4</v>
      </c>
      <c r="O58" s="30">
        <v>2.5</v>
      </c>
      <c r="P58" s="31">
        <f t="shared" si="5"/>
        <v>13</v>
      </c>
      <c r="Q58" s="32">
        <f t="shared" si="6"/>
        <v>0.65</v>
      </c>
      <c r="R58" s="38">
        <f t="shared" si="7"/>
        <v>0.97499999999999998</v>
      </c>
      <c r="S58" s="136">
        <f t="shared" si="7"/>
        <v>0.99999999999999989</v>
      </c>
      <c r="T58" s="136">
        <f t="shared" si="7"/>
        <v>1.125</v>
      </c>
      <c r="U58" s="136">
        <f t="shared" si="7"/>
        <v>1.7</v>
      </c>
      <c r="V58" s="139">
        <f t="shared" si="7"/>
        <v>1.4</v>
      </c>
      <c r="W58" s="121">
        <f t="shared" si="1"/>
        <v>50</v>
      </c>
      <c r="X58" s="161">
        <f t="shared" si="1"/>
        <v>6.2</v>
      </c>
      <c r="Y58" s="171">
        <v>43</v>
      </c>
      <c r="Z58" s="163">
        <f t="shared" si="3"/>
        <v>34.4</v>
      </c>
    </row>
    <row r="59" spans="1:26" ht="19.899999999999999" customHeight="1" x14ac:dyDescent="0.3">
      <c r="A59" s="6">
        <v>53</v>
      </c>
      <c r="B59" s="151">
        <v>663773</v>
      </c>
      <c r="C59" s="152" t="s">
        <v>157</v>
      </c>
      <c r="D59" s="14">
        <v>7</v>
      </c>
      <c r="E59" s="14">
        <v>8</v>
      </c>
      <c r="F59" s="14">
        <v>5</v>
      </c>
      <c r="G59" s="14">
        <v>8.5</v>
      </c>
      <c r="H59" s="14">
        <v>6.5</v>
      </c>
      <c r="I59" s="15">
        <f t="shared" si="2"/>
        <v>35</v>
      </c>
      <c r="J59" s="16">
        <f t="shared" si="4"/>
        <v>5.25</v>
      </c>
      <c r="K59" s="30">
        <v>2</v>
      </c>
      <c r="L59" s="30">
        <v>1.5</v>
      </c>
      <c r="M59" s="30">
        <v>3</v>
      </c>
      <c r="N59" s="30">
        <v>1.5</v>
      </c>
      <c r="O59" s="30">
        <v>3</v>
      </c>
      <c r="P59" s="31">
        <f t="shared" si="5"/>
        <v>11</v>
      </c>
      <c r="Q59" s="32">
        <f t="shared" si="6"/>
        <v>0.55000000000000004</v>
      </c>
      <c r="R59" s="38">
        <f t="shared" si="7"/>
        <v>1.1500000000000001</v>
      </c>
      <c r="S59" s="136">
        <f t="shared" si="7"/>
        <v>1.2749999999999999</v>
      </c>
      <c r="T59" s="136">
        <f t="shared" si="7"/>
        <v>0.9</v>
      </c>
      <c r="U59" s="136">
        <f t="shared" si="7"/>
        <v>1.3499999999999999</v>
      </c>
      <c r="V59" s="139">
        <f t="shared" si="7"/>
        <v>1.125</v>
      </c>
      <c r="W59" s="121">
        <f t="shared" si="1"/>
        <v>46</v>
      </c>
      <c r="X59" s="161">
        <f t="shared" si="1"/>
        <v>5.8</v>
      </c>
      <c r="Y59" s="171">
        <v>40</v>
      </c>
      <c r="Z59" s="163">
        <f t="shared" si="3"/>
        <v>32</v>
      </c>
    </row>
    <row r="60" spans="1:26" ht="19.899999999999999" customHeight="1" x14ac:dyDescent="0.3">
      <c r="A60" s="6">
        <v>54</v>
      </c>
      <c r="B60" s="151">
        <v>663774</v>
      </c>
      <c r="C60" s="152" t="s">
        <v>158</v>
      </c>
      <c r="D60" s="14">
        <v>6.5</v>
      </c>
      <c r="E60" s="14">
        <v>8.5</v>
      </c>
      <c r="F60" s="14">
        <v>5.5</v>
      </c>
      <c r="G60" s="14">
        <v>8</v>
      </c>
      <c r="H60" s="14">
        <v>7</v>
      </c>
      <c r="I60" s="15">
        <f t="shared" si="2"/>
        <v>35.5</v>
      </c>
      <c r="J60" s="16">
        <f t="shared" si="4"/>
        <v>5.3250000000000002</v>
      </c>
      <c r="K60" s="30">
        <v>2.5</v>
      </c>
      <c r="L60" s="30">
        <v>3</v>
      </c>
      <c r="M60" s="30">
        <v>3.5</v>
      </c>
      <c r="N60" s="30">
        <v>2</v>
      </c>
      <c r="O60" s="30">
        <v>1</v>
      </c>
      <c r="P60" s="31">
        <f>SUM(K60:O60)</f>
        <v>12</v>
      </c>
      <c r="Q60" s="32">
        <f t="shared" si="6"/>
        <v>0.60000000000000009</v>
      </c>
      <c r="R60" s="38">
        <f t="shared" si="7"/>
        <v>1.1000000000000001</v>
      </c>
      <c r="S60" s="136">
        <f t="shared" si="7"/>
        <v>1.4249999999999998</v>
      </c>
      <c r="T60" s="136">
        <f t="shared" si="7"/>
        <v>1</v>
      </c>
      <c r="U60" s="136">
        <f>(G60*0.15+O60*0.05)</f>
        <v>1.25</v>
      </c>
      <c r="V60" s="139">
        <f t="shared" si="7"/>
        <v>1.1000000000000001</v>
      </c>
      <c r="W60" s="121">
        <f t="shared" si="1"/>
        <v>47.5</v>
      </c>
      <c r="X60" s="161">
        <f t="shared" si="1"/>
        <v>5.9250000000000007</v>
      </c>
      <c r="Y60" s="171">
        <v>39</v>
      </c>
      <c r="Z60" s="163">
        <f t="shared" si="3"/>
        <v>31.200000000000003</v>
      </c>
    </row>
    <row r="61" spans="1:26" ht="19.899999999999999" customHeight="1" x14ac:dyDescent="0.3">
      <c r="A61" s="6">
        <v>55</v>
      </c>
      <c r="B61" s="151">
        <v>663775</v>
      </c>
      <c r="C61" s="152" t="s">
        <v>159</v>
      </c>
      <c r="D61" s="14">
        <v>10.5</v>
      </c>
      <c r="E61" s="14">
        <v>8.5</v>
      </c>
      <c r="F61" s="14">
        <v>7.5</v>
      </c>
      <c r="G61" s="14">
        <v>9</v>
      </c>
      <c r="H61" s="14">
        <v>8</v>
      </c>
      <c r="I61" s="15">
        <f t="shared" si="2"/>
        <v>43.5</v>
      </c>
      <c r="J61" s="16">
        <f t="shared" si="4"/>
        <v>6.5249999999999995</v>
      </c>
      <c r="K61" s="30">
        <v>2</v>
      </c>
      <c r="L61" s="30">
        <v>2.5</v>
      </c>
      <c r="M61" s="30">
        <v>2</v>
      </c>
      <c r="N61" s="30">
        <v>3</v>
      </c>
      <c r="O61" s="30">
        <v>2.5</v>
      </c>
      <c r="P61" s="31">
        <f>SUM(K61:O61)</f>
        <v>12</v>
      </c>
      <c r="Q61" s="32">
        <f t="shared" si="6"/>
        <v>0.60000000000000009</v>
      </c>
      <c r="R61" s="38">
        <f t="shared" si="7"/>
        <v>1.675</v>
      </c>
      <c r="S61" s="136">
        <f t="shared" si="7"/>
        <v>1.4</v>
      </c>
      <c r="T61" s="136">
        <f t="shared" si="7"/>
        <v>1.2250000000000001</v>
      </c>
      <c r="U61" s="136">
        <f>(G61*0.15+O61*0.05)</f>
        <v>1.4749999999999999</v>
      </c>
      <c r="V61" s="139">
        <f t="shared" si="7"/>
        <v>1.325</v>
      </c>
      <c r="W61" s="121">
        <f t="shared" si="1"/>
        <v>55.5</v>
      </c>
      <c r="X61" s="161">
        <f t="shared" si="1"/>
        <v>7.125</v>
      </c>
      <c r="Y61" s="171">
        <v>48</v>
      </c>
      <c r="Z61" s="163">
        <f t="shared" si="3"/>
        <v>38.400000000000006</v>
      </c>
    </row>
    <row r="62" spans="1:26" ht="19.899999999999999" customHeight="1" x14ac:dyDescent="0.3">
      <c r="A62" s="6">
        <v>56</v>
      </c>
      <c r="B62" s="151">
        <v>663776</v>
      </c>
      <c r="C62" s="152" t="s">
        <v>160</v>
      </c>
      <c r="D62" s="14">
        <v>12</v>
      </c>
      <c r="E62" s="14">
        <v>9</v>
      </c>
      <c r="F62" s="14">
        <v>10</v>
      </c>
      <c r="G62" s="14">
        <v>11</v>
      </c>
      <c r="H62" s="14">
        <v>13.5</v>
      </c>
      <c r="I62" s="15">
        <f t="shared" si="2"/>
        <v>55.5</v>
      </c>
      <c r="J62" s="16">
        <f t="shared" si="4"/>
        <v>8.3249999999999993</v>
      </c>
      <c r="K62" s="30">
        <v>3</v>
      </c>
      <c r="L62" s="30">
        <v>4</v>
      </c>
      <c r="M62" s="30">
        <v>5</v>
      </c>
      <c r="N62" s="30">
        <v>2</v>
      </c>
      <c r="O62" s="30">
        <v>4.5</v>
      </c>
      <c r="P62" s="31">
        <f t="shared" si="5"/>
        <v>18.5</v>
      </c>
      <c r="Q62" s="32">
        <f t="shared" si="6"/>
        <v>0.92500000000000004</v>
      </c>
      <c r="R62" s="38">
        <f t="shared" si="7"/>
        <v>1.9499999999999997</v>
      </c>
      <c r="S62" s="136">
        <f t="shared" si="7"/>
        <v>1.5499999999999998</v>
      </c>
      <c r="T62" s="136">
        <f t="shared" si="7"/>
        <v>1.75</v>
      </c>
      <c r="U62" s="136">
        <f t="shared" si="7"/>
        <v>1.75</v>
      </c>
      <c r="V62" s="139">
        <f t="shared" si="7"/>
        <v>2.25</v>
      </c>
      <c r="W62" s="121">
        <f t="shared" si="1"/>
        <v>74</v>
      </c>
      <c r="X62" s="161">
        <f t="shared" si="1"/>
        <v>9.25</v>
      </c>
      <c r="Y62" s="171">
        <v>61</v>
      </c>
      <c r="Z62" s="163">
        <f t="shared" si="3"/>
        <v>48.800000000000004</v>
      </c>
    </row>
    <row r="63" spans="1:26" ht="19.899999999999999" customHeight="1" x14ac:dyDescent="0.3">
      <c r="A63" s="6">
        <v>57</v>
      </c>
      <c r="B63" s="151">
        <v>663777</v>
      </c>
      <c r="C63" s="152" t="s">
        <v>161</v>
      </c>
      <c r="D63" s="14">
        <v>13</v>
      </c>
      <c r="E63" s="14">
        <v>12</v>
      </c>
      <c r="F63" s="14">
        <v>9</v>
      </c>
      <c r="G63" s="14">
        <v>10.5</v>
      </c>
      <c r="H63" s="14">
        <v>12</v>
      </c>
      <c r="I63" s="15">
        <f t="shared" si="2"/>
        <v>56.5</v>
      </c>
      <c r="J63" s="16">
        <f t="shared" si="4"/>
        <v>8.4749999999999996</v>
      </c>
      <c r="K63" s="30">
        <v>5</v>
      </c>
      <c r="L63" s="30">
        <v>2</v>
      </c>
      <c r="M63" s="30">
        <v>4</v>
      </c>
      <c r="N63" s="30">
        <v>3</v>
      </c>
      <c r="O63" s="30">
        <v>4</v>
      </c>
      <c r="P63" s="31">
        <f t="shared" si="5"/>
        <v>18</v>
      </c>
      <c r="Q63" s="32">
        <f t="shared" si="6"/>
        <v>0.9</v>
      </c>
      <c r="R63" s="38">
        <f t="shared" si="7"/>
        <v>2.2000000000000002</v>
      </c>
      <c r="S63" s="136">
        <f t="shared" si="7"/>
        <v>1.9</v>
      </c>
      <c r="T63" s="136">
        <f t="shared" si="7"/>
        <v>1.5499999999999998</v>
      </c>
      <c r="U63" s="136">
        <f t="shared" si="7"/>
        <v>1.7250000000000001</v>
      </c>
      <c r="V63" s="139">
        <f t="shared" si="7"/>
        <v>1.9999999999999998</v>
      </c>
      <c r="W63" s="121">
        <f t="shared" si="1"/>
        <v>74.5</v>
      </c>
      <c r="X63" s="161">
        <f t="shared" si="1"/>
        <v>9.375</v>
      </c>
      <c r="Y63" s="171">
        <v>60</v>
      </c>
      <c r="Z63" s="163">
        <f t="shared" si="3"/>
        <v>48</v>
      </c>
    </row>
    <row r="64" spans="1:26" ht="19.899999999999999" customHeight="1" x14ac:dyDescent="0.3">
      <c r="A64" s="6">
        <v>58</v>
      </c>
      <c r="B64" s="151">
        <v>663778</v>
      </c>
      <c r="C64" s="152" t="s">
        <v>162</v>
      </c>
      <c r="D64" s="14">
        <v>8.5</v>
      </c>
      <c r="E64" s="14">
        <v>7</v>
      </c>
      <c r="F64" s="14">
        <v>11</v>
      </c>
      <c r="G64" s="14">
        <v>13</v>
      </c>
      <c r="H64" s="14">
        <v>9</v>
      </c>
      <c r="I64" s="15">
        <f t="shared" si="2"/>
        <v>48.5</v>
      </c>
      <c r="J64" s="16">
        <f t="shared" si="4"/>
        <v>7.2749999999999995</v>
      </c>
      <c r="K64" s="30">
        <v>2</v>
      </c>
      <c r="L64" s="30">
        <v>3</v>
      </c>
      <c r="M64" s="30">
        <v>3.5</v>
      </c>
      <c r="N64" s="30">
        <v>4</v>
      </c>
      <c r="O64" s="30">
        <v>2</v>
      </c>
      <c r="P64" s="31">
        <f t="shared" si="5"/>
        <v>14.5</v>
      </c>
      <c r="Q64" s="32">
        <f t="shared" si="6"/>
        <v>0.72500000000000009</v>
      </c>
      <c r="R64" s="38">
        <f t="shared" si="7"/>
        <v>1.375</v>
      </c>
      <c r="S64" s="136">
        <f t="shared" si="7"/>
        <v>1.2000000000000002</v>
      </c>
      <c r="T64" s="136">
        <f t="shared" si="7"/>
        <v>1.825</v>
      </c>
      <c r="U64" s="136">
        <f t="shared" si="7"/>
        <v>2.15</v>
      </c>
      <c r="V64" s="139">
        <f t="shared" si="7"/>
        <v>1.45</v>
      </c>
      <c r="W64" s="121">
        <f t="shared" si="1"/>
        <v>63</v>
      </c>
      <c r="X64" s="161">
        <f t="shared" si="1"/>
        <v>8</v>
      </c>
      <c r="Y64" s="171">
        <v>52</v>
      </c>
      <c r="Z64" s="163">
        <f t="shared" si="3"/>
        <v>41.6</v>
      </c>
    </row>
    <row r="65" spans="1:26" ht="19.5" customHeight="1" x14ac:dyDescent="0.3">
      <c r="A65" s="6">
        <v>59</v>
      </c>
      <c r="B65" s="151">
        <v>663779</v>
      </c>
      <c r="C65" s="152" t="s">
        <v>163</v>
      </c>
      <c r="D65" s="14">
        <v>10</v>
      </c>
      <c r="E65" s="14">
        <v>8.5</v>
      </c>
      <c r="F65" s="14">
        <v>7</v>
      </c>
      <c r="G65" s="14">
        <v>9</v>
      </c>
      <c r="H65" s="14">
        <v>11</v>
      </c>
      <c r="I65" s="15">
        <f t="shared" si="2"/>
        <v>45.5</v>
      </c>
      <c r="J65" s="16">
        <f t="shared" si="4"/>
        <v>6.8250000000000002</v>
      </c>
      <c r="K65" s="172">
        <v>3.5</v>
      </c>
      <c r="L65" s="172">
        <v>3</v>
      </c>
      <c r="M65" s="172">
        <v>2</v>
      </c>
      <c r="N65" s="172">
        <v>2.5</v>
      </c>
      <c r="O65" s="172">
        <v>4</v>
      </c>
      <c r="P65" s="31">
        <f t="shared" si="5"/>
        <v>15</v>
      </c>
      <c r="Q65" s="32">
        <f t="shared" si="6"/>
        <v>0.75</v>
      </c>
      <c r="R65" s="38">
        <f t="shared" si="7"/>
        <v>1.675</v>
      </c>
      <c r="S65" s="136">
        <f t="shared" si="7"/>
        <v>1.4249999999999998</v>
      </c>
      <c r="T65" s="136">
        <f t="shared" si="7"/>
        <v>1.1500000000000001</v>
      </c>
      <c r="U65" s="136">
        <f t="shared" si="7"/>
        <v>1.4749999999999999</v>
      </c>
      <c r="V65" s="139">
        <f t="shared" si="7"/>
        <v>1.8499999999999999</v>
      </c>
      <c r="W65" s="121">
        <f t="shared" si="1"/>
        <v>60.5</v>
      </c>
      <c r="X65" s="161">
        <f t="shared" si="1"/>
        <v>7.5750000000000002</v>
      </c>
      <c r="Y65" s="171">
        <v>50</v>
      </c>
      <c r="Z65" s="163">
        <f t="shared" si="3"/>
        <v>40</v>
      </c>
    </row>
    <row r="66" spans="1:26" ht="19.5" customHeight="1" x14ac:dyDescent="0.3">
      <c r="A66" s="6">
        <v>60</v>
      </c>
      <c r="B66" s="151">
        <v>663780</v>
      </c>
      <c r="C66" s="152" t="s">
        <v>164</v>
      </c>
      <c r="D66" s="14">
        <v>13</v>
      </c>
      <c r="E66" s="14">
        <v>9</v>
      </c>
      <c r="F66" s="14">
        <v>14</v>
      </c>
      <c r="G66" s="14">
        <v>8</v>
      </c>
      <c r="H66" s="14">
        <v>7.5</v>
      </c>
      <c r="I66" s="15">
        <f t="shared" si="2"/>
        <v>51.5</v>
      </c>
      <c r="J66" s="16">
        <f t="shared" si="4"/>
        <v>7.7249999999999996</v>
      </c>
      <c r="K66" s="172">
        <v>2.5</v>
      </c>
      <c r="L66" s="172">
        <v>4.5</v>
      </c>
      <c r="M66" s="172">
        <v>4</v>
      </c>
      <c r="N66" s="172">
        <v>2</v>
      </c>
      <c r="O66" s="172">
        <v>3</v>
      </c>
      <c r="P66" s="31">
        <f t="shared" si="5"/>
        <v>16</v>
      </c>
      <c r="Q66" s="32">
        <f t="shared" si="6"/>
        <v>0.8</v>
      </c>
      <c r="R66" s="38">
        <f t="shared" si="7"/>
        <v>2.0750000000000002</v>
      </c>
      <c r="S66" s="136">
        <f t="shared" si="7"/>
        <v>1.575</v>
      </c>
      <c r="T66" s="136">
        <f t="shared" si="7"/>
        <v>2.3000000000000003</v>
      </c>
      <c r="U66" s="136">
        <f t="shared" si="7"/>
        <v>1.3</v>
      </c>
      <c r="V66" s="139">
        <f t="shared" si="7"/>
        <v>1.2749999999999999</v>
      </c>
      <c r="W66" s="121">
        <f t="shared" si="1"/>
        <v>67.5</v>
      </c>
      <c r="X66" s="161">
        <f t="shared" si="1"/>
        <v>8.5250000000000004</v>
      </c>
      <c r="Y66" s="171">
        <v>56</v>
      </c>
      <c r="Z66" s="163">
        <f t="shared" si="3"/>
        <v>44.800000000000004</v>
      </c>
    </row>
    <row r="67" spans="1:26" ht="19.5" customHeight="1" x14ac:dyDescent="0.3">
      <c r="A67" s="6">
        <v>61</v>
      </c>
      <c r="B67" s="151">
        <v>663781</v>
      </c>
      <c r="C67" s="152" t="s">
        <v>165</v>
      </c>
      <c r="D67" s="14">
        <v>13.5</v>
      </c>
      <c r="E67" s="14">
        <v>10</v>
      </c>
      <c r="F67" s="14">
        <v>12.5</v>
      </c>
      <c r="G67" s="14">
        <v>7</v>
      </c>
      <c r="H67" s="14">
        <v>8</v>
      </c>
      <c r="I67" s="15">
        <f t="shared" si="2"/>
        <v>51</v>
      </c>
      <c r="J67" s="16">
        <f t="shared" si="4"/>
        <v>7.6499999999999995</v>
      </c>
      <c r="K67" s="172">
        <v>3</v>
      </c>
      <c r="L67" s="172">
        <v>4</v>
      </c>
      <c r="M67" s="172">
        <v>2.5</v>
      </c>
      <c r="N67" s="172">
        <v>3</v>
      </c>
      <c r="O67" s="172">
        <v>3.5</v>
      </c>
      <c r="P67" s="31">
        <f t="shared" si="5"/>
        <v>16</v>
      </c>
      <c r="Q67" s="32">
        <f t="shared" si="6"/>
        <v>0.8</v>
      </c>
      <c r="R67" s="38">
        <f t="shared" si="7"/>
        <v>2.1749999999999998</v>
      </c>
      <c r="S67" s="136">
        <f t="shared" si="7"/>
        <v>1.7</v>
      </c>
      <c r="T67" s="136">
        <f t="shared" si="7"/>
        <v>2</v>
      </c>
      <c r="U67" s="136">
        <f t="shared" si="7"/>
        <v>1.2000000000000002</v>
      </c>
      <c r="V67" s="139">
        <f t="shared" si="7"/>
        <v>1.375</v>
      </c>
      <c r="W67" s="121">
        <f t="shared" si="1"/>
        <v>67</v>
      </c>
      <c r="X67" s="161">
        <f t="shared" si="1"/>
        <v>8.4499999999999993</v>
      </c>
      <c r="Y67" s="171">
        <v>56</v>
      </c>
      <c r="Z67" s="163">
        <f t="shared" si="3"/>
        <v>44.800000000000004</v>
      </c>
    </row>
    <row r="68" spans="1:26" ht="19.5" customHeight="1" x14ac:dyDescent="0.3">
      <c r="A68" s="6">
        <v>62</v>
      </c>
      <c r="B68" s="151">
        <v>663782</v>
      </c>
      <c r="C68" s="152" t="s">
        <v>166</v>
      </c>
      <c r="D68" s="14">
        <v>8</v>
      </c>
      <c r="E68" s="14">
        <v>5</v>
      </c>
      <c r="F68" s="14">
        <v>6</v>
      </c>
      <c r="G68" s="14">
        <v>5.5</v>
      </c>
      <c r="H68" s="14">
        <v>7.5</v>
      </c>
      <c r="I68" s="15">
        <f t="shared" si="2"/>
        <v>32</v>
      </c>
      <c r="J68" s="16">
        <f t="shared" si="4"/>
        <v>4.8</v>
      </c>
      <c r="K68" s="30">
        <v>2.5</v>
      </c>
      <c r="L68" s="30">
        <v>2</v>
      </c>
      <c r="M68" s="30">
        <v>3</v>
      </c>
      <c r="N68" s="30">
        <v>1</v>
      </c>
      <c r="O68" s="30">
        <v>1.5</v>
      </c>
      <c r="P68" s="31">
        <f t="shared" si="5"/>
        <v>10</v>
      </c>
      <c r="Q68" s="32">
        <f t="shared" si="6"/>
        <v>0.5</v>
      </c>
      <c r="R68" s="38">
        <f t="shared" si="7"/>
        <v>1.325</v>
      </c>
      <c r="S68" s="136">
        <f t="shared" si="7"/>
        <v>0.85</v>
      </c>
      <c r="T68" s="136">
        <f t="shared" si="7"/>
        <v>1.0499999999999998</v>
      </c>
      <c r="U68" s="136">
        <f t="shared" si="7"/>
        <v>0.875</v>
      </c>
      <c r="V68" s="139">
        <f t="shared" si="7"/>
        <v>1.2</v>
      </c>
      <c r="W68" s="121">
        <f t="shared" si="1"/>
        <v>42</v>
      </c>
      <c r="X68" s="161">
        <f t="shared" si="1"/>
        <v>5.3</v>
      </c>
      <c r="Y68" s="171">
        <v>36</v>
      </c>
      <c r="Z68" s="163">
        <f t="shared" si="3"/>
        <v>28.8</v>
      </c>
    </row>
    <row r="69" spans="1:26" ht="19.5" customHeight="1" x14ac:dyDescent="0.3">
      <c r="A69" s="6">
        <v>63</v>
      </c>
      <c r="B69" s="151">
        <v>663783</v>
      </c>
      <c r="C69" s="152" t="s">
        <v>167</v>
      </c>
      <c r="D69" s="14">
        <v>10</v>
      </c>
      <c r="E69" s="14">
        <v>13</v>
      </c>
      <c r="F69" s="14">
        <v>14.5</v>
      </c>
      <c r="G69" s="14">
        <v>12</v>
      </c>
      <c r="H69" s="14">
        <v>11</v>
      </c>
      <c r="I69" s="15">
        <f t="shared" si="2"/>
        <v>60.5</v>
      </c>
      <c r="J69" s="16">
        <f t="shared" si="4"/>
        <v>9.0749999999999993</v>
      </c>
      <c r="K69" s="172">
        <v>2</v>
      </c>
      <c r="L69" s="172">
        <v>3</v>
      </c>
      <c r="M69" s="172">
        <v>4</v>
      </c>
      <c r="N69" s="172">
        <v>4.5</v>
      </c>
      <c r="O69" s="172">
        <v>5</v>
      </c>
      <c r="P69" s="31">
        <f t="shared" si="5"/>
        <v>18.5</v>
      </c>
      <c r="Q69" s="32">
        <f t="shared" si="6"/>
        <v>0.92500000000000004</v>
      </c>
      <c r="R69" s="38">
        <f t="shared" si="7"/>
        <v>1.6</v>
      </c>
      <c r="S69" s="136">
        <f t="shared" si="7"/>
        <v>2.1</v>
      </c>
      <c r="T69" s="136">
        <f t="shared" si="7"/>
        <v>2.375</v>
      </c>
      <c r="U69" s="136">
        <f t="shared" si="7"/>
        <v>2.0249999999999999</v>
      </c>
      <c r="V69" s="139">
        <f t="shared" si="7"/>
        <v>1.9</v>
      </c>
      <c r="W69" s="121">
        <f t="shared" si="1"/>
        <v>79</v>
      </c>
      <c r="X69" s="161">
        <f t="shared" si="1"/>
        <v>10</v>
      </c>
      <c r="Y69" s="171">
        <v>66</v>
      </c>
      <c r="Z69" s="163">
        <f t="shared" si="3"/>
        <v>52.800000000000004</v>
      </c>
    </row>
    <row r="70" spans="1:26" ht="19.5" customHeight="1" x14ac:dyDescent="0.3">
      <c r="A70" s="6">
        <v>64</v>
      </c>
      <c r="B70" s="151">
        <v>663784</v>
      </c>
      <c r="C70" s="152" t="s">
        <v>168</v>
      </c>
      <c r="D70" s="14">
        <v>9.5</v>
      </c>
      <c r="E70" s="14">
        <v>7</v>
      </c>
      <c r="F70" s="14">
        <v>10</v>
      </c>
      <c r="G70" s="14">
        <v>6.5</v>
      </c>
      <c r="H70" s="14">
        <v>8</v>
      </c>
      <c r="I70" s="15">
        <f t="shared" si="2"/>
        <v>41</v>
      </c>
      <c r="J70" s="16">
        <f t="shared" si="4"/>
        <v>6.1499999999999995</v>
      </c>
      <c r="K70" s="172">
        <v>3.5</v>
      </c>
      <c r="L70" s="172">
        <v>2.5</v>
      </c>
      <c r="M70" s="172">
        <v>2</v>
      </c>
      <c r="N70" s="172">
        <v>3</v>
      </c>
      <c r="O70" s="172">
        <v>1.5</v>
      </c>
      <c r="P70" s="31">
        <f t="shared" si="5"/>
        <v>12.5</v>
      </c>
      <c r="Q70" s="32">
        <f t="shared" si="6"/>
        <v>0.625</v>
      </c>
      <c r="R70" s="38">
        <f t="shared" si="7"/>
        <v>1.6</v>
      </c>
      <c r="S70" s="136">
        <f t="shared" si="7"/>
        <v>1.175</v>
      </c>
      <c r="T70" s="136">
        <f t="shared" si="7"/>
        <v>1.6</v>
      </c>
      <c r="U70" s="136">
        <f t="shared" si="7"/>
        <v>1.125</v>
      </c>
      <c r="V70" s="139">
        <f t="shared" si="7"/>
        <v>1.2749999999999999</v>
      </c>
      <c r="W70" s="121">
        <f t="shared" si="1"/>
        <v>53.5</v>
      </c>
      <c r="X70" s="161">
        <f t="shared" si="1"/>
        <v>6.7749999999999995</v>
      </c>
      <c r="Y70" s="171">
        <v>47</v>
      </c>
      <c r="Z70" s="163">
        <f t="shared" si="3"/>
        <v>37.6</v>
      </c>
    </row>
    <row r="71" spans="1:26" ht="19.5" customHeight="1" x14ac:dyDescent="0.3">
      <c r="A71" s="6">
        <v>65</v>
      </c>
      <c r="B71" s="151">
        <v>663785</v>
      </c>
      <c r="C71" s="152" t="s">
        <v>169</v>
      </c>
      <c r="D71" s="14">
        <v>8</v>
      </c>
      <c r="E71" s="14">
        <v>13</v>
      </c>
      <c r="F71" s="14">
        <v>14</v>
      </c>
      <c r="G71" s="14">
        <v>11</v>
      </c>
      <c r="H71" s="14">
        <v>9.5</v>
      </c>
      <c r="I71" s="15">
        <f t="shared" si="2"/>
        <v>55.5</v>
      </c>
      <c r="J71" s="16">
        <f t="shared" si="4"/>
        <v>8.3249999999999993</v>
      </c>
      <c r="K71" s="172">
        <v>4</v>
      </c>
      <c r="L71" s="172">
        <v>5</v>
      </c>
      <c r="M71" s="172">
        <v>3</v>
      </c>
      <c r="N71" s="172">
        <v>3.5</v>
      </c>
      <c r="O71" s="172">
        <v>3</v>
      </c>
      <c r="P71" s="31">
        <f t="shared" si="5"/>
        <v>18.5</v>
      </c>
      <c r="Q71" s="32">
        <f t="shared" si="6"/>
        <v>0.92500000000000004</v>
      </c>
      <c r="R71" s="38">
        <f t="shared" si="7"/>
        <v>1.4</v>
      </c>
      <c r="S71" s="136">
        <f t="shared" si="7"/>
        <v>2.2000000000000002</v>
      </c>
      <c r="T71" s="136">
        <f t="shared" si="7"/>
        <v>2.25</v>
      </c>
      <c r="U71" s="136">
        <f t="shared" si="7"/>
        <v>1.825</v>
      </c>
      <c r="V71" s="139">
        <f t="shared" si="7"/>
        <v>1.5750000000000002</v>
      </c>
      <c r="W71" s="121">
        <f t="shared" si="1"/>
        <v>74</v>
      </c>
      <c r="X71" s="161">
        <f t="shared" si="1"/>
        <v>9.25</v>
      </c>
      <c r="Y71" s="171">
        <v>60</v>
      </c>
      <c r="Z71" s="163">
        <f t="shared" si="3"/>
        <v>48</v>
      </c>
    </row>
    <row r="72" spans="1:26" ht="19.5" customHeight="1" x14ac:dyDescent="0.3">
      <c r="A72" s="6">
        <v>66</v>
      </c>
      <c r="B72" s="151">
        <v>663786</v>
      </c>
      <c r="C72" s="152" t="s">
        <v>170</v>
      </c>
      <c r="D72" s="14">
        <v>9</v>
      </c>
      <c r="E72" s="14">
        <v>10</v>
      </c>
      <c r="F72" s="14">
        <v>12</v>
      </c>
      <c r="G72" s="14">
        <v>15</v>
      </c>
      <c r="H72" s="14">
        <v>14</v>
      </c>
      <c r="I72" s="15">
        <f t="shared" si="2"/>
        <v>60</v>
      </c>
      <c r="J72" s="16">
        <f t="shared" si="4"/>
        <v>9</v>
      </c>
      <c r="K72" s="172">
        <v>5</v>
      </c>
      <c r="L72" s="172">
        <v>3</v>
      </c>
      <c r="M72" s="172">
        <v>2.5</v>
      </c>
      <c r="N72" s="172">
        <v>4</v>
      </c>
      <c r="O72" s="172">
        <v>3.5</v>
      </c>
      <c r="P72" s="31">
        <f t="shared" si="5"/>
        <v>18</v>
      </c>
      <c r="Q72" s="32">
        <f t="shared" si="6"/>
        <v>0.9</v>
      </c>
      <c r="R72" s="38">
        <f t="shared" si="7"/>
        <v>1.5999999999999999</v>
      </c>
      <c r="S72" s="136">
        <f t="shared" si="7"/>
        <v>1.65</v>
      </c>
      <c r="T72" s="136">
        <f t="shared" si="7"/>
        <v>1.9249999999999998</v>
      </c>
      <c r="U72" s="136">
        <f t="shared" si="7"/>
        <v>2.4500000000000002</v>
      </c>
      <c r="V72" s="139">
        <f t="shared" si="7"/>
        <v>2.2749999999999999</v>
      </c>
      <c r="W72" s="121">
        <f t="shared" si="1"/>
        <v>78</v>
      </c>
      <c r="X72" s="161">
        <f t="shared" si="1"/>
        <v>9.9</v>
      </c>
      <c r="Y72" s="171">
        <v>64</v>
      </c>
      <c r="Z72" s="163">
        <f t="shared" si="3"/>
        <v>51.2</v>
      </c>
    </row>
    <row r="73" spans="1:26" ht="19.5" customHeight="1" x14ac:dyDescent="0.3">
      <c r="A73" s="6">
        <v>67</v>
      </c>
      <c r="B73" s="151">
        <v>663787</v>
      </c>
      <c r="C73" s="152" t="s">
        <v>171</v>
      </c>
      <c r="D73" s="14">
        <v>7</v>
      </c>
      <c r="E73" s="14">
        <v>9</v>
      </c>
      <c r="F73" s="14">
        <v>8</v>
      </c>
      <c r="G73" s="14">
        <v>8.5</v>
      </c>
      <c r="H73" s="14">
        <v>9</v>
      </c>
      <c r="I73" s="15">
        <f t="shared" si="2"/>
        <v>41.5</v>
      </c>
      <c r="J73" s="16">
        <f t="shared" si="4"/>
        <v>6.2249999999999996</v>
      </c>
      <c r="K73" s="172">
        <v>3</v>
      </c>
      <c r="L73" s="172">
        <v>2</v>
      </c>
      <c r="M73" s="172">
        <v>2.5</v>
      </c>
      <c r="N73" s="172">
        <v>3</v>
      </c>
      <c r="O73" s="172">
        <v>2.5</v>
      </c>
      <c r="P73" s="31">
        <f t="shared" si="5"/>
        <v>13</v>
      </c>
      <c r="Q73" s="32">
        <f t="shared" si="6"/>
        <v>0.65</v>
      </c>
      <c r="R73" s="38">
        <f t="shared" si="7"/>
        <v>1.2000000000000002</v>
      </c>
      <c r="S73" s="136">
        <f t="shared" si="7"/>
        <v>1.45</v>
      </c>
      <c r="T73" s="136">
        <f t="shared" si="7"/>
        <v>1.325</v>
      </c>
      <c r="U73" s="136">
        <f t="shared" si="7"/>
        <v>1.4249999999999998</v>
      </c>
      <c r="V73" s="139">
        <f t="shared" si="7"/>
        <v>1.4749999999999999</v>
      </c>
      <c r="W73" s="121">
        <f t="shared" si="1"/>
        <v>54.5</v>
      </c>
      <c r="X73" s="161">
        <f t="shared" si="1"/>
        <v>6.875</v>
      </c>
      <c r="Y73" s="171">
        <v>46</v>
      </c>
      <c r="Z73" s="163">
        <f t="shared" si="3"/>
        <v>36.800000000000004</v>
      </c>
    </row>
    <row r="74" spans="1:26" ht="19.5" customHeight="1" x14ac:dyDescent="0.3">
      <c r="A74" s="6">
        <v>68</v>
      </c>
      <c r="B74" s="151">
        <v>663788</v>
      </c>
      <c r="C74" s="152" t="s">
        <v>172</v>
      </c>
      <c r="D74" s="14">
        <v>3</v>
      </c>
      <c r="E74" s="14">
        <v>3.5</v>
      </c>
      <c r="F74" s="14">
        <v>4</v>
      </c>
      <c r="G74" s="14">
        <v>2</v>
      </c>
      <c r="H74" s="14">
        <v>2.5</v>
      </c>
      <c r="I74" s="15">
        <f t="shared" si="2"/>
        <v>15</v>
      </c>
      <c r="J74" s="16">
        <f t="shared" si="4"/>
        <v>2.25</v>
      </c>
      <c r="K74" s="172">
        <v>0.5</v>
      </c>
      <c r="L74" s="172">
        <v>0.5</v>
      </c>
      <c r="M74" s="172">
        <v>1</v>
      </c>
      <c r="N74" s="172">
        <v>0</v>
      </c>
      <c r="O74" s="172">
        <v>1</v>
      </c>
      <c r="P74" s="31">
        <f t="shared" si="5"/>
        <v>3</v>
      </c>
      <c r="Q74" s="32">
        <f t="shared" si="6"/>
        <v>0.15000000000000002</v>
      </c>
      <c r="R74" s="38">
        <f t="shared" si="7"/>
        <v>0.47499999999999998</v>
      </c>
      <c r="S74" s="136">
        <f t="shared" si="7"/>
        <v>0.55000000000000004</v>
      </c>
      <c r="T74" s="136">
        <f t="shared" si="7"/>
        <v>0.65</v>
      </c>
      <c r="U74" s="136">
        <f t="shared" si="7"/>
        <v>0.3</v>
      </c>
      <c r="V74" s="139">
        <f t="shared" si="7"/>
        <v>0.42499999999999999</v>
      </c>
      <c r="W74" s="121">
        <f t="shared" si="1"/>
        <v>18</v>
      </c>
      <c r="X74" s="161">
        <f t="shared" si="1"/>
        <v>2.4</v>
      </c>
      <c r="Y74" s="171">
        <v>16</v>
      </c>
      <c r="Z74" s="163">
        <f t="shared" si="3"/>
        <v>12.8</v>
      </c>
    </row>
    <row r="75" spans="1:26" ht="19.5" customHeight="1" x14ac:dyDescent="0.3">
      <c r="A75" s="6">
        <v>69</v>
      </c>
      <c r="B75" s="151">
        <v>663789</v>
      </c>
      <c r="C75" s="152" t="s">
        <v>173</v>
      </c>
      <c r="D75" s="14">
        <v>8</v>
      </c>
      <c r="E75" s="14">
        <v>7</v>
      </c>
      <c r="F75" s="14">
        <v>9.5</v>
      </c>
      <c r="G75" s="14">
        <v>6</v>
      </c>
      <c r="H75" s="14">
        <v>10</v>
      </c>
      <c r="I75" s="15">
        <f t="shared" si="2"/>
        <v>40.5</v>
      </c>
      <c r="J75" s="16">
        <f t="shared" si="4"/>
        <v>6.0750000000000002</v>
      </c>
      <c r="K75" s="172">
        <v>2</v>
      </c>
      <c r="L75" s="172">
        <v>2.5</v>
      </c>
      <c r="M75" s="172">
        <v>3.5</v>
      </c>
      <c r="N75" s="172">
        <v>2</v>
      </c>
      <c r="O75" s="172">
        <v>1.5</v>
      </c>
      <c r="P75" s="31">
        <f t="shared" si="5"/>
        <v>11.5</v>
      </c>
      <c r="Q75" s="32">
        <f t="shared" si="6"/>
        <v>0.57500000000000007</v>
      </c>
      <c r="R75" s="38">
        <f t="shared" si="7"/>
        <v>1.3</v>
      </c>
      <c r="S75" s="136">
        <f t="shared" si="7"/>
        <v>1.175</v>
      </c>
      <c r="T75" s="136">
        <f t="shared" si="7"/>
        <v>1.6</v>
      </c>
      <c r="U75" s="136">
        <f t="shared" si="7"/>
        <v>0.99999999999999989</v>
      </c>
      <c r="V75" s="139">
        <f t="shared" si="7"/>
        <v>1.575</v>
      </c>
      <c r="W75" s="121">
        <f t="shared" si="1"/>
        <v>52</v>
      </c>
      <c r="X75" s="161">
        <f t="shared" si="1"/>
        <v>6.65</v>
      </c>
      <c r="Y75" s="171">
        <v>43</v>
      </c>
      <c r="Z75" s="163">
        <f t="shared" si="3"/>
        <v>34.4</v>
      </c>
    </row>
    <row r="76" spans="1:26" ht="19.5" customHeight="1" x14ac:dyDescent="0.3">
      <c r="A76" s="6">
        <v>70</v>
      </c>
      <c r="B76" s="151">
        <v>663790</v>
      </c>
      <c r="C76" s="152" t="s">
        <v>174</v>
      </c>
      <c r="D76" s="14">
        <v>5</v>
      </c>
      <c r="E76" s="14">
        <v>8</v>
      </c>
      <c r="F76" s="14">
        <v>6</v>
      </c>
      <c r="G76" s="14">
        <v>5.5</v>
      </c>
      <c r="H76" s="14">
        <v>9</v>
      </c>
      <c r="I76" s="15">
        <f t="shared" si="2"/>
        <v>33.5</v>
      </c>
      <c r="J76" s="16">
        <f t="shared" si="4"/>
        <v>5.0249999999999995</v>
      </c>
      <c r="K76" s="172">
        <v>1.5</v>
      </c>
      <c r="L76" s="172">
        <v>2</v>
      </c>
      <c r="M76" s="172">
        <v>1</v>
      </c>
      <c r="N76" s="172">
        <v>2.5</v>
      </c>
      <c r="O76" s="172">
        <v>2</v>
      </c>
      <c r="P76" s="31">
        <f t="shared" si="5"/>
        <v>9</v>
      </c>
      <c r="Q76" s="32">
        <f t="shared" si="6"/>
        <v>0.45</v>
      </c>
      <c r="R76" s="38">
        <f t="shared" si="7"/>
        <v>0.82499999999999996</v>
      </c>
      <c r="S76" s="136">
        <f t="shared" si="7"/>
        <v>1.3</v>
      </c>
      <c r="T76" s="136">
        <f t="shared" si="7"/>
        <v>0.95</v>
      </c>
      <c r="U76" s="136">
        <f t="shared" si="7"/>
        <v>0.95</v>
      </c>
      <c r="V76" s="139">
        <f t="shared" si="7"/>
        <v>1.45</v>
      </c>
      <c r="W76" s="121">
        <f t="shared" si="1"/>
        <v>42.5</v>
      </c>
      <c r="X76" s="161">
        <f t="shared" si="1"/>
        <v>5.4749999999999996</v>
      </c>
      <c r="Y76" s="171">
        <v>38</v>
      </c>
      <c r="Z76" s="163">
        <f t="shared" si="3"/>
        <v>30.400000000000002</v>
      </c>
    </row>
    <row r="77" spans="1:26" ht="19.5" customHeight="1" x14ac:dyDescent="0.3">
      <c r="A77" s="6">
        <v>71</v>
      </c>
      <c r="B77" s="151">
        <v>663791</v>
      </c>
      <c r="C77" s="152" t="s">
        <v>175</v>
      </c>
      <c r="D77" s="14">
        <v>18</v>
      </c>
      <c r="E77" s="14">
        <v>14</v>
      </c>
      <c r="F77" s="14">
        <v>12.5</v>
      </c>
      <c r="G77" s="14">
        <v>10</v>
      </c>
      <c r="H77" s="14">
        <v>11</v>
      </c>
      <c r="I77" s="15">
        <f t="shared" si="2"/>
        <v>65.5</v>
      </c>
      <c r="J77" s="16">
        <f t="shared" si="4"/>
        <v>9.8249999999999993</v>
      </c>
      <c r="K77" s="172">
        <v>3</v>
      </c>
      <c r="L77" s="172">
        <v>4.5</v>
      </c>
      <c r="M77" s="172">
        <v>3</v>
      </c>
      <c r="N77" s="172">
        <v>4</v>
      </c>
      <c r="O77" s="172">
        <v>5</v>
      </c>
      <c r="P77" s="31">
        <f t="shared" si="5"/>
        <v>19.5</v>
      </c>
      <c r="Q77" s="32">
        <f t="shared" si="6"/>
        <v>0.97500000000000009</v>
      </c>
      <c r="R77" s="38">
        <f t="shared" si="7"/>
        <v>2.8499999999999996</v>
      </c>
      <c r="S77" s="136">
        <f t="shared" si="7"/>
        <v>2.3250000000000002</v>
      </c>
      <c r="T77" s="136">
        <f t="shared" ref="T77:V111" si="13">(F77*0.15+M77*0.05)</f>
        <v>2.0249999999999999</v>
      </c>
      <c r="U77" s="136">
        <f t="shared" si="13"/>
        <v>1.7</v>
      </c>
      <c r="V77" s="139">
        <f t="shared" si="13"/>
        <v>1.9</v>
      </c>
      <c r="W77" s="121">
        <f t="shared" si="1"/>
        <v>85</v>
      </c>
      <c r="X77" s="161">
        <f t="shared" si="1"/>
        <v>10.799999999999999</v>
      </c>
      <c r="Y77" s="171">
        <v>69</v>
      </c>
      <c r="Z77" s="163">
        <f t="shared" si="3"/>
        <v>55.2</v>
      </c>
    </row>
    <row r="78" spans="1:26" ht="19.5" customHeight="1" x14ac:dyDescent="0.3">
      <c r="A78" s="6">
        <v>72</v>
      </c>
      <c r="B78" s="151">
        <v>663792</v>
      </c>
      <c r="C78" s="152" t="s">
        <v>176</v>
      </c>
      <c r="D78" s="14">
        <v>9.5</v>
      </c>
      <c r="E78" s="14">
        <v>7</v>
      </c>
      <c r="F78" s="14">
        <v>8</v>
      </c>
      <c r="G78" s="14">
        <v>6</v>
      </c>
      <c r="H78" s="14">
        <v>8.5</v>
      </c>
      <c r="I78" s="15">
        <f t="shared" si="2"/>
        <v>39</v>
      </c>
      <c r="J78" s="16">
        <f t="shared" si="4"/>
        <v>5.85</v>
      </c>
      <c r="K78" s="172">
        <v>3</v>
      </c>
      <c r="L78" s="172">
        <v>3</v>
      </c>
      <c r="M78" s="172">
        <v>2</v>
      </c>
      <c r="N78" s="172">
        <v>2.5</v>
      </c>
      <c r="O78" s="172">
        <v>1.5</v>
      </c>
      <c r="P78" s="31">
        <f t="shared" si="5"/>
        <v>12</v>
      </c>
      <c r="Q78" s="32">
        <f t="shared" si="6"/>
        <v>0.60000000000000009</v>
      </c>
      <c r="R78" s="38">
        <f t="shared" ref="R78:S111" si="14">(D78*0.15+K78*0.05)</f>
        <v>1.5750000000000002</v>
      </c>
      <c r="S78" s="136">
        <f t="shared" si="14"/>
        <v>1.2000000000000002</v>
      </c>
      <c r="T78" s="136">
        <f t="shared" si="13"/>
        <v>1.3</v>
      </c>
      <c r="U78" s="136">
        <f t="shared" si="13"/>
        <v>1.0249999999999999</v>
      </c>
      <c r="V78" s="139">
        <f t="shared" si="13"/>
        <v>1.3499999999999999</v>
      </c>
      <c r="W78" s="121">
        <f t="shared" si="1"/>
        <v>51</v>
      </c>
      <c r="X78" s="161">
        <f t="shared" si="1"/>
        <v>6.4499999999999993</v>
      </c>
      <c r="Y78" s="171">
        <v>42</v>
      </c>
      <c r="Z78" s="163">
        <f t="shared" si="3"/>
        <v>33.6</v>
      </c>
    </row>
    <row r="79" spans="1:26" ht="19.5" customHeight="1" x14ac:dyDescent="0.3">
      <c r="A79" s="6">
        <v>73</v>
      </c>
      <c r="B79" s="151">
        <v>663793</v>
      </c>
      <c r="C79" s="152" t="s">
        <v>177</v>
      </c>
      <c r="D79" s="14">
        <v>2.5</v>
      </c>
      <c r="E79" s="14">
        <v>3</v>
      </c>
      <c r="F79" s="14">
        <v>2</v>
      </c>
      <c r="G79" s="14">
        <v>3</v>
      </c>
      <c r="H79" s="14">
        <v>1.5</v>
      </c>
      <c r="I79" s="15">
        <f t="shared" si="2"/>
        <v>12</v>
      </c>
      <c r="J79" s="16">
        <f t="shared" si="4"/>
        <v>1.7999999999999998</v>
      </c>
      <c r="K79" s="172">
        <v>0</v>
      </c>
      <c r="L79" s="172">
        <v>0.5</v>
      </c>
      <c r="M79" s="172">
        <v>1</v>
      </c>
      <c r="N79" s="172">
        <v>2</v>
      </c>
      <c r="O79" s="172">
        <v>0</v>
      </c>
      <c r="P79" s="31">
        <f t="shared" si="5"/>
        <v>3.5</v>
      </c>
      <c r="Q79" s="32">
        <f t="shared" si="6"/>
        <v>0.17500000000000002</v>
      </c>
      <c r="R79" s="38">
        <f t="shared" si="14"/>
        <v>0.375</v>
      </c>
      <c r="S79" s="136">
        <f t="shared" si="14"/>
        <v>0.47499999999999998</v>
      </c>
      <c r="T79" s="136">
        <f t="shared" si="13"/>
        <v>0.35</v>
      </c>
      <c r="U79" s="136">
        <f t="shared" si="13"/>
        <v>0.54999999999999993</v>
      </c>
      <c r="V79" s="139">
        <f t="shared" si="13"/>
        <v>0.22499999999999998</v>
      </c>
      <c r="W79" s="121">
        <f t="shared" si="1"/>
        <v>15.5</v>
      </c>
      <c r="X79" s="161">
        <f t="shared" si="1"/>
        <v>1.9749999999999999</v>
      </c>
      <c r="Y79" s="171">
        <v>14</v>
      </c>
      <c r="Z79" s="163">
        <f t="shared" si="3"/>
        <v>11.200000000000001</v>
      </c>
    </row>
    <row r="80" spans="1:26" ht="19.5" customHeight="1" x14ac:dyDescent="0.3">
      <c r="A80" s="6">
        <v>74</v>
      </c>
      <c r="B80" s="151">
        <v>663794</v>
      </c>
      <c r="C80" s="152" t="s">
        <v>178</v>
      </c>
      <c r="D80" s="14">
        <v>4</v>
      </c>
      <c r="E80" s="14">
        <v>2</v>
      </c>
      <c r="F80" s="14">
        <v>3</v>
      </c>
      <c r="G80" s="14">
        <v>3.5</v>
      </c>
      <c r="H80" s="14">
        <v>1.5</v>
      </c>
      <c r="I80" s="15">
        <f t="shared" si="2"/>
        <v>14</v>
      </c>
      <c r="J80" s="16">
        <f t="shared" si="4"/>
        <v>2.1</v>
      </c>
      <c r="K80" s="172">
        <v>0.5</v>
      </c>
      <c r="L80" s="172">
        <v>1</v>
      </c>
      <c r="M80" s="172">
        <v>0</v>
      </c>
      <c r="N80" s="172">
        <v>1</v>
      </c>
      <c r="O80" s="172">
        <v>0.5</v>
      </c>
      <c r="P80" s="31">
        <f t="shared" si="5"/>
        <v>3</v>
      </c>
      <c r="Q80" s="32">
        <f t="shared" si="6"/>
        <v>0.15000000000000002</v>
      </c>
      <c r="R80" s="38">
        <f t="shared" si="14"/>
        <v>0.625</v>
      </c>
      <c r="S80" s="136">
        <f t="shared" si="14"/>
        <v>0.35</v>
      </c>
      <c r="T80" s="136">
        <f t="shared" si="13"/>
        <v>0.44999999999999996</v>
      </c>
      <c r="U80" s="136">
        <f t="shared" si="13"/>
        <v>0.57500000000000007</v>
      </c>
      <c r="V80" s="139">
        <f t="shared" si="13"/>
        <v>0.24999999999999997</v>
      </c>
      <c r="W80" s="121">
        <f t="shared" si="1"/>
        <v>17</v>
      </c>
      <c r="X80" s="161">
        <f t="shared" si="1"/>
        <v>2.25</v>
      </c>
      <c r="Y80" s="171">
        <v>16</v>
      </c>
      <c r="Z80" s="163">
        <f t="shared" si="3"/>
        <v>12.8</v>
      </c>
    </row>
    <row r="81" spans="1:26" ht="19.5" customHeight="1" x14ac:dyDescent="0.3">
      <c r="A81" s="6">
        <v>75</v>
      </c>
      <c r="B81" s="151">
        <v>663795</v>
      </c>
      <c r="C81" s="152" t="s">
        <v>179</v>
      </c>
      <c r="D81" s="14">
        <v>7.5</v>
      </c>
      <c r="E81" s="14">
        <v>8.5</v>
      </c>
      <c r="F81" s="14">
        <v>5.5</v>
      </c>
      <c r="G81" s="14">
        <v>9</v>
      </c>
      <c r="H81" s="14">
        <v>8</v>
      </c>
      <c r="I81" s="15">
        <f t="shared" si="2"/>
        <v>38.5</v>
      </c>
      <c r="J81" s="16">
        <f t="shared" si="4"/>
        <v>5.7749999999999995</v>
      </c>
      <c r="K81" s="172">
        <v>2.5</v>
      </c>
      <c r="L81" s="172">
        <v>1.5</v>
      </c>
      <c r="M81" s="172">
        <v>2.5</v>
      </c>
      <c r="N81" s="172">
        <v>3.5</v>
      </c>
      <c r="O81" s="172">
        <v>2</v>
      </c>
      <c r="P81" s="31">
        <f t="shared" si="5"/>
        <v>12</v>
      </c>
      <c r="Q81" s="32">
        <f t="shared" si="6"/>
        <v>0.60000000000000009</v>
      </c>
      <c r="R81" s="38">
        <f t="shared" si="14"/>
        <v>1.25</v>
      </c>
      <c r="S81" s="136">
        <f t="shared" si="14"/>
        <v>1.3499999999999999</v>
      </c>
      <c r="T81" s="136">
        <f t="shared" si="13"/>
        <v>0.95</v>
      </c>
      <c r="U81" s="136">
        <f t="shared" si="13"/>
        <v>1.5249999999999999</v>
      </c>
      <c r="V81" s="139">
        <f t="shared" si="13"/>
        <v>1.3</v>
      </c>
      <c r="W81" s="121">
        <f t="shared" si="1"/>
        <v>50.5</v>
      </c>
      <c r="X81" s="161">
        <f t="shared" si="1"/>
        <v>6.375</v>
      </c>
      <c r="Y81" s="171">
        <v>42</v>
      </c>
      <c r="Z81" s="163">
        <f t="shared" si="3"/>
        <v>33.6</v>
      </c>
    </row>
    <row r="82" spans="1:26" ht="19.5" customHeight="1" x14ac:dyDescent="0.3">
      <c r="A82" s="6">
        <v>76</v>
      </c>
      <c r="B82" s="151">
        <v>663796</v>
      </c>
      <c r="C82" s="152" t="s">
        <v>180</v>
      </c>
      <c r="D82" s="14">
        <v>9</v>
      </c>
      <c r="E82" s="14">
        <v>7</v>
      </c>
      <c r="F82" s="14">
        <v>8</v>
      </c>
      <c r="G82" s="14">
        <v>10</v>
      </c>
      <c r="H82" s="14">
        <v>9.5</v>
      </c>
      <c r="I82" s="15">
        <f t="shared" si="2"/>
        <v>43.5</v>
      </c>
      <c r="J82" s="16">
        <f t="shared" si="4"/>
        <v>6.5249999999999995</v>
      </c>
      <c r="K82" s="172">
        <v>2</v>
      </c>
      <c r="L82" s="172">
        <v>3</v>
      </c>
      <c r="M82" s="172">
        <v>1.5</v>
      </c>
      <c r="N82" s="172">
        <v>3</v>
      </c>
      <c r="O82" s="172">
        <v>2.5</v>
      </c>
      <c r="P82" s="31">
        <f t="shared" si="5"/>
        <v>12</v>
      </c>
      <c r="Q82" s="32">
        <f t="shared" si="6"/>
        <v>0.60000000000000009</v>
      </c>
      <c r="R82" s="38">
        <f t="shared" si="14"/>
        <v>1.45</v>
      </c>
      <c r="S82" s="136">
        <f t="shared" si="14"/>
        <v>1.2000000000000002</v>
      </c>
      <c r="T82" s="136">
        <f t="shared" si="13"/>
        <v>1.2749999999999999</v>
      </c>
      <c r="U82" s="136">
        <f t="shared" si="13"/>
        <v>1.65</v>
      </c>
      <c r="V82" s="139">
        <f t="shared" si="13"/>
        <v>1.55</v>
      </c>
      <c r="W82" s="121">
        <f t="shared" si="1"/>
        <v>55.5</v>
      </c>
      <c r="X82" s="161">
        <f t="shared" si="1"/>
        <v>7.125</v>
      </c>
      <c r="Y82" s="171">
        <v>48</v>
      </c>
      <c r="Z82" s="163">
        <f t="shared" si="3"/>
        <v>38.400000000000006</v>
      </c>
    </row>
    <row r="83" spans="1:26" ht="19.5" customHeight="1" x14ac:dyDescent="0.3">
      <c r="A83" s="6">
        <v>77</v>
      </c>
      <c r="B83" s="151">
        <v>663797</v>
      </c>
      <c r="C83" s="152" t="s">
        <v>181</v>
      </c>
      <c r="D83" s="14">
        <v>8</v>
      </c>
      <c r="E83" s="14">
        <v>9</v>
      </c>
      <c r="F83" s="14">
        <v>14</v>
      </c>
      <c r="G83" s="14">
        <v>7.5</v>
      </c>
      <c r="H83" s="14">
        <v>13</v>
      </c>
      <c r="I83" s="15">
        <f t="shared" si="2"/>
        <v>51.5</v>
      </c>
      <c r="J83" s="16">
        <f t="shared" si="4"/>
        <v>7.7249999999999996</v>
      </c>
      <c r="K83" s="172">
        <v>2.5</v>
      </c>
      <c r="L83" s="172">
        <v>4</v>
      </c>
      <c r="M83" s="172">
        <v>3</v>
      </c>
      <c r="N83" s="172">
        <v>2</v>
      </c>
      <c r="O83" s="172">
        <v>4.5</v>
      </c>
      <c r="P83" s="31">
        <f t="shared" si="5"/>
        <v>16</v>
      </c>
      <c r="Q83" s="32">
        <f t="shared" si="6"/>
        <v>0.8</v>
      </c>
      <c r="R83" s="38">
        <f t="shared" si="14"/>
        <v>1.325</v>
      </c>
      <c r="S83" s="136">
        <f t="shared" si="14"/>
        <v>1.5499999999999998</v>
      </c>
      <c r="T83" s="136">
        <f t="shared" si="13"/>
        <v>2.25</v>
      </c>
      <c r="U83" s="136">
        <f t="shared" si="13"/>
        <v>1.2250000000000001</v>
      </c>
      <c r="V83" s="139">
        <f t="shared" si="13"/>
        <v>2.1749999999999998</v>
      </c>
      <c r="W83" s="121">
        <f t="shared" si="1"/>
        <v>67.5</v>
      </c>
      <c r="X83" s="161">
        <f t="shared" si="1"/>
        <v>8.5250000000000004</v>
      </c>
      <c r="Y83" s="171">
        <v>55</v>
      </c>
      <c r="Z83" s="163">
        <f t="shared" si="3"/>
        <v>44</v>
      </c>
    </row>
    <row r="84" spans="1:26" ht="19.5" customHeight="1" x14ac:dyDescent="0.3">
      <c r="A84" s="6">
        <v>78</v>
      </c>
      <c r="B84" s="151">
        <v>663798</v>
      </c>
      <c r="C84" s="152" t="s">
        <v>182</v>
      </c>
      <c r="D84" s="14">
        <v>10</v>
      </c>
      <c r="E84" s="14">
        <v>8.5</v>
      </c>
      <c r="F84" s="14">
        <v>7</v>
      </c>
      <c r="G84" s="14">
        <v>13</v>
      </c>
      <c r="H84" s="14">
        <v>11</v>
      </c>
      <c r="I84" s="15">
        <f t="shared" si="2"/>
        <v>49.5</v>
      </c>
      <c r="J84" s="16">
        <f t="shared" si="4"/>
        <v>7.4249999999999998</v>
      </c>
      <c r="K84" s="172">
        <v>3.5</v>
      </c>
      <c r="L84" s="172">
        <v>2.5</v>
      </c>
      <c r="M84" s="172">
        <v>4</v>
      </c>
      <c r="N84" s="172">
        <v>2</v>
      </c>
      <c r="O84" s="172">
        <v>3</v>
      </c>
      <c r="P84" s="31">
        <f t="shared" si="5"/>
        <v>15</v>
      </c>
      <c r="Q84" s="32">
        <f t="shared" si="6"/>
        <v>0.75</v>
      </c>
      <c r="R84" s="38">
        <f t="shared" si="14"/>
        <v>1.675</v>
      </c>
      <c r="S84" s="136">
        <f t="shared" si="14"/>
        <v>1.4</v>
      </c>
      <c r="T84" s="136">
        <f t="shared" si="13"/>
        <v>1.25</v>
      </c>
      <c r="U84" s="136">
        <f t="shared" si="13"/>
        <v>2.0499999999999998</v>
      </c>
      <c r="V84" s="139">
        <f t="shared" si="13"/>
        <v>1.7999999999999998</v>
      </c>
      <c r="W84" s="121">
        <f t="shared" si="1"/>
        <v>64.5</v>
      </c>
      <c r="X84" s="161">
        <f t="shared" si="1"/>
        <v>8.1750000000000007</v>
      </c>
      <c r="Y84" s="171">
        <v>52</v>
      </c>
      <c r="Z84" s="163">
        <f t="shared" si="3"/>
        <v>41.6</v>
      </c>
    </row>
    <row r="85" spans="1:26" ht="19.5" customHeight="1" x14ac:dyDescent="0.3">
      <c r="A85" s="6">
        <v>79</v>
      </c>
      <c r="B85" s="151">
        <v>663799</v>
      </c>
      <c r="C85" s="152" t="s">
        <v>183</v>
      </c>
      <c r="D85" s="14">
        <v>8</v>
      </c>
      <c r="E85" s="14">
        <v>9</v>
      </c>
      <c r="F85" s="14">
        <v>6</v>
      </c>
      <c r="G85" s="14">
        <v>7</v>
      </c>
      <c r="H85" s="14">
        <v>9.5</v>
      </c>
      <c r="I85" s="15">
        <f t="shared" si="2"/>
        <v>39.5</v>
      </c>
      <c r="J85" s="16">
        <f t="shared" si="4"/>
        <v>5.9249999999999998</v>
      </c>
      <c r="K85" s="30">
        <v>3.5</v>
      </c>
      <c r="L85" s="30">
        <v>3</v>
      </c>
      <c r="M85" s="30">
        <v>2</v>
      </c>
      <c r="N85" s="30">
        <v>2.5</v>
      </c>
      <c r="O85" s="30">
        <v>2</v>
      </c>
      <c r="P85" s="31">
        <f t="shared" si="5"/>
        <v>13</v>
      </c>
      <c r="Q85" s="32">
        <f t="shared" si="6"/>
        <v>0.65</v>
      </c>
      <c r="R85" s="38">
        <f t="shared" si="14"/>
        <v>1.375</v>
      </c>
      <c r="S85" s="136">
        <f t="shared" si="14"/>
        <v>1.5</v>
      </c>
      <c r="T85" s="136">
        <f t="shared" si="13"/>
        <v>0.99999999999999989</v>
      </c>
      <c r="U85" s="136">
        <f t="shared" si="13"/>
        <v>1.175</v>
      </c>
      <c r="V85" s="139">
        <f t="shared" si="13"/>
        <v>1.5250000000000001</v>
      </c>
      <c r="W85" s="121">
        <f t="shared" si="1"/>
        <v>52.5</v>
      </c>
      <c r="X85" s="161">
        <f t="shared" si="1"/>
        <v>6.5750000000000002</v>
      </c>
      <c r="Y85" s="171">
        <v>43</v>
      </c>
      <c r="Z85" s="163">
        <f t="shared" si="3"/>
        <v>34.4</v>
      </c>
    </row>
    <row r="86" spans="1:26" ht="19.5" customHeight="1" x14ac:dyDescent="0.3">
      <c r="A86" s="6">
        <v>80</v>
      </c>
      <c r="B86" s="151">
        <v>663800</v>
      </c>
      <c r="C86" s="152" t="s">
        <v>184</v>
      </c>
      <c r="D86" s="14">
        <v>6</v>
      </c>
      <c r="E86" s="14">
        <v>8</v>
      </c>
      <c r="F86" s="14">
        <v>9</v>
      </c>
      <c r="G86" s="14">
        <v>7.5</v>
      </c>
      <c r="H86" s="14">
        <v>6.5</v>
      </c>
      <c r="I86" s="15">
        <f t="shared" si="2"/>
        <v>37</v>
      </c>
      <c r="J86" s="16">
        <f t="shared" si="4"/>
        <v>5.55</v>
      </c>
      <c r="K86" s="30">
        <v>2</v>
      </c>
      <c r="L86" s="30">
        <v>2</v>
      </c>
      <c r="M86" s="30">
        <v>2.5</v>
      </c>
      <c r="N86" s="30">
        <v>3</v>
      </c>
      <c r="O86" s="30">
        <v>2.5</v>
      </c>
      <c r="P86" s="31">
        <f t="shared" si="5"/>
        <v>12</v>
      </c>
      <c r="Q86" s="32">
        <f t="shared" si="6"/>
        <v>0.60000000000000009</v>
      </c>
      <c r="R86" s="38">
        <f t="shared" si="14"/>
        <v>0.99999999999999989</v>
      </c>
      <c r="S86" s="136">
        <f t="shared" si="14"/>
        <v>1.3</v>
      </c>
      <c r="T86" s="136">
        <f t="shared" si="13"/>
        <v>1.4749999999999999</v>
      </c>
      <c r="U86" s="136">
        <f t="shared" si="13"/>
        <v>1.2749999999999999</v>
      </c>
      <c r="V86" s="139">
        <f t="shared" si="13"/>
        <v>1.1000000000000001</v>
      </c>
      <c r="W86" s="121">
        <f t="shared" si="1"/>
        <v>49</v>
      </c>
      <c r="X86" s="161">
        <f t="shared" si="1"/>
        <v>6.15</v>
      </c>
      <c r="Y86" s="171">
        <v>40</v>
      </c>
      <c r="Z86" s="163">
        <f t="shared" si="3"/>
        <v>32</v>
      </c>
    </row>
    <row r="87" spans="1:26" ht="19.5" customHeight="1" x14ac:dyDescent="0.3">
      <c r="A87" s="6">
        <v>81</v>
      </c>
      <c r="B87" s="151">
        <v>663801</v>
      </c>
      <c r="C87" s="152" t="s">
        <v>185</v>
      </c>
      <c r="D87" s="14">
        <v>10.5</v>
      </c>
      <c r="E87" s="14">
        <v>8.5</v>
      </c>
      <c r="F87" s="14">
        <v>7.5</v>
      </c>
      <c r="G87" s="14">
        <v>9</v>
      </c>
      <c r="H87" s="14">
        <v>8</v>
      </c>
      <c r="I87" s="15">
        <f t="shared" si="2"/>
        <v>43.5</v>
      </c>
      <c r="J87" s="16">
        <f t="shared" si="4"/>
        <v>6.5249999999999995</v>
      </c>
      <c r="K87" s="172">
        <v>2</v>
      </c>
      <c r="L87" s="172">
        <v>2.5</v>
      </c>
      <c r="M87" s="172">
        <v>2</v>
      </c>
      <c r="N87" s="172">
        <v>2.5</v>
      </c>
      <c r="O87" s="172">
        <v>3</v>
      </c>
      <c r="P87" s="31">
        <f t="shared" si="5"/>
        <v>12</v>
      </c>
      <c r="Q87" s="32">
        <f t="shared" si="6"/>
        <v>0.60000000000000009</v>
      </c>
      <c r="R87" s="38">
        <f t="shared" si="14"/>
        <v>1.675</v>
      </c>
      <c r="S87" s="136">
        <f t="shared" si="14"/>
        <v>1.4</v>
      </c>
      <c r="T87" s="136">
        <f t="shared" si="13"/>
        <v>1.2250000000000001</v>
      </c>
      <c r="U87" s="136">
        <f t="shared" si="13"/>
        <v>1.4749999999999999</v>
      </c>
      <c r="V87" s="139">
        <f t="shared" si="13"/>
        <v>1.35</v>
      </c>
      <c r="W87" s="121">
        <f t="shared" si="1"/>
        <v>55.5</v>
      </c>
      <c r="X87" s="161">
        <f t="shared" si="1"/>
        <v>7.125</v>
      </c>
      <c r="Y87" s="171">
        <v>49</v>
      </c>
      <c r="Z87" s="163">
        <f t="shared" si="3"/>
        <v>39.200000000000003</v>
      </c>
    </row>
    <row r="88" spans="1:26" ht="19.5" customHeight="1" x14ac:dyDescent="0.3">
      <c r="A88" s="6">
        <v>82</v>
      </c>
      <c r="B88" s="151">
        <v>663802</v>
      </c>
      <c r="C88" s="152" t="s">
        <v>186</v>
      </c>
      <c r="D88" s="14">
        <v>9</v>
      </c>
      <c r="E88" s="14">
        <v>7.5</v>
      </c>
      <c r="F88" s="14">
        <v>10</v>
      </c>
      <c r="G88" s="14">
        <v>8</v>
      </c>
      <c r="H88" s="14">
        <v>11</v>
      </c>
      <c r="I88" s="15">
        <f t="shared" si="2"/>
        <v>45.5</v>
      </c>
      <c r="J88" s="16">
        <f t="shared" si="4"/>
        <v>6.8250000000000002</v>
      </c>
      <c r="K88" s="172">
        <v>2.5</v>
      </c>
      <c r="L88" s="172">
        <v>2</v>
      </c>
      <c r="M88" s="172">
        <v>3.5</v>
      </c>
      <c r="N88" s="172">
        <v>3</v>
      </c>
      <c r="O88" s="172">
        <v>4</v>
      </c>
      <c r="P88" s="31">
        <f t="shared" si="5"/>
        <v>15</v>
      </c>
      <c r="Q88" s="32">
        <f t="shared" si="6"/>
        <v>0.75</v>
      </c>
      <c r="R88" s="38">
        <f t="shared" si="14"/>
        <v>1.4749999999999999</v>
      </c>
      <c r="S88" s="136">
        <f t="shared" si="14"/>
        <v>1.2250000000000001</v>
      </c>
      <c r="T88" s="136">
        <f t="shared" si="13"/>
        <v>1.675</v>
      </c>
      <c r="U88" s="136">
        <f t="shared" si="13"/>
        <v>1.35</v>
      </c>
      <c r="V88" s="139">
        <f t="shared" si="13"/>
        <v>1.8499999999999999</v>
      </c>
      <c r="W88" s="121">
        <f t="shared" si="1"/>
        <v>60.5</v>
      </c>
      <c r="X88" s="161">
        <f t="shared" si="1"/>
        <v>7.5750000000000002</v>
      </c>
      <c r="Y88" s="171">
        <v>51</v>
      </c>
      <c r="Z88" s="163">
        <f t="shared" si="3"/>
        <v>40.800000000000004</v>
      </c>
    </row>
    <row r="89" spans="1:26" ht="19.5" customHeight="1" x14ac:dyDescent="0.3">
      <c r="A89" s="6">
        <v>83</v>
      </c>
      <c r="B89" s="151">
        <v>663803</v>
      </c>
      <c r="C89" s="152" t="s">
        <v>187</v>
      </c>
      <c r="D89" s="14">
        <v>12</v>
      </c>
      <c r="E89" s="14">
        <v>8.5</v>
      </c>
      <c r="F89" s="14">
        <v>9</v>
      </c>
      <c r="G89" s="14">
        <v>10</v>
      </c>
      <c r="H89" s="14">
        <v>9</v>
      </c>
      <c r="I89" s="15">
        <f t="shared" si="2"/>
        <v>48.5</v>
      </c>
      <c r="J89" s="16">
        <f t="shared" si="4"/>
        <v>7.2749999999999995</v>
      </c>
      <c r="K89" s="172">
        <v>3</v>
      </c>
      <c r="L89" s="172">
        <v>3</v>
      </c>
      <c r="M89" s="172">
        <v>2.5</v>
      </c>
      <c r="N89" s="172">
        <v>4</v>
      </c>
      <c r="O89" s="172">
        <v>2.5</v>
      </c>
      <c r="P89" s="31">
        <f t="shared" si="5"/>
        <v>15</v>
      </c>
      <c r="Q89" s="32">
        <f t="shared" si="6"/>
        <v>0.75</v>
      </c>
      <c r="R89" s="38">
        <f t="shared" si="14"/>
        <v>1.9499999999999997</v>
      </c>
      <c r="S89" s="136">
        <f t="shared" si="14"/>
        <v>1.4249999999999998</v>
      </c>
      <c r="T89" s="136">
        <f t="shared" si="13"/>
        <v>1.4749999999999999</v>
      </c>
      <c r="U89" s="136">
        <f t="shared" si="13"/>
        <v>1.7</v>
      </c>
      <c r="V89" s="139">
        <f t="shared" si="13"/>
        <v>1.4749999999999999</v>
      </c>
      <c r="W89" s="121">
        <f t="shared" si="1"/>
        <v>63.5</v>
      </c>
      <c r="X89" s="161">
        <f t="shared" si="1"/>
        <v>8.0249999999999986</v>
      </c>
      <c r="Y89" s="171">
        <v>52</v>
      </c>
      <c r="Z89" s="163">
        <f t="shared" si="3"/>
        <v>41.6</v>
      </c>
    </row>
    <row r="90" spans="1:26" ht="19.5" customHeight="1" x14ac:dyDescent="0.3">
      <c r="A90" s="6">
        <v>84</v>
      </c>
      <c r="B90" s="151">
        <v>663804</v>
      </c>
      <c r="C90" s="152" t="s">
        <v>188</v>
      </c>
      <c r="D90" s="14">
        <v>7</v>
      </c>
      <c r="E90" s="14">
        <v>10</v>
      </c>
      <c r="F90" s="14">
        <v>8</v>
      </c>
      <c r="G90" s="14">
        <v>9</v>
      </c>
      <c r="H90" s="14">
        <v>9.5</v>
      </c>
      <c r="I90" s="15">
        <f t="shared" si="2"/>
        <v>43.5</v>
      </c>
      <c r="J90" s="16">
        <f t="shared" si="4"/>
        <v>6.5249999999999995</v>
      </c>
      <c r="K90" s="172">
        <v>1.5</v>
      </c>
      <c r="L90" s="172">
        <v>2.5</v>
      </c>
      <c r="M90" s="172">
        <v>2</v>
      </c>
      <c r="N90" s="172">
        <v>3</v>
      </c>
      <c r="O90" s="172">
        <v>3</v>
      </c>
      <c r="P90" s="31">
        <f t="shared" si="5"/>
        <v>12</v>
      </c>
      <c r="Q90" s="32">
        <f t="shared" si="6"/>
        <v>0.60000000000000009</v>
      </c>
      <c r="R90" s="38">
        <f t="shared" si="14"/>
        <v>1.125</v>
      </c>
      <c r="S90" s="136">
        <f t="shared" si="14"/>
        <v>1.625</v>
      </c>
      <c r="T90" s="136">
        <f t="shared" si="13"/>
        <v>1.3</v>
      </c>
      <c r="U90" s="136">
        <f t="shared" si="13"/>
        <v>1.5</v>
      </c>
      <c r="V90" s="139">
        <f t="shared" si="13"/>
        <v>1.5750000000000002</v>
      </c>
      <c r="W90" s="121">
        <f t="shared" si="1"/>
        <v>55.5</v>
      </c>
      <c r="X90" s="161">
        <f t="shared" si="1"/>
        <v>7.125</v>
      </c>
      <c r="Y90" s="171">
        <v>48</v>
      </c>
      <c r="Z90" s="163">
        <f t="shared" si="3"/>
        <v>38.400000000000006</v>
      </c>
    </row>
    <row r="91" spans="1:26" ht="19.5" customHeight="1" x14ac:dyDescent="0.3">
      <c r="A91" s="6">
        <v>85</v>
      </c>
      <c r="B91" s="151">
        <v>663805</v>
      </c>
      <c r="C91" s="152" t="s">
        <v>189</v>
      </c>
      <c r="D91" s="14">
        <v>9.5</v>
      </c>
      <c r="E91" s="14">
        <v>8</v>
      </c>
      <c r="F91" s="14">
        <v>7</v>
      </c>
      <c r="G91" s="14">
        <v>6</v>
      </c>
      <c r="H91" s="14">
        <v>8.5</v>
      </c>
      <c r="I91" s="15">
        <f t="shared" si="2"/>
        <v>39</v>
      </c>
      <c r="J91" s="16">
        <f t="shared" si="4"/>
        <v>5.85</v>
      </c>
      <c r="K91" s="172">
        <v>3</v>
      </c>
      <c r="L91" s="172">
        <v>2</v>
      </c>
      <c r="M91" s="172">
        <v>3</v>
      </c>
      <c r="N91" s="172">
        <v>2.5</v>
      </c>
      <c r="O91" s="172">
        <v>1.5</v>
      </c>
      <c r="P91" s="31">
        <f t="shared" si="5"/>
        <v>12</v>
      </c>
      <c r="Q91" s="32">
        <f t="shared" si="6"/>
        <v>0.60000000000000009</v>
      </c>
      <c r="R91" s="38">
        <f t="shared" si="14"/>
        <v>1.5750000000000002</v>
      </c>
      <c r="S91" s="136">
        <f t="shared" si="14"/>
        <v>1.3</v>
      </c>
      <c r="T91" s="136">
        <f t="shared" si="13"/>
        <v>1.2000000000000002</v>
      </c>
      <c r="U91" s="136">
        <f t="shared" si="13"/>
        <v>1.0249999999999999</v>
      </c>
      <c r="V91" s="139">
        <f t="shared" si="13"/>
        <v>1.3499999999999999</v>
      </c>
      <c r="W91" s="121">
        <f t="shared" si="1"/>
        <v>51</v>
      </c>
      <c r="X91" s="161">
        <f t="shared" si="1"/>
        <v>6.4499999999999993</v>
      </c>
      <c r="Y91" s="171">
        <v>43</v>
      </c>
      <c r="Z91" s="163">
        <f t="shared" si="3"/>
        <v>34.4</v>
      </c>
    </row>
    <row r="92" spans="1:26" ht="19.5" customHeight="1" x14ac:dyDescent="0.3">
      <c r="A92" s="6">
        <v>86</v>
      </c>
      <c r="B92" s="151">
        <v>663806</v>
      </c>
      <c r="C92" s="152" t="s">
        <v>190</v>
      </c>
      <c r="D92" s="14">
        <v>13.5</v>
      </c>
      <c r="E92" s="14">
        <v>12.5</v>
      </c>
      <c r="F92" s="14">
        <v>10</v>
      </c>
      <c r="G92" s="14">
        <v>7.5</v>
      </c>
      <c r="H92" s="14">
        <v>8</v>
      </c>
      <c r="I92" s="15">
        <f t="shared" si="2"/>
        <v>51.5</v>
      </c>
      <c r="J92" s="16">
        <f t="shared" si="4"/>
        <v>7.7249999999999996</v>
      </c>
      <c r="K92" s="172">
        <v>3.5</v>
      </c>
      <c r="L92" s="172">
        <v>3</v>
      </c>
      <c r="M92" s="172">
        <v>4</v>
      </c>
      <c r="N92" s="172">
        <v>3</v>
      </c>
      <c r="O92" s="172">
        <v>2.5</v>
      </c>
      <c r="P92" s="31">
        <f t="shared" si="5"/>
        <v>16</v>
      </c>
      <c r="Q92" s="32">
        <f t="shared" si="6"/>
        <v>0.8</v>
      </c>
      <c r="R92" s="38">
        <f t="shared" si="14"/>
        <v>2.1999999999999997</v>
      </c>
      <c r="S92" s="136">
        <f t="shared" si="14"/>
        <v>2.0249999999999999</v>
      </c>
      <c r="T92" s="136">
        <f t="shared" si="13"/>
        <v>1.7</v>
      </c>
      <c r="U92" s="136">
        <f t="shared" si="13"/>
        <v>1.2749999999999999</v>
      </c>
      <c r="V92" s="139">
        <f t="shared" si="13"/>
        <v>1.325</v>
      </c>
      <c r="W92" s="121">
        <f t="shared" si="1"/>
        <v>67.5</v>
      </c>
      <c r="X92" s="161">
        <f t="shared" si="1"/>
        <v>8.5250000000000004</v>
      </c>
      <c r="Y92" s="171">
        <v>56</v>
      </c>
      <c r="Z92" s="163">
        <f t="shared" si="3"/>
        <v>44.800000000000004</v>
      </c>
    </row>
    <row r="93" spans="1:26" ht="19.5" customHeight="1" x14ac:dyDescent="0.3">
      <c r="A93" s="6">
        <v>87</v>
      </c>
      <c r="B93" s="151">
        <v>663807</v>
      </c>
      <c r="C93" s="152" t="s">
        <v>191</v>
      </c>
      <c r="D93" s="14">
        <v>9</v>
      </c>
      <c r="E93" s="14">
        <v>8</v>
      </c>
      <c r="F93" s="14">
        <v>14</v>
      </c>
      <c r="G93" s="14">
        <v>11</v>
      </c>
      <c r="H93" s="14">
        <v>13</v>
      </c>
      <c r="I93" s="15">
        <f t="shared" si="2"/>
        <v>55</v>
      </c>
      <c r="J93" s="16">
        <f t="shared" si="4"/>
        <v>8.25</v>
      </c>
      <c r="K93" s="172">
        <v>3</v>
      </c>
      <c r="L93" s="172">
        <v>5</v>
      </c>
      <c r="M93" s="172">
        <v>3.5</v>
      </c>
      <c r="N93" s="172">
        <v>4</v>
      </c>
      <c r="O93" s="172">
        <v>3</v>
      </c>
      <c r="P93" s="31">
        <f t="shared" si="5"/>
        <v>18.5</v>
      </c>
      <c r="Q93" s="32">
        <f t="shared" si="6"/>
        <v>0.92500000000000004</v>
      </c>
      <c r="R93" s="38">
        <f t="shared" si="14"/>
        <v>1.5</v>
      </c>
      <c r="S93" s="136">
        <f t="shared" si="14"/>
        <v>1.45</v>
      </c>
      <c r="T93" s="136">
        <f t="shared" si="13"/>
        <v>2.2749999999999999</v>
      </c>
      <c r="U93" s="136">
        <f t="shared" si="13"/>
        <v>1.8499999999999999</v>
      </c>
      <c r="V93" s="139">
        <f t="shared" si="13"/>
        <v>2.1</v>
      </c>
      <c r="W93" s="121">
        <f t="shared" si="1"/>
        <v>73.5</v>
      </c>
      <c r="X93" s="161">
        <f t="shared" si="1"/>
        <v>9.1750000000000007</v>
      </c>
      <c r="Y93" s="171">
        <v>60</v>
      </c>
      <c r="Z93" s="163">
        <f t="shared" si="3"/>
        <v>48</v>
      </c>
    </row>
    <row r="94" spans="1:26" ht="19.5" customHeight="1" x14ac:dyDescent="0.3">
      <c r="A94" s="6">
        <v>88</v>
      </c>
      <c r="B94" s="151">
        <v>663808</v>
      </c>
      <c r="C94" s="152" t="s">
        <v>192</v>
      </c>
      <c r="D94" s="14">
        <v>13</v>
      </c>
      <c r="E94" s="14">
        <v>9</v>
      </c>
      <c r="F94" s="14">
        <v>7.5</v>
      </c>
      <c r="G94" s="14">
        <v>8</v>
      </c>
      <c r="H94" s="14">
        <v>14</v>
      </c>
      <c r="I94" s="15">
        <f t="shared" si="2"/>
        <v>51.5</v>
      </c>
      <c r="J94" s="16">
        <f t="shared" si="4"/>
        <v>7.7249999999999996</v>
      </c>
      <c r="K94" s="172">
        <v>2.5</v>
      </c>
      <c r="L94" s="172">
        <v>3</v>
      </c>
      <c r="M94" s="172">
        <v>4</v>
      </c>
      <c r="N94" s="172">
        <v>2</v>
      </c>
      <c r="O94" s="172">
        <v>4.5</v>
      </c>
      <c r="P94" s="31">
        <f t="shared" si="5"/>
        <v>16</v>
      </c>
      <c r="Q94" s="32">
        <f t="shared" si="6"/>
        <v>0.8</v>
      </c>
      <c r="R94" s="38">
        <f t="shared" si="14"/>
        <v>2.0750000000000002</v>
      </c>
      <c r="S94" s="136">
        <f t="shared" si="14"/>
        <v>1.5</v>
      </c>
      <c r="T94" s="136">
        <f t="shared" si="13"/>
        <v>1.325</v>
      </c>
      <c r="U94" s="136">
        <f t="shared" si="13"/>
        <v>1.3</v>
      </c>
      <c r="V94" s="139">
        <f t="shared" si="13"/>
        <v>2.3250000000000002</v>
      </c>
      <c r="W94" s="121">
        <f t="shared" si="1"/>
        <v>67.5</v>
      </c>
      <c r="X94" s="161">
        <f t="shared" si="1"/>
        <v>8.5250000000000004</v>
      </c>
      <c r="Y94" s="171">
        <v>57</v>
      </c>
      <c r="Z94" s="163">
        <f t="shared" si="3"/>
        <v>45.6</v>
      </c>
    </row>
    <row r="95" spans="1:26" ht="19.5" customHeight="1" x14ac:dyDescent="0.3">
      <c r="A95" s="6">
        <v>89</v>
      </c>
      <c r="B95" s="151">
        <v>663809</v>
      </c>
      <c r="C95" s="152" t="s">
        <v>193</v>
      </c>
      <c r="D95" s="14">
        <v>14</v>
      </c>
      <c r="E95" s="14">
        <v>16</v>
      </c>
      <c r="F95" s="14">
        <v>9</v>
      </c>
      <c r="G95" s="14">
        <v>10</v>
      </c>
      <c r="H95" s="14">
        <v>9</v>
      </c>
      <c r="I95" s="15">
        <f t="shared" si="2"/>
        <v>58</v>
      </c>
      <c r="J95" s="16">
        <f t="shared" si="4"/>
        <v>8.6999999999999993</v>
      </c>
      <c r="K95" s="172">
        <v>5</v>
      </c>
      <c r="L95" s="172">
        <v>4</v>
      </c>
      <c r="M95" s="172">
        <v>3</v>
      </c>
      <c r="N95" s="172">
        <v>2.5</v>
      </c>
      <c r="O95" s="172">
        <v>3.5</v>
      </c>
      <c r="P95" s="31">
        <f t="shared" si="5"/>
        <v>18</v>
      </c>
      <c r="Q95" s="32">
        <f t="shared" si="6"/>
        <v>0.9</v>
      </c>
      <c r="R95" s="38">
        <f t="shared" si="14"/>
        <v>2.35</v>
      </c>
      <c r="S95" s="136">
        <f t="shared" si="14"/>
        <v>2.6</v>
      </c>
      <c r="T95" s="136">
        <f t="shared" si="13"/>
        <v>1.5</v>
      </c>
      <c r="U95" s="136">
        <f t="shared" si="13"/>
        <v>1.625</v>
      </c>
      <c r="V95" s="139">
        <f t="shared" si="13"/>
        <v>1.5249999999999999</v>
      </c>
      <c r="W95" s="121">
        <f t="shared" si="1"/>
        <v>76</v>
      </c>
      <c r="X95" s="161">
        <f t="shared" si="1"/>
        <v>9.6</v>
      </c>
      <c r="Y95" s="171">
        <v>62</v>
      </c>
      <c r="Z95" s="163">
        <f t="shared" si="3"/>
        <v>49.6</v>
      </c>
    </row>
    <row r="96" spans="1:26" ht="19.5" customHeight="1" x14ac:dyDescent="0.3">
      <c r="A96" s="6">
        <v>90</v>
      </c>
      <c r="B96" s="151">
        <v>663810</v>
      </c>
      <c r="C96" s="152" t="s">
        <v>194</v>
      </c>
      <c r="D96" s="14">
        <v>9.5</v>
      </c>
      <c r="E96" s="14">
        <v>13</v>
      </c>
      <c r="F96" s="14">
        <v>11</v>
      </c>
      <c r="G96" s="14">
        <v>14</v>
      </c>
      <c r="H96" s="14">
        <v>8</v>
      </c>
      <c r="I96" s="15">
        <f t="shared" si="2"/>
        <v>55.5</v>
      </c>
      <c r="J96" s="16">
        <f t="shared" si="4"/>
        <v>8.3249999999999993</v>
      </c>
      <c r="K96" s="172">
        <v>3</v>
      </c>
      <c r="L96" s="172">
        <v>3.5</v>
      </c>
      <c r="M96" s="172">
        <v>5</v>
      </c>
      <c r="N96" s="172">
        <v>4</v>
      </c>
      <c r="O96" s="172">
        <v>3</v>
      </c>
      <c r="P96" s="31">
        <f t="shared" si="5"/>
        <v>18.5</v>
      </c>
      <c r="Q96" s="32">
        <f t="shared" si="6"/>
        <v>0.92500000000000004</v>
      </c>
      <c r="R96" s="38">
        <f t="shared" si="14"/>
        <v>1.5750000000000002</v>
      </c>
      <c r="S96" s="136">
        <f t="shared" si="14"/>
        <v>2.125</v>
      </c>
      <c r="T96" s="136">
        <f t="shared" si="13"/>
        <v>1.9</v>
      </c>
      <c r="U96" s="136">
        <f t="shared" si="13"/>
        <v>2.3000000000000003</v>
      </c>
      <c r="V96" s="139">
        <f t="shared" si="13"/>
        <v>1.35</v>
      </c>
      <c r="W96" s="121">
        <f t="shared" si="1"/>
        <v>74</v>
      </c>
      <c r="X96" s="161">
        <f t="shared" si="1"/>
        <v>9.25</v>
      </c>
      <c r="Y96" s="171">
        <v>60</v>
      </c>
      <c r="Z96" s="163">
        <f t="shared" si="3"/>
        <v>48</v>
      </c>
    </row>
    <row r="97" spans="1:26" ht="19.5" customHeight="1" x14ac:dyDescent="0.3">
      <c r="A97" s="6">
        <v>91</v>
      </c>
      <c r="B97" s="151">
        <v>663811</v>
      </c>
      <c r="C97" s="152" t="s">
        <v>195</v>
      </c>
      <c r="D97" s="14">
        <v>12</v>
      </c>
      <c r="E97" s="14">
        <v>9</v>
      </c>
      <c r="F97" s="14">
        <v>10</v>
      </c>
      <c r="G97" s="14">
        <v>12</v>
      </c>
      <c r="H97" s="14">
        <v>16</v>
      </c>
      <c r="I97" s="15">
        <f t="shared" si="2"/>
        <v>59</v>
      </c>
      <c r="J97" s="16">
        <f t="shared" si="4"/>
        <v>8.85</v>
      </c>
      <c r="K97" s="172">
        <v>4</v>
      </c>
      <c r="L97" s="172">
        <v>3</v>
      </c>
      <c r="M97" s="172">
        <v>2.5</v>
      </c>
      <c r="N97" s="172">
        <v>4.5</v>
      </c>
      <c r="O97" s="172">
        <v>5</v>
      </c>
      <c r="P97" s="31">
        <f t="shared" si="5"/>
        <v>19</v>
      </c>
      <c r="Q97" s="32">
        <f t="shared" si="6"/>
        <v>0.95000000000000007</v>
      </c>
      <c r="R97" s="38">
        <f t="shared" si="14"/>
        <v>1.9999999999999998</v>
      </c>
      <c r="S97" s="136">
        <f t="shared" si="14"/>
        <v>1.5</v>
      </c>
      <c r="T97" s="136">
        <f t="shared" si="13"/>
        <v>1.625</v>
      </c>
      <c r="U97" s="136">
        <f t="shared" si="13"/>
        <v>2.0249999999999999</v>
      </c>
      <c r="V97" s="139">
        <f t="shared" si="13"/>
        <v>2.65</v>
      </c>
      <c r="W97" s="121">
        <f t="shared" si="1"/>
        <v>78</v>
      </c>
      <c r="X97" s="161">
        <f t="shared" si="1"/>
        <v>9.7999999999999989</v>
      </c>
      <c r="Y97" s="171">
        <v>63</v>
      </c>
      <c r="Z97" s="163">
        <f t="shared" si="3"/>
        <v>50.400000000000006</v>
      </c>
    </row>
    <row r="98" spans="1:26" ht="19.5" customHeight="1" x14ac:dyDescent="0.3">
      <c r="A98" s="6">
        <v>92</v>
      </c>
      <c r="B98" s="151">
        <v>663812</v>
      </c>
      <c r="C98" s="152" t="s">
        <v>196</v>
      </c>
      <c r="D98" s="14">
        <v>13</v>
      </c>
      <c r="E98" s="14">
        <v>10.5</v>
      </c>
      <c r="F98" s="14">
        <v>12</v>
      </c>
      <c r="G98" s="14">
        <v>9</v>
      </c>
      <c r="H98" s="14">
        <v>12</v>
      </c>
      <c r="I98" s="15">
        <f t="shared" si="2"/>
        <v>56.5</v>
      </c>
      <c r="J98" s="16">
        <f t="shared" si="4"/>
        <v>8.4749999999999996</v>
      </c>
      <c r="K98" s="172">
        <v>5</v>
      </c>
      <c r="L98" s="172">
        <v>2</v>
      </c>
      <c r="M98" s="172">
        <v>4</v>
      </c>
      <c r="N98" s="172">
        <v>3</v>
      </c>
      <c r="O98" s="172">
        <v>4.5</v>
      </c>
      <c r="P98" s="31">
        <f t="shared" si="5"/>
        <v>18.5</v>
      </c>
      <c r="Q98" s="32">
        <f t="shared" si="6"/>
        <v>0.92500000000000004</v>
      </c>
      <c r="R98" s="38">
        <f t="shared" si="14"/>
        <v>2.2000000000000002</v>
      </c>
      <c r="S98" s="136">
        <f t="shared" si="14"/>
        <v>1.675</v>
      </c>
      <c r="T98" s="136">
        <f t="shared" si="13"/>
        <v>1.9999999999999998</v>
      </c>
      <c r="U98" s="136">
        <f t="shared" si="13"/>
        <v>1.5</v>
      </c>
      <c r="V98" s="139">
        <f t="shared" si="13"/>
        <v>2.0249999999999999</v>
      </c>
      <c r="W98" s="121">
        <f t="shared" si="1"/>
        <v>75</v>
      </c>
      <c r="X98" s="161">
        <f t="shared" si="1"/>
        <v>9.4</v>
      </c>
      <c r="Y98" s="171">
        <v>62</v>
      </c>
      <c r="Z98" s="163">
        <f t="shared" si="3"/>
        <v>49.6</v>
      </c>
    </row>
    <row r="99" spans="1:26" ht="19.5" customHeight="1" x14ac:dyDescent="0.3">
      <c r="A99" s="6">
        <v>93</v>
      </c>
      <c r="B99" s="151">
        <v>663813</v>
      </c>
      <c r="C99" s="152" t="s">
        <v>197</v>
      </c>
      <c r="D99" s="14">
        <v>17</v>
      </c>
      <c r="E99" s="14">
        <v>12</v>
      </c>
      <c r="F99" s="14">
        <v>15</v>
      </c>
      <c r="G99" s="14">
        <v>10</v>
      </c>
      <c r="H99" s="14">
        <v>11</v>
      </c>
      <c r="I99" s="15">
        <f t="shared" si="2"/>
        <v>65</v>
      </c>
      <c r="J99" s="16">
        <f t="shared" si="4"/>
        <v>9.75</v>
      </c>
      <c r="K99" s="172">
        <v>4.5</v>
      </c>
      <c r="L99" s="172">
        <v>2.5</v>
      </c>
      <c r="M99" s="172">
        <v>5</v>
      </c>
      <c r="N99" s="172">
        <v>4</v>
      </c>
      <c r="O99" s="172">
        <v>2</v>
      </c>
      <c r="P99" s="31">
        <f t="shared" si="5"/>
        <v>18</v>
      </c>
      <c r="Q99" s="32">
        <f t="shared" si="6"/>
        <v>0.9</v>
      </c>
      <c r="R99" s="38">
        <f t="shared" si="14"/>
        <v>2.7749999999999999</v>
      </c>
      <c r="S99" s="136">
        <f t="shared" si="14"/>
        <v>1.9249999999999998</v>
      </c>
      <c r="T99" s="136">
        <f t="shared" si="13"/>
        <v>2.5</v>
      </c>
      <c r="U99" s="136">
        <f t="shared" si="13"/>
        <v>1.7</v>
      </c>
      <c r="V99" s="139">
        <f t="shared" si="13"/>
        <v>1.75</v>
      </c>
      <c r="W99" s="121">
        <f t="shared" si="1"/>
        <v>83</v>
      </c>
      <c r="X99" s="161">
        <f t="shared" si="1"/>
        <v>10.65</v>
      </c>
      <c r="Y99" s="171">
        <v>68</v>
      </c>
      <c r="Z99" s="163">
        <f t="shared" si="3"/>
        <v>54.400000000000006</v>
      </c>
    </row>
    <row r="100" spans="1:26" ht="19.5" customHeight="1" x14ac:dyDescent="0.3">
      <c r="A100" s="6">
        <v>94</v>
      </c>
      <c r="B100" s="151">
        <v>663814</v>
      </c>
      <c r="C100" s="152" t="s">
        <v>198</v>
      </c>
      <c r="D100" s="14">
        <v>9</v>
      </c>
      <c r="E100" s="14">
        <v>7</v>
      </c>
      <c r="F100" s="14">
        <v>8</v>
      </c>
      <c r="G100" s="14">
        <v>9.5</v>
      </c>
      <c r="H100" s="14">
        <v>10</v>
      </c>
      <c r="I100" s="15">
        <f t="shared" si="2"/>
        <v>43.5</v>
      </c>
      <c r="J100" s="16">
        <f t="shared" si="4"/>
        <v>6.5249999999999995</v>
      </c>
      <c r="K100" s="172">
        <v>1.5</v>
      </c>
      <c r="L100" s="172">
        <v>3</v>
      </c>
      <c r="M100" s="172">
        <v>2</v>
      </c>
      <c r="N100" s="172">
        <v>3</v>
      </c>
      <c r="O100" s="172">
        <v>2.5</v>
      </c>
      <c r="P100" s="31">
        <f t="shared" si="5"/>
        <v>12</v>
      </c>
      <c r="Q100" s="32">
        <f t="shared" si="6"/>
        <v>0.60000000000000009</v>
      </c>
      <c r="R100" s="38">
        <f t="shared" si="14"/>
        <v>1.4249999999999998</v>
      </c>
      <c r="S100" s="136">
        <f t="shared" si="14"/>
        <v>1.2000000000000002</v>
      </c>
      <c r="T100" s="136">
        <f t="shared" si="13"/>
        <v>1.3</v>
      </c>
      <c r="U100" s="136">
        <f t="shared" si="13"/>
        <v>1.5750000000000002</v>
      </c>
      <c r="V100" s="139">
        <f t="shared" si="13"/>
        <v>1.625</v>
      </c>
      <c r="W100" s="121">
        <f t="shared" si="1"/>
        <v>55.5</v>
      </c>
      <c r="X100" s="161">
        <f t="shared" si="1"/>
        <v>7.125</v>
      </c>
      <c r="Y100" s="171">
        <v>48</v>
      </c>
      <c r="Z100" s="163">
        <f t="shared" si="3"/>
        <v>38.400000000000006</v>
      </c>
    </row>
    <row r="101" spans="1:26" ht="19.899999999999999" customHeight="1" x14ac:dyDescent="0.3">
      <c r="A101" s="6">
        <v>95</v>
      </c>
      <c r="B101" s="151">
        <v>663815</v>
      </c>
      <c r="C101" s="152" t="s">
        <v>199</v>
      </c>
      <c r="D101" s="14">
        <v>14</v>
      </c>
      <c r="E101" s="14">
        <v>8</v>
      </c>
      <c r="F101" s="14">
        <v>10</v>
      </c>
      <c r="G101" s="14">
        <v>11</v>
      </c>
      <c r="H101" s="14">
        <v>15</v>
      </c>
      <c r="I101" s="15">
        <f t="shared" si="2"/>
        <v>58</v>
      </c>
      <c r="J101" s="16">
        <f t="shared" si="4"/>
        <v>8.6999999999999993</v>
      </c>
      <c r="K101" s="172">
        <v>5</v>
      </c>
      <c r="L101" s="172">
        <v>4</v>
      </c>
      <c r="M101" s="172">
        <v>2.5</v>
      </c>
      <c r="N101" s="172">
        <v>3.5</v>
      </c>
      <c r="O101" s="172">
        <v>3</v>
      </c>
      <c r="P101" s="31">
        <f t="shared" si="5"/>
        <v>18</v>
      </c>
      <c r="Q101" s="32">
        <f t="shared" si="6"/>
        <v>0.9</v>
      </c>
      <c r="R101" s="38">
        <f t="shared" si="14"/>
        <v>2.35</v>
      </c>
      <c r="S101" s="136">
        <f t="shared" si="14"/>
        <v>1.4</v>
      </c>
      <c r="T101" s="136">
        <f t="shared" si="13"/>
        <v>1.625</v>
      </c>
      <c r="U101" s="136">
        <f t="shared" si="13"/>
        <v>1.825</v>
      </c>
      <c r="V101" s="139">
        <f t="shared" si="13"/>
        <v>2.4</v>
      </c>
      <c r="W101" s="121">
        <f t="shared" si="1"/>
        <v>76</v>
      </c>
      <c r="X101" s="161">
        <f t="shared" si="1"/>
        <v>9.6</v>
      </c>
      <c r="Y101" s="171">
        <v>64</v>
      </c>
      <c r="Z101" s="163">
        <f t="shared" si="3"/>
        <v>51.2</v>
      </c>
    </row>
    <row r="102" spans="1:26" ht="19.899999999999999" customHeight="1" x14ac:dyDescent="0.3">
      <c r="A102" s="6">
        <v>96</v>
      </c>
      <c r="B102" s="151">
        <v>663816</v>
      </c>
      <c r="C102" s="152" t="s">
        <v>200</v>
      </c>
      <c r="D102" s="14">
        <v>7</v>
      </c>
      <c r="E102" s="14">
        <v>9.5</v>
      </c>
      <c r="F102" s="14">
        <v>8</v>
      </c>
      <c r="G102" s="14">
        <v>10</v>
      </c>
      <c r="H102" s="14">
        <v>9</v>
      </c>
      <c r="I102" s="15">
        <f t="shared" si="2"/>
        <v>43.5</v>
      </c>
      <c r="J102" s="16">
        <f t="shared" si="4"/>
        <v>6.5249999999999995</v>
      </c>
      <c r="K102" s="172">
        <v>3</v>
      </c>
      <c r="L102" s="172">
        <v>1.5</v>
      </c>
      <c r="M102" s="172">
        <v>3</v>
      </c>
      <c r="N102" s="172">
        <v>2</v>
      </c>
      <c r="O102" s="172">
        <v>2.5</v>
      </c>
      <c r="P102" s="31">
        <f t="shared" si="5"/>
        <v>12</v>
      </c>
      <c r="Q102" s="32">
        <f t="shared" si="6"/>
        <v>0.60000000000000009</v>
      </c>
      <c r="R102" s="38">
        <f t="shared" si="14"/>
        <v>1.2000000000000002</v>
      </c>
      <c r="S102" s="136">
        <f t="shared" si="14"/>
        <v>1.5</v>
      </c>
      <c r="T102" s="136">
        <f t="shared" si="13"/>
        <v>1.35</v>
      </c>
      <c r="U102" s="136">
        <f t="shared" si="13"/>
        <v>1.6</v>
      </c>
      <c r="V102" s="139">
        <f t="shared" si="13"/>
        <v>1.4749999999999999</v>
      </c>
      <c r="W102" s="121">
        <f t="shared" si="1"/>
        <v>55.5</v>
      </c>
      <c r="X102" s="161">
        <f t="shared" si="1"/>
        <v>7.125</v>
      </c>
      <c r="Y102" s="171">
        <v>47</v>
      </c>
      <c r="Z102" s="163">
        <f t="shared" si="3"/>
        <v>37.6</v>
      </c>
    </row>
    <row r="103" spans="1:26" ht="19.899999999999999" customHeight="1" x14ac:dyDescent="0.3">
      <c r="A103" s="6">
        <v>97</v>
      </c>
      <c r="B103" s="151">
        <v>663817</v>
      </c>
      <c r="C103" s="152" t="s">
        <v>201</v>
      </c>
      <c r="D103" s="14">
        <v>4.5</v>
      </c>
      <c r="E103" s="14">
        <v>6</v>
      </c>
      <c r="F103" s="14">
        <v>7</v>
      </c>
      <c r="G103" s="14">
        <v>5.5</v>
      </c>
      <c r="H103" s="14">
        <v>3</v>
      </c>
      <c r="I103" s="15">
        <f t="shared" si="2"/>
        <v>26</v>
      </c>
      <c r="J103" s="16">
        <f t="shared" si="4"/>
        <v>3.9</v>
      </c>
      <c r="K103" s="30">
        <v>2</v>
      </c>
      <c r="L103" s="30">
        <v>2.5</v>
      </c>
      <c r="M103" s="30">
        <v>1</v>
      </c>
      <c r="N103" s="30">
        <v>1.5</v>
      </c>
      <c r="O103" s="30">
        <v>2</v>
      </c>
      <c r="P103" s="31">
        <f t="shared" si="5"/>
        <v>9</v>
      </c>
      <c r="Q103" s="32">
        <f t="shared" si="6"/>
        <v>0.45</v>
      </c>
      <c r="R103" s="38">
        <f t="shared" si="14"/>
        <v>0.77499999999999991</v>
      </c>
      <c r="S103" s="136">
        <f t="shared" si="14"/>
        <v>1.0249999999999999</v>
      </c>
      <c r="T103" s="136">
        <f t="shared" si="13"/>
        <v>1.1000000000000001</v>
      </c>
      <c r="U103" s="136">
        <f t="shared" si="13"/>
        <v>0.89999999999999991</v>
      </c>
      <c r="V103" s="139">
        <f t="shared" si="13"/>
        <v>0.54999999999999993</v>
      </c>
      <c r="W103" s="121">
        <f t="shared" si="1"/>
        <v>35</v>
      </c>
      <c r="X103" s="161">
        <f t="shared" si="1"/>
        <v>4.3499999999999996</v>
      </c>
      <c r="Y103" s="171">
        <v>30</v>
      </c>
      <c r="Z103" s="163">
        <f t="shared" si="3"/>
        <v>24</v>
      </c>
    </row>
    <row r="104" spans="1:26" ht="19.899999999999999" customHeight="1" x14ac:dyDescent="0.3">
      <c r="A104" s="6">
        <v>98</v>
      </c>
      <c r="B104" s="151">
        <v>663818</v>
      </c>
      <c r="C104" s="152" t="s">
        <v>202</v>
      </c>
      <c r="D104" s="14">
        <v>13</v>
      </c>
      <c r="E104" s="14">
        <v>9</v>
      </c>
      <c r="F104" s="14">
        <v>15</v>
      </c>
      <c r="G104" s="14">
        <v>7</v>
      </c>
      <c r="H104" s="14">
        <v>8</v>
      </c>
      <c r="I104" s="15">
        <f t="shared" si="2"/>
        <v>52</v>
      </c>
      <c r="J104" s="16">
        <f t="shared" si="4"/>
        <v>7.8</v>
      </c>
      <c r="K104" s="172">
        <v>4.5</v>
      </c>
      <c r="L104" s="172">
        <v>4</v>
      </c>
      <c r="M104" s="172">
        <v>2</v>
      </c>
      <c r="N104" s="172">
        <v>2.5</v>
      </c>
      <c r="O104" s="172">
        <v>3</v>
      </c>
      <c r="P104" s="31">
        <f t="shared" si="5"/>
        <v>16</v>
      </c>
      <c r="Q104" s="32">
        <f t="shared" si="6"/>
        <v>0.8</v>
      </c>
      <c r="R104" s="38">
        <f t="shared" si="14"/>
        <v>2.1749999999999998</v>
      </c>
      <c r="S104" s="136">
        <f t="shared" si="14"/>
        <v>1.5499999999999998</v>
      </c>
      <c r="T104" s="136">
        <f t="shared" si="13"/>
        <v>2.35</v>
      </c>
      <c r="U104" s="136">
        <f t="shared" si="13"/>
        <v>1.175</v>
      </c>
      <c r="V104" s="139">
        <f t="shared" si="13"/>
        <v>1.35</v>
      </c>
      <c r="W104" s="121">
        <f t="shared" si="1"/>
        <v>68</v>
      </c>
      <c r="X104" s="161">
        <f t="shared" si="1"/>
        <v>8.6</v>
      </c>
      <c r="Y104" s="171">
        <v>57</v>
      </c>
      <c r="Z104" s="163">
        <f t="shared" si="3"/>
        <v>45.6</v>
      </c>
    </row>
    <row r="105" spans="1:26" ht="19.899999999999999" customHeight="1" x14ac:dyDescent="0.3">
      <c r="A105" s="6">
        <v>99</v>
      </c>
      <c r="B105" s="151">
        <v>663819</v>
      </c>
      <c r="C105" s="152" t="s">
        <v>203</v>
      </c>
      <c r="D105" s="14">
        <v>8</v>
      </c>
      <c r="E105" s="14">
        <v>7</v>
      </c>
      <c r="F105" s="14">
        <v>6</v>
      </c>
      <c r="G105" s="14">
        <v>9</v>
      </c>
      <c r="H105" s="14">
        <v>9.5</v>
      </c>
      <c r="I105" s="15">
        <f t="shared" si="2"/>
        <v>39.5</v>
      </c>
      <c r="J105" s="16">
        <f t="shared" si="4"/>
        <v>5.9249999999999998</v>
      </c>
      <c r="K105" s="30">
        <v>3.5</v>
      </c>
      <c r="L105" s="30">
        <v>3</v>
      </c>
      <c r="M105" s="30">
        <v>2.5</v>
      </c>
      <c r="N105" s="30">
        <v>2</v>
      </c>
      <c r="O105" s="30">
        <v>2</v>
      </c>
      <c r="P105" s="31">
        <f t="shared" si="5"/>
        <v>13</v>
      </c>
      <c r="Q105" s="32">
        <f t="shared" si="6"/>
        <v>0.65</v>
      </c>
      <c r="R105" s="38">
        <f t="shared" si="14"/>
        <v>1.375</v>
      </c>
      <c r="S105" s="136">
        <f t="shared" si="14"/>
        <v>1.2000000000000002</v>
      </c>
      <c r="T105" s="136">
        <f t="shared" si="13"/>
        <v>1.0249999999999999</v>
      </c>
      <c r="U105" s="136">
        <f t="shared" si="13"/>
        <v>1.45</v>
      </c>
      <c r="V105" s="139">
        <f t="shared" si="13"/>
        <v>1.5250000000000001</v>
      </c>
      <c r="W105" s="121">
        <f t="shared" si="1"/>
        <v>52.5</v>
      </c>
      <c r="X105" s="161">
        <f t="shared" si="1"/>
        <v>6.5750000000000002</v>
      </c>
      <c r="Y105" s="171">
        <v>43</v>
      </c>
      <c r="Z105" s="163">
        <f t="shared" si="3"/>
        <v>34.4</v>
      </c>
    </row>
    <row r="106" spans="1:26" ht="19.899999999999999" customHeight="1" x14ac:dyDescent="0.3">
      <c r="A106" s="6">
        <v>100</v>
      </c>
      <c r="B106" s="151">
        <v>663820</v>
      </c>
      <c r="C106" s="152" t="s">
        <v>204</v>
      </c>
      <c r="D106" s="14">
        <v>8.5</v>
      </c>
      <c r="E106" s="14">
        <v>8</v>
      </c>
      <c r="F106" s="14">
        <v>7.5</v>
      </c>
      <c r="G106" s="14">
        <v>9</v>
      </c>
      <c r="H106" s="14">
        <v>6</v>
      </c>
      <c r="I106" s="15">
        <f t="shared" si="2"/>
        <v>39</v>
      </c>
      <c r="J106" s="16">
        <f t="shared" si="4"/>
        <v>5.85</v>
      </c>
      <c r="K106" s="172">
        <v>2</v>
      </c>
      <c r="L106" s="172">
        <v>2.5</v>
      </c>
      <c r="M106" s="172">
        <v>3</v>
      </c>
      <c r="N106" s="172">
        <v>2</v>
      </c>
      <c r="O106" s="172">
        <v>3</v>
      </c>
      <c r="P106" s="31">
        <f t="shared" si="5"/>
        <v>12.5</v>
      </c>
      <c r="Q106" s="32">
        <f t="shared" si="6"/>
        <v>0.625</v>
      </c>
      <c r="R106" s="38">
        <f t="shared" si="14"/>
        <v>1.375</v>
      </c>
      <c r="S106" s="136">
        <f t="shared" si="14"/>
        <v>1.325</v>
      </c>
      <c r="T106" s="136">
        <f t="shared" si="13"/>
        <v>1.2749999999999999</v>
      </c>
      <c r="U106" s="136">
        <f t="shared" si="13"/>
        <v>1.45</v>
      </c>
      <c r="V106" s="139">
        <f t="shared" si="13"/>
        <v>1.0499999999999998</v>
      </c>
      <c r="W106" s="121">
        <f t="shared" si="1"/>
        <v>51.5</v>
      </c>
      <c r="X106" s="161">
        <f t="shared" si="1"/>
        <v>6.4749999999999996</v>
      </c>
      <c r="Y106" s="171">
        <v>42</v>
      </c>
      <c r="Z106" s="163">
        <f t="shared" si="3"/>
        <v>33.6</v>
      </c>
    </row>
    <row r="107" spans="1:26" ht="19.5" customHeight="1" x14ac:dyDescent="0.3">
      <c r="A107" s="6">
        <v>101</v>
      </c>
      <c r="B107" s="151">
        <v>663821</v>
      </c>
      <c r="C107" s="152" t="s">
        <v>205</v>
      </c>
      <c r="D107" s="14">
        <v>11</v>
      </c>
      <c r="E107" s="14">
        <v>13</v>
      </c>
      <c r="F107" s="14">
        <v>14</v>
      </c>
      <c r="G107" s="14">
        <v>11.5</v>
      </c>
      <c r="H107" s="14">
        <v>10</v>
      </c>
      <c r="I107" s="15">
        <f t="shared" si="2"/>
        <v>59.5</v>
      </c>
      <c r="J107" s="16">
        <f t="shared" si="4"/>
        <v>8.9249999999999989</v>
      </c>
      <c r="K107" s="172">
        <v>3</v>
      </c>
      <c r="L107" s="172">
        <v>3</v>
      </c>
      <c r="M107" s="172">
        <v>4</v>
      </c>
      <c r="N107" s="172">
        <v>3.5</v>
      </c>
      <c r="O107" s="172">
        <v>5</v>
      </c>
      <c r="P107" s="31">
        <f t="shared" si="5"/>
        <v>18.5</v>
      </c>
      <c r="Q107" s="32">
        <f t="shared" si="6"/>
        <v>0.92500000000000004</v>
      </c>
      <c r="R107" s="38">
        <f t="shared" si="14"/>
        <v>1.7999999999999998</v>
      </c>
      <c r="S107" s="136">
        <f t="shared" si="14"/>
        <v>2.1</v>
      </c>
      <c r="T107" s="136">
        <f t="shared" si="13"/>
        <v>2.3000000000000003</v>
      </c>
      <c r="U107" s="136">
        <f t="shared" si="13"/>
        <v>1.9</v>
      </c>
      <c r="V107" s="139">
        <f t="shared" si="13"/>
        <v>1.75</v>
      </c>
      <c r="W107" s="121">
        <f t="shared" si="1"/>
        <v>78</v>
      </c>
      <c r="X107" s="161">
        <f t="shared" si="1"/>
        <v>9.85</v>
      </c>
      <c r="Y107" s="171">
        <v>64</v>
      </c>
      <c r="Z107" s="163">
        <f t="shared" si="3"/>
        <v>51.2</v>
      </c>
    </row>
    <row r="108" spans="1:26" ht="19.5" customHeight="1" x14ac:dyDescent="0.3">
      <c r="A108" s="6">
        <v>102</v>
      </c>
      <c r="B108" s="168">
        <v>663822</v>
      </c>
      <c r="C108" s="169" t="s">
        <v>206</v>
      </c>
      <c r="D108" s="14">
        <v>13.5</v>
      </c>
      <c r="E108" s="14">
        <v>10</v>
      </c>
      <c r="F108" s="14">
        <v>12.5</v>
      </c>
      <c r="G108" s="14">
        <v>7.5</v>
      </c>
      <c r="H108" s="14">
        <v>8</v>
      </c>
      <c r="I108" s="15">
        <f t="shared" si="2"/>
        <v>51.5</v>
      </c>
      <c r="J108" s="16">
        <f t="shared" si="4"/>
        <v>7.7249999999999996</v>
      </c>
      <c r="K108" s="172">
        <v>3</v>
      </c>
      <c r="L108" s="172">
        <v>4</v>
      </c>
      <c r="M108" s="172">
        <v>2.5</v>
      </c>
      <c r="N108" s="172">
        <v>3</v>
      </c>
      <c r="O108" s="172">
        <v>3.5</v>
      </c>
      <c r="P108" s="31">
        <f t="shared" si="5"/>
        <v>16</v>
      </c>
      <c r="Q108" s="32">
        <f t="shared" si="6"/>
        <v>0.8</v>
      </c>
      <c r="R108" s="38">
        <f t="shared" si="14"/>
        <v>2.1749999999999998</v>
      </c>
      <c r="S108" s="136">
        <f t="shared" si="14"/>
        <v>1.7</v>
      </c>
      <c r="T108" s="136">
        <f t="shared" si="13"/>
        <v>2</v>
      </c>
      <c r="U108" s="136">
        <f t="shared" si="13"/>
        <v>1.2749999999999999</v>
      </c>
      <c r="V108" s="139">
        <f t="shared" si="13"/>
        <v>1.375</v>
      </c>
      <c r="W108" s="121">
        <f t="shared" si="1"/>
        <v>67.5</v>
      </c>
      <c r="X108" s="161">
        <f t="shared" si="1"/>
        <v>8.5250000000000004</v>
      </c>
      <c r="Y108" s="171">
        <v>57</v>
      </c>
      <c r="Z108" s="163">
        <f t="shared" si="3"/>
        <v>45.6</v>
      </c>
    </row>
    <row r="109" spans="1:26" ht="19.899999999999999" customHeight="1" x14ac:dyDescent="0.3">
      <c r="A109" s="133">
        <v>103</v>
      </c>
      <c r="B109" s="167">
        <v>663823</v>
      </c>
      <c r="C109" s="167" t="s">
        <v>207</v>
      </c>
      <c r="D109" s="14">
        <v>6.5</v>
      </c>
      <c r="E109" s="14">
        <v>8.5</v>
      </c>
      <c r="F109" s="14">
        <v>7</v>
      </c>
      <c r="G109" s="14">
        <v>8</v>
      </c>
      <c r="H109" s="14">
        <v>5.5</v>
      </c>
      <c r="I109" s="15">
        <f t="shared" ref="I109:I111" si="15">D109+E109+F109+G109+H109</f>
        <v>35.5</v>
      </c>
      <c r="J109" s="16">
        <f t="shared" si="4"/>
        <v>5.3250000000000002</v>
      </c>
      <c r="K109" s="172">
        <v>2.5</v>
      </c>
      <c r="L109" s="172">
        <v>3</v>
      </c>
      <c r="M109" s="172">
        <v>2</v>
      </c>
      <c r="N109" s="172">
        <v>3.5</v>
      </c>
      <c r="O109" s="172">
        <v>1</v>
      </c>
      <c r="P109" s="31">
        <f t="shared" ref="P109" si="16">SUM(K109:O109)</f>
        <v>12</v>
      </c>
      <c r="Q109" s="32">
        <f t="shared" ref="Q109:Q111" si="17">P109*0.05</f>
        <v>0.60000000000000009</v>
      </c>
      <c r="R109" s="38">
        <f t="shared" si="14"/>
        <v>1.1000000000000001</v>
      </c>
      <c r="S109" s="136">
        <f t="shared" si="14"/>
        <v>1.4249999999999998</v>
      </c>
      <c r="T109" s="136">
        <f t="shared" si="13"/>
        <v>1.1500000000000001</v>
      </c>
      <c r="U109" s="136">
        <f t="shared" si="13"/>
        <v>1.375</v>
      </c>
      <c r="V109" s="139">
        <f t="shared" si="13"/>
        <v>0.875</v>
      </c>
      <c r="W109" s="121">
        <f t="shared" ref="W109:X111" si="18">I109+P109</f>
        <v>47.5</v>
      </c>
      <c r="X109" s="161">
        <f t="shared" si="18"/>
        <v>5.9250000000000007</v>
      </c>
      <c r="Y109" s="171">
        <v>41</v>
      </c>
      <c r="Z109" s="163">
        <f t="shared" ref="Z109:Z111" si="19">Y109*0.8</f>
        <v>32.800000000000004</v>
      </c>
    </row>
    <row r="110" spans="1:26" ht="19.899999999999999" customHeight="1" x14ac:dyDescent="0.3">
      <c r="A110" s="133">
        <v>104</v>
      </c>
      <c r="B110" s="167">
        <v>663824</v>
      </c>
      <c r="C110" s="167" t="s">
        <v>208</v>
      </c>
      <c r="D110" s="14">
        <v>12</v>
      </c>
      <c r="E110" s="14">
        <v>9</v>
      </c>
      <c r="F110" s="14">
        <v>11</v>
      </c>
      <c r="G110" s="14">
        <v>10.5</v>
      </c>
      <c r="H110" s="14">
        <v>12</v>
      </c>
      <c r="I110" s="15">
        <f t="shared" si="15"/>
        <v>54.5</v>
      </c>
      <c r="J110" s="16">
        <f t="shared" ref="J110:J111" si="20">I110*0.15</f>
        <v>8.1749999999999989</v>
      </c>
      <c r="K110" s="172">
        <v>5</v>
      </c>
      <c r="L110" s="172">
        <v>4.5</v>
      </c>
      <c r="M110" s="172">
        <v>3</v>
      </c>
      <c r="N110" s="172">
        <v>2</v>
      </c>
      <c r="O110" s="172">
        <v>4</v>
      </c>
      <c r="P110" s="31">
        <f t="shared" ref="P110:P111" si="21">SUM(K110:O110)</f>
        <v>18.5</v>
      </c>
      <c r="Q110" s="32">
        <f t="shared" si="17"/>
        <v>0.92500000000000004</v>
      </c>
      <c r="R110" s="38">
        <f t="shared" si="14"/>
        <v>2.0499999999999998</v>
      </c>
      <c r="S110" s="136">
        <f t="shared" si="14"/>
        <v>1.575</v>
      </c>
      <c r="T110" s="136">
        <f t="shared" si="13"/>
        <v>1.7999999999999998</v>
      </c>
      <c r="U110" s="136">
        <f t="shared" si="13"/>
        <v>1.675</v>
      </c>
      <c r="V110" s="139">
        <f t="shared" si="13"/>
        <v>1.9999999999999998</v>
      </c>
      <c r="W110" s="121">
        <f t="shared" si="18"/>
        <v>73</v>
      </c>
      <c r="X110" s="161">
        <f t="shared" si="18"/>
        <v>9.1</v>
      </c>
      <c r="Y110" s="171">
        <v>57</v>
      </c>
      <c r="Z110" s="163">
        <f t="shared" si="19"/>
        <v>45.6</v>
      </c>
    </row>
    <row r="111" spans="1:26" ht="19.899999999999999" customHeight="1" x14ac:dyDescent="0.3">
      <c r="A111" s="133">
        <v>105</v>
      </c>
      <c r="B111" s="167">
        <v>663825</v>
      </c>
      <c r="C111" s="167" t="s">
        <v>209</v>
      </c>
      <c r="D111" s="14">
        <v>13</v>
      </c>
      <c r="E111" s="14">
        <v>9</v>
      </c>
      <c r="F111" s="14">
        <v>14</v>
      </c>
      <c r="G111" s="14">
        <v>8</v>
      </c>
      <c r="H111" s="14">
        <v>7.5</v>
      </c>
      <c r="I111" s="15">
        <f t="shared" si="15"/>
        <v>51.5</v>
      </c>
      <c r="J111" s="16">
        <f t="shared" si="20"/>
        <v>7.7249999999999996</v>
      </c>
      <c r="K111" s="172">
        <v>2.5</v>
      </c>
      <c r="L111" s="172">
        <v>2</v>
      </c>
      <c r="M111" s="172">
        <v>4</v>
      </c>
      <c r="N111" s="172">
        <v>3</v>
      </c>
      <c r="O111" s="172">
        <v>4.5</v>
      </c>
      <c r="P111" s="31">
        <f t="shared" si="21"/>
        <v>16</v>
      </c>
      <c r="Q111" s="32">
        <f t="shared" si="17"/>
        <v>0.8</v>
      </c>
      <c r="R111" s="38">
        <f t="shared" si="14"/>
        <v>2.0750000000000002</v>
      </c>
      <c r="S111" s="136">
        <f t="shared" si="14"/>
        <v>1.45</v>
      </c>
      <c r="T111" s="136">
        <f t="shared" si="13"/>
        <v>2.3000000000000003</v>
      </c>
      <c r="U111" s="136">
        <f t="shared" si="13"/>
        <v>1.35</v>
      </c>
      <c r="V111" s="139">
        <f t="shared" si="13"/>
        <v>1.35</v>
      </c>
      <c r="W111" s="121">
        <f t="shared" si="18"/>
        <v>67.5</v>
      </c>
      <c r="X111" s="161">
        <f t="shared" si="18"/>
        <v>8.5250000000000004</v>
      </c>
      <c r="Y111" s="171">
        <v>56</v>
      </c>
      <c r="Z111" s="163">
        <f t="shared" si="19"/>
        <v>44.800000000000004</v>
      </c>
    </row>
    <row r="112" spans="1:26" ht="19.899999999999999" customHeight="1" x14ac:dyDescent="0.3"/>
    <row r="113" spans="1:26" ht="19.899999999999999" customHeight="1" x14ac:dyDescent="0.3"/>
    <row r="114" spans="1:26" ht="19.899999999999999" customHeight="1" x14ac:dyDescent="0.3"/>
    <row r="115" spans="1:26" ht="19.899999999999999" customHeight="1" x14ac:dyDescent="0.3"/>
    <row r="116" spans="1:26" ht="19.899999999999999" customHeight="1" x14ac:dyDescent="0.3"/>
    <row r="117" spans="1:26" ht="19.899999999999999" customHeight="1" x14ac:dyDescent="0.3"/>
    <row r="118" spans="1:26" ht="19.899999999999999" customHeight="1" x14ac:dyDescent="0.3"/>
    <row r="119" spans="1:26" ht="21" thickBot="1" x14ac:dyDescent="0.35"/>
    <row r="120" spans="1:26" x14ac:dyDescent="0.3">
      <c r="A120" s="179" t="s">
        <v>16</v>
      </c>
      <c r="B120" s="180"/>
      <c r="C120" s="181"/>
      <c r="D120" s="8">
        <f t="shared" ref="D120:Z120" si="22">COUNT(D7:D108)</f>
        <v>100</v>
      </c>
      <c r="E120" s="9">
        <f t="shared" si="22"/>
        <v>100</v>
      </c>
      <c r="F120" s="9">
        <f t="shared" si="22"/>
        <v>100</v>
      </c>
      <c r="G120" s="9">
        <f t="shared" si="22"/>
        <v>100</v>
      </c>
      <c r="H120" s="113">
        <f t="shared" si="22"/>
        <v>100</v>
      </c>
      <c r="I120" s="12">
        <f t="shared" si="22"/>
        <v>102</v>
      </c>
      <c r="J120" s="114">
        <f t="shared" si="22"/>
        <v>102</v>
      </c>
      <c r="K120" s="106">
        <f t="shared" si="22"/>
        <v>100</v>
      </c>
      <c r="L120" s="26">
        <f t="shared" si="22"/>
        <v>100</v>
      </c>
      <c r="M120" s="26">
        <f t="shared" si="22"/>
        <v>100</v>
      </c>
      <c r="N120" s="26">
        <f t="shared" si="22"/>
        <v>100</v>
      </c>
      <c r="O120" s="107">
        <f t="shared" si="22"/>
        <v>100</v>
      </c>
      <c r="P120" s="102">
        <f t="shared" si="22"/>
        <v>102</v>
      </c>
      <c r="Q120" s="125">
        <f t="shared" si="22"/>
        <v>102</v>
      </c>
      <c r="R120" s="128">
        <f t="shared" si="22"/>
        <v>102</v>
      </c>
      <c r="S120" s="36">
        <f t="shared" si="22"/>
        <v>102</v>
      </c>
      <c r="T120" s="36">
        <f t="shared" si="22"/>
        <v>102</v>
      </c>
      <c r="U120" s="36">
        <f t="shared" si="22"/>
        <v>102</v>
      </c>
      <c r="V120" s="37">
        <f t="shared" si="22"/>
        <v>102</v>
      </c>
      <c r="W120" s="140">
        <f t="shared" si="22"/>
        <v>102</v>
      </c>
      <c r="X120" s="131">
        <f t="shared" si="22"/>
        <v>102</v>
      </c>
      <c r="Y120" s="27">
        <f t="shared" si="22"/>
        <v>100</v>
      </c>
      <c r="Z120" s="135">
        <f t="shared" si="22"/>
        <v>100</v>
      </c>
    </row>
    <row r="121" spans="1:26" ht="21" customHeight="1" x14ac:dyDescent="0.3">
      <c r="A121" s="182" t="s">
        <v>17</v>
      </c>
      <c r="B121" s="183"/>
      <c r="C121" s="184"/>
      <c r="D121" s="13">
        <v>20</v>
      </c>
      <c r="E121" s="14">
        <v>20</v>
      </c>
      <c r="F121" s="14">
        <v>20</v>
      </c>
      <c r="G121" s="14">
        <v>20</v>
      </c>
      <c r="H121" s="115">
        <v>20</v>
      </c>
      <c r="I121" s="16">
        <f>SUM(D121:H121)</f>
        <v>100</v>
      </c>
      <c r="J121" s="116">
        <f>I121*0.15</f>
        <v>15</v>
      </c>
      <c r="K121" s="108">
        <v>6</v>
      </c>
      <c r="L121" s="30">
        <v>6</v>
      </c>
      <c r="M121" s="30">
        <v>6</v>
      </c>
      <c r="N121" s="30">
        <v>6</v>
      </c>
      <c r="O121" s="109">
        <v>6</v>
      </c>
      <c r="P121" s="103">
        <f>SUM(K121:O121)</f>
        <v>30</v>
      </c>
      <c r="Q121" s="126">
        <f>P121*0.05</f>
        <v>1.5</v>
      </c>
      <c r="R121" s="129">
        <f>(D121*0.15+K121*0.05)</f>
        <v>3.3</v>
      </c>
      <c r="S121" s="39">
        <f>((E121*0.15+L121*0.05))</f>
        <v>3.3</v>
      </c>
      <c r="T121" s="39">
        <f>((F121*0.15+M121*0.05))</f>
        <v>3.3</v>
      </c>
      <c r="U121" s="39">
        <f>((G121*0.15+N121*0.05))</f>
        <v>3.3</v>
      </c>
      <c r="V121" s="40">
        <f>((H121*0.15+O121*0.05))</f>
        <v>3.3</v>
      </c>
      <c r="W121" s="141">
        <v>130</v>
      </c>
      <c r="X121" s="132">
        <f>J121+Q121</f>
        <v>16.5</v>
      </c>
      <c r="Y121" s="31">
        <v>100</v>
      </c>
      <c r="Z121" s="110">
        <f>Y121*0.8</f>
        <v>80</v>
      </c>
    </row>
    <row r="122" spans="1:26" x14ac:dyDescent="0.3">
      <c r="A122" s="182" t="s">
        <v>82</v>
      </c>
      <c r="B122" s="183"/>
      <c r="C122" s="184"/>
      <c r="D122" s="13">
        <f t="shared" ref="D122:Z122" si="23">D121*0.4</f>
        <v>8</v>
      </c>
      <c r="E122" s="14">
        <f t="shared" si="23"/>
        <v>8</v>
      </c>
      <c r="F122" s="14">
        <f t="shared" si="23"/>
        <v>8</v>
      </c>
      <c r="G122" s="14">
        <f t="shared" si="23"/>
        <v>8</v>
      </c>
      <c r="H122" s="115">
        <f t="shared" si="23"/>
        <v>8</v>
      </c>
      <c r="I122" s="16">
        <f t="shared" si="23"/>
        <v>40</v>
      </c>
      <c r="J122" s="116">
        <f t="shared" si="23"/>
        <v>6</v>
      </c>
      <c r="K122" s="108">
        <f t="shared" si="23"/>
        <v>2.4000000000000004</v>
      </c>
      <c r="L122" s="30">
        <f t="shared" si="23"/>
        <v>2.4000000000000004</v>
      </c>
      <c r="M122" s="30">
        <f t="shared" si="23"/>
        <v>2.4000000000000004</v>
      </c>
      <c r="N122" s="30">
        <f t="shared" si="23"/>
        <v>2.4000000000000004</v>
      </c>
      <c r="O122" s="109">
        <f t="shared" si="23"/>
        <v>2.4000000000000004</v>
      </c>
      <c r="P122" s="103">
        <f t="shared" si="23"/>
        <v>12</v>
      </c>
      <c r="Q122" s="126">
        <f t="shared" si="23"/>
        <v>0.60000000000000009</v>
      </c>
      <c r="R122" s="129">
        <f t="shared" si="23"/>
        <v>1.32</v>
      </c>
      <c r="S122" s="39">
        <f t="shared" si="23"/>
        <v>1.32</v>
      </c>
      <c r="T122" s="39">
        <f t="shared" si="23"/>
        <v>1.32</v>
      </c>
      <c r="U122" s="39">
        <f t="shared" si="23"/>
        <v>1.32</v>
      </c>
      <c r="V122" s="40">
        <f t="shared" si="23"/>
        <v>1.32</v>
      </c>
      <c r="W122" s="141">
        <f t="shared" si="23"/>
        <v>52</v>
      </c>
      <c r="X122" s="132">
        <f t="shared" si="23"/>
        <v>6.6000000000000005</v>
      </c>
      <c r="Y122" s="31">
        <f t="shared" si="23"/>
        <v>40</v>
      </c>
      <c r="Z122" s="110">
        <f t="shared" si="23"/>
        <v>32</v>
      </c>
    </row>
    <row r="123" spans="1:26" ht="21" customHeight="1" x14ac:dyDescent="0.3">
      <c r="A123" s="182" t="s">
        <v>18</v>
      </c>
      <c r="B123" s="183"/>
      <c r="C123" s="184"/>
      <c r="D123" s="13">
        <f>COUNTIF(D7:D108, "&gt;=8")</f>
        <v>61</v>
      </c>
      <c r="E123" s="14">
        <f>COUNTIF(E7:E108, "&gt;=8")</f>
        <v>62</v>
      </c>
      <c r="F123" s="14">
        <f>COUNTIF(F7:F108, "&gt;=8")</f>
        <v>52</v>
      </c>
      <c r="G123" s="14">
        <f>COUNTIF(G7:G108, "&gt;=8")</f>
        <v>58</v>
      </c>
      <c r="H123" s="115">
        <f>COUNTIF(H7:H108, "&gt;=8")</f>
        <v>68</v>
      </c>
      <c r="I123" s="16">
        <f>COUNTIF(I7:I108, "&gt;=40")</f>
        <v>57</v>
      </c>
      <c r="J123" s="116">
        <f>COUNTIF(J7:J108, "&gt;=6")</f>
        <v>57</v>
      </c>
      <c r="K123" s="108">
        <f>COUNTIF(K7:K108, "&gt;=2.4")</f>
        <v>59</v>
      </c>
      <c r="L123" s="30">
        <f>COUNTIF(L7:L108, "&gt;=2.4")</f>
        <v>56</v>
      </c>
      <c r="M123" s="30">
        <f>COUNTIF(M7:M108, "&gt;=2.4")</f>
        <v>55</v>
      </c>
      <c r="N123" s="30">
        <f>COUNTIF(N7:N108, "&gt;=2.4")</f>
        <v>56</v>
      </c>
      <c r="O123" s="109">
        <f>COUNTIF(O7:O108, "&gt;=2.4")</f>
        <v>64</v>
      </c>
      <c r="P123" s="103">
        <f>COUNTIF(P7:P108, "&gt;=12")</f>
        <v>70</v>
      </c>
      <c r="Q123" s="126">
        <f>COUNTIF(Q7:Q108, "&gt;=0.6")</f>
        <v>70</v>
      </c>
      <c r="R123" s="129">
        <f>COUNTIF(R7:R108, "&gt;=1.32")</f>
        <v>59</v>
      </c>
      <c r="S123" s="39">
        <f>COUNTIF(S7:S108, "&gt;=1.32")</f>
        <v>52</v>
      </c>
      <c r="T123" s="39">
        <f>COUNTIF(T7:T108, "&gt;=1.32")</f>
        <v>48</v>
      </c>
      <c r="U123" s="39">
        <f>COUNTIF(U7:U108, "&gt;=1.32")</f>
        <v>53</v>
      </c>
      <c r="V123" s="40">
        <f>COUNTIF(V7:V108, "&gt;=1.32")</f>
        <v>67</v>
      </c>
      <c r="W123" s="141">
        <f>COUNTIF(W7:W108, "&gt;=52")</f>
        <v>59</v>
      </c>
      <c r="X123" s="132">
        <f>COUNTIF(X7:X108, "&gt;=6.6")</f>
        <v>57</v>
      </c>
      <c r="Y123" s="31">
        <f>COUNTIF(Y7:Y108, "&gt;=40")</f>
        <v>72</v>
      </c>
      <c r="Z123" s="110">
        <f>COUNTIF(Z7:Z108, "&gt;=32")</f>
        <v>72</v>
      </c>
    </row>
    <row r="124" spans="1:26" x14ac:dyDescent="0.3">
      <c r="A124" s="182" t="s">
        <v>19</v>
      </c>
      <c r="B124" s="183"/>
      <c r="C124" s="184"/>
      <c r="D124" s="117" t="str">
        <f t="shared" ref="D124:Z124" si="24" xml:space="preserve"> IF(((D123/COUNT(D7:D108))*100)&gt;=60,"3", IF(AND(((D123/COUNT(D7:D108))*100)&lt;60, ((D123/COUNT(D7:D108))*100)&gt;=50),"2", IF( AND(((D123/COUNT(D7:D108))*100)&lt;50, ((D123/COUNT(D7:D108))*100)&gt;=40),"1","0")))</f>
        <v>3</v>
      </c>
      <c r="E124" s="14" t="str">
        <f t="shared" si="24"/>
        <v>3</v>
      </c>
      <c r="F124" s="14" t="str">
        <f t="shared" si="24"/>
        <v>2</v>
      </c>
      <c r="G124" s="14" t="str">
        <f t="shared" si="24"/>
        <v>2</v>
      </c>
      <c r="H124" s="115" t="str">
        <f t="shared" si="24"/>
        <v>3</v>
      </c>
      <c r="I124" s="16" t="str">
        <f t="shared" si="24"/>
        <v>2</v>
      </c>
      <c r="J124" s="116" t="str">
        <f t="shared" si="24"/>
        <v>2</v>
      </c>
      <c r="K124" s="108" t="str">
        <f t="shared" si="24"/>
        <v>2</v>
      </c>
      <c r="L124" s="29" t="str">
        <f t="shared" si="24"/>
        <v>2</v>
      </c>
      <c r="M124" s="29" t="str">
        <f t="shared" si="24"/>
        <v>2</v>
      </c>
      <c r="N124" s="29" t="str">
        <f t="shared" si="24"/>
        <v>2</v>
      </c>
      <c r="O124" s="110" t="str">
        <f t="shared" si="24"/>
        <v>3</v>
      </c>
      <c r="P124" s="103" t="str">
        <f t="shared" si="24"/>
        <v>3</v>
      </c>
      <c r="Q124" s="126" t="str">
        <f t="shared" si="24"/>
        <v>3</v>
      </c>
      <c r="R124" s="129" t="str">
        <f t="shared" si="24"/>
        <v>2</v>
      </c>
      <c r="S124" s="39" t="str">
        <f t="shared" si="24"/>
        <v>2</v>
      </c>
      <c r="T124" s="39" t="str">
        <f t="shared" si="24"/>
        <v>1</v>
      </c>
      <c r="U124" s="39" t="str">
        <f t="shared" si="24"/>
        <v>2</v>
      </c>
      <c r="V124" s="40" t="str">
        <f t="shared" si="24"/>
        <v>3</v>
      </c>
      <c r="W124" s="132" t="str">
        <f t="shared" si="24"/>
        <v>2</v>
      </c>
      <c r="X124" s="133" t="str">
        <f t="shared" si="24"/>
        <v>2</v>
      </c>
      <c r="Y124" s="126" t="str">
        <f t="shared" si="24"/>
        <v>3</v>
      </c>
      <c r="Z124" s="31" t="str">
        <f t="shared" si="24"/>
        <v>3</v>
      </c>
    </row>
    <row r="125" spans="1:26" ht="21" thickBot="1" x14ac:dyDescent="0.35">
      <c r="A125" s="226" t="s">
        <v>20</v>
      </c>
      <c r="B125" s="227"/>
      <c r="C125" s="228"/>
      <c r="D125" s="17">
        <f t="shared" ref="D125:Z125" si="25">((D123/COUNT(D7:D108))*D124)</f>
        <v>1.83</v>
      </c>
      <c r="E125" s="18">
        <f t="shared" si="25"/>
        <v>1.8599999999999999</v>
      </c>
      <c r="F125" s="18">
        <f t="shared" si="25"/>
        <v>1.04</v>
      </c>
      <c r="G125" s="18">
        <f t="shared" si="25"/>
        <v>1.1599999999999999</v>
      </c>
      <c r="H125" s="118">
        <f t="shared" si="25"/>
        <v>2.04</v>
      </c>
      <c r="I125" s="19">
        <f t="shared" si="25"/>
        <v>1.1176470588235294</v>
      </c>
      <c r="J125" s="119">
        <f t="shared" si="25"/>
        <v>1.1176470588235294</v>
      </c>
      <c r="K125" s="111">
        <f t="shared" si="25"/>
        <v>1.18</v>
      </c>
      <c r="L125" s="33">
        <f t="shared" si="25"/>
        <v>1.1200000000000001</v>
      </c>
      <c r="M125" s="33">
        <f t="shared" si="25"/>
        <v>1.1000000000000001</v>
      </c>
      <c r="N125" s="33">
        <f t="shared" si="25"/>
        <v>1.1200000000000001</v>
      </c>
      <c r="O125" s="112">
        <f t="shared" si="25"/>
        <v>1.92</v>
      </c>
      <c r="P125" s="104">
        <f t="shared" si="25"/>
        <v>2.0588235294117645</v>
      </c>
      <c r="Q125" s="127">
        <f t="shared" si="25"/>
        <v>2.0588235294117645</v>
      </c>
      <c r="R125" s="130">
        <f t="shared" si="25"/>
        <v>1.1568627450980393</v>
      </c>
      <c r="S125" s="41">
        <f t="shared" si="25"/>
        <v>1.0196078431372548</v>
      </c>
      <c r="T125" s="41">
        <f t="shared" si="25"/>
        <v>0.47058823529411764</v>
      </c>
      <c r="U125" s="41">
        <f t="shared" si="25"/>
        <v>1.0392156862745099</v>
      </c>
      <c r="V125" s="42">
        <f t="shared" si="25"/>
        <v>1.9705882352941178</v>
      </c>
      <c r="W125" s="142">
        <f t="shared" si="25"/>
        <v>1.1568627450980393</v>
      </c>
      <c r="X125" s="134">
        <f t="shared" si="25"/>
        <v>1.1176470588235294</v>
      </c>
      <c r="Y125" s="127">
        <f t="shared" si="25"/>
        <v>2.16</v>
      </c>
      <c r="Z125" s="34">
        <f t="shared" si="25"/>
        <v>2.16</v>
      </c>
    </row>
    <row r="126" spans="1:26" ht="21" thickBot="1" x14ac:dyDescent="0.35">
      <c r="A126" s="2"/>
      <c r="B126" s="2"/>
      <c r="C126" s="2"/>
      <c r="D126" s="2"/>
    </row>
    <row r="127" spans="1:26" x14ac:dyDescent="0.3">
      <c r="A127" s="229" t="s">
        <v>21</v>
      </c>
      <c r="B127" s="230"/>
      <c r="C127" s="231"/>
      <c r="D127" s="2"/>
      <c r="E127" s="210" t="s">
        <v>22</v>
      </c>
      <c r="F127" s="211"/>
      <c r="G127" s="211"/>
      <c r="H127" s="211"/>
      <c r="I127" s="211"/>
      <c r="J127" s="211"/>
      <c r="K127" s="211"/>
      <c r="L127" s="211"/>
      <c r="M127" s="211"/>
      <c r="N127" s="212"/>
      <c r="O127" s="105" t="s">
        <v>12</v>
      </c>
      <c r="P127" s="47" t="s">
        <v>3</v>
      </c>
      <c r="Q127" s="47" t="s">
        <v>4</v>
      </c>
      <c r="R127" s="47" t="s">
        <v>5</v>
      </c>
      <c r="S127" s="48" t="s">
        <v>6</v>
      </c>
    </row>
    <row r="128" spans="1:26" ht="21" thickBot="1" x14ac:dyDescent="0.35">
      <c r="A128" s="49" t="s">
        <v>83</v>
      </c>
      <c r="B128" s="3"/>
      <c r="C128" s="50"/>
      <c r="D128" s="2"/>
      <c r="E128" s="213"/>
      <c r="F128" s="214"/>
      <c r="G128" s="214"/>
      <c r="H128" s="214"/>
      <c r="I128" s="214"/>
      <c r="J128" s="214"/>
      <c r="K128" s="214"/>
      <c r="L128" s="214"/>
      <c r="M128" s="214"/>
      <c r="N128" s="215"/>
      <c r="O128" s="4">
        <f>(R125*0.2+Z125*0.8)</f>
        <v>1.9593725490196081</v>
      </c>
      <c r="P128" s="4">
        <f>(S125*0.2+Z125*0.8)</f>
        <v>1.9319215686274511</v>
      </c>
      <c r="Q128" s="4">
        <f>(T125*0.2+Z125*0.8)</f>
        <v>1.8221176470588238</v>
      </c>
      <c r="R128" s="4">
        <f>(U125*0.2+Z125*0.8)</f>
        <v>1.9358431372549023</v>
      </c>
      <c r="S128" s="7">
        <f>(V125*0.2+Z125*0.8)</f>
        <v>2.1221176470588237</v>
      </c>
    </row>
    <row r="129" spans="1:4" x14ac:dyDescent="0.3">
      <c r="A129" s="49" t="s">
        <v>84</v>
      </c>
      <c r="B129" s="3"/>
      <c r="C129" s="50"/>
      <c r="D129" s="2"/>
    </row>
    <row r="130" spans="1:4" ht="21" thickBot="1" x14ac:dyDescent="0.35">
      <c r="A130" s="51" t="s">
        <v>85</v>
      </c>
      <c r="B130" s="52"/>
      <c r="C130" s="53"/>
      <c r="D130" s="2"/>
    </row>
  </sheetData>
  <mergeCells count="22">
    <mergeCell ref="A120:C120"/>
    <mergeCell ref="A121:C12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127:N128"/>
    <mergeCell ref="Y4:Y6"/>
    <mergeCell ref="Z4:Z6"/>
    <mergeCell ref="D5:J5"/>
    <mergeCell ref="K5:Q5"/>
    <mergeCell ref="A122:C122"/>
    <mergeCell ref="A123:C123"/>
    <mergeCell ref="A124:C124"/>
    <mergeCell ref="A125:C125"/>
    <mergeCell ref="A127:C1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H1" zoomScale="80" zoomScaleNormal="80" workbookViewId="0">
      <selection activeCell="S123" sqref="S123"/>
    </sheetView>
  </sheetViews>
  <sheetFormatPr defaultColWidth="8.85546875" defaultRowHeight="20.25" x14ac:dyDescent="0.3"/>
  <cols>
    <col min="1" max="1" width="8.5703125" style="1" bestFit="1" customWidth="1"/>
    <col min="2" max="2" width="12.42578125" style="1" customWidth="1"/>
    <col min="3" max="3" width="28.7109375" style="1" customWidth="1"/>
    <col min="4" max="4" width="10.7109375" style="1" customWidth="1"/>
    <col min="5" max="5" width="11.5703125" style="1" customWidth="1"/>
    <col min="6" max="7" width="11.28515625" style="1" customWidth="1"/>
    <col min="8" max="8" width="12" style="1" customWidth="1"/>
    <col min="9" max="9" width="10.5703125" style="1" customWidth="1"/>
    <col min="10" max="10" width="12.285156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85" t="str">
        <f>'BBA 2nd Year Paper -2'!A1:Z1</f>
        <v>ST. WILFRED PG COLLEGE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thickBot="1" x14ac:dyDescent="0.35">
      <c r="A2" s="185" t="s">
        <v>81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63.75" thickBot="1" x14ac:dyDescent="0.35">
      <c r="A3" s="186" t="s">
        <v>88</v>
      </c>
      <c r="B3" s="187"/>
      <c r="C3" s="256" t="s">
        <v>217</v>
      </c>
      <c r="D3" s="144" t="s">
        <v>103</v>
      </c>
      <c r="E3" s="143"/>
      <c r="F3" s="188" t="s">
        <v>214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  <c r="Z3" s="188"/>
    </row>
    <row r="4" spans="1:26" ht="21" customHeight="1" thickBot="1" x14ac:dyDescent="0.35">
      <c r="A4" s="190" t="s">
        <v>0</v>
      </c>
      <c r="B4" s="192" t="s">
        <v>1</v>
      </c>
      <c r="C4" s="195" t="s">
        <v>2</v>
      </c>
      <c r="D4" s="198" t="s">
        <v>211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201" t="s">
        <v>104</v>
      </c>
      <c r="S4" s="202"/>
      <c r="T4" s="202"/>
      <c r="U4" s="202"/>
      <c r="V4" s="203"/>
      <c r="W4" s="44" t="s">
        <v>15</v>
      </c>
      <c r="X4" s="207" t="s">
        <v>14</v>
      </c>
      <c r="Y4" s="216" t="s">
        <v>86</v>
      </c>
      <c r="Z4" s="217" t="s">
        <v>87</v>
      </c>
    </row>
    <row r="5" spans="1:26" x14ac:dyDescent="0.3">
      <c r="A5" s="191"/>
      <c r="B5" s="193"/>
      <c r="C5" s="196"/>
      <c r="D5" s="220" t="s">
        <v>11</v>
      </c>
      <c r="E5" s="221"/>
      <c r="F5" s="221"/>
      <c r="G5" s="221"/>
      <c r="H5" s="221"/>
      <c r="I5" s="221"/>
      <c r="J5" s="222"/>
      <c r="K5" s="223" t="s">
        <v>92</v>
      </c>
      <c r="L5" s="224"/>
      <c r="M5" s="224"/>
      <c r="N5" s="224"/>
      <c r="O5" s="224"/>
      <c r="P5" s="224"/>
      <c r="Q5" s="225"/>
      <c r="R5" s="204"/>
      <c r="S5" s="205"/>
      <c r="T5" s="205"/>
      <c r="U5" s="205"/>
      <c r="V5" s="206"/>
      <c r="W5" s="45" t="s">
        <v>13</v>
      </c>
      <c r="X5" s="208"/>
      <c r="Y5" s="216"/>
      <c r="Z5" s="218"/>
    </row>
    <row r="6" spans="1:26" ht="21" thickBot="1" x14ac:dyDescent="0.35">
      <c r="A6" s="191"/>
      <c r="B6" s="194"/>
      <c r="C6" s="197"/>
      <c r="D6" s="22" t="s">
        <v>9</v>
      </c>
      <c r="E6" s="20" t="s">
        <v>89</v>
      </c>
      <c r="F6" s="20" t="s">
        <v>8</v>
      </c>
      <c r="G6" s="20" t="s">
        <v>90</v>
      </c>
      <c r="H6" s="20" t="s">
        <v>91</v>
      </c>
      <c r="I6" s="21" t="s">
        <v>10</v>
      </c>
      <c r="J6" s="23" t="s">
        <v>100</v>
      </c>
      <c r="K6" s="24" t="s">
        <v>93</v>
      </c>
      <c r="L6" s="25" t="s">
        <v>94</v>
      </c>
      <c r="M6" s="25" t="s">
        <v>95</v>
      </c>
      <c r="N6" s="25" t="s">
        <v>96</v>
      </c>
      <c r="O6" s="25" t="s">
        <v>97</v>
      </c>
      <c r="P6" s="25" t="s">
        <v>98</v>
      </c>
      <c r="Q6" s="43" t="s">
        <v>101</v>
      </c>
      <c r="R6" s="123" t="s">
        <v>12</v>
      </c>
      <c r="S6" s="124" t="s">
        <v>3</v>
      </c>
      <c r="T6" s="124" t="s">
        <v>4</v>
      </c>
      <c r="U6" s="124" t="s">
        <v>5</v>
      </c>
      <c r="V6" s="122" t="s">
        <v>6</v>
      </c>
      <c r="W6" s="46" t="s">
        <v>99</v>
      </c>
      <c r="X6" s="209"/>
      <c r="Y6" s="216"/>
      <c r="Z6" s="219"/>
    </row>
    <row r="7" spans="1:26" ht="19.899999999999999" customHeight="1" x14ac:dyDescent="0.3">
      <c r="A7" s="5">
        <v>1</v>
      </c>
      <c r="B7" s="151">
        <v>663721</v>
      </c>
      <c r="C7" s="152" t="s">
        <v>210</v>
      </c>
      <c r="D7" s="14">
        <v>3.5</v>
      </c>
      <c r="E7" s="14">
        <v>2.5</v>
      </c>
      <c r="F7" s="14">
        <v>3</v>
      </c>
      <c r="G7" s="14">
        <v>5</v>
      </c>
      <c r="H7" s="14">
        <v>4</v>
      </c>
      <c r="I7" s="11">
        <f>SUM(D7:H7)</f>
        <v>18</v>
      </c>
      <c r="J7" s="12">
        <f>I7*0.15</f>
        <v>2.6999999999999997</v>
      </c>
      <c r="K7" s="30">
        <v>2</v>
      </c>
      <c r="L7" s="30">
        <v>0.5</v>
      </c>
      <c r="M7" s="30">
        <v>1</v>
      </c>
      <c r="N7" s="30">
        <v>1.5</v>
      </c>
      <c r="O7" s="30">
        <v>1</v>
      </c>
      <c r="P7" s="27">
        <f>SUM(K7:O7)</f>
        <v>6</v>
      </c>
      <c r="Q7" s="28">
        <f>P7*0.05</f>
        <v>0.30000000000000004</v>
      </c>
      <c r="R7" s="35">
        <f t="shared" ref="R7:V25" si="0">(D7*0.15+K7*0.05)</f>
        <v>0.625</v>
      </c>
      <c r="S7" s="137">
        <f t="shared" si="0"/>
        <v>0.4</v>
      </c>
      <c r="T7" s="137">
        <f t="shared" si="0"/>
        <v>0.49999999999999994</v>
      </c>
      <c r="U7" s="137">
        <f t="shared" si="0"/>
        <v>0.82499999999999996</v>
      </c>
      <c r="V7" s="138">
        <f t="shared" si="0"/>
        <v>0.65</v>
      </c>
      <c r="W7" s="120">
        <f t="shared" ref="W7:X108" si="1">I7+P7</f>
        <v>24</v>
      </c>
      <c r="X7" s="160">
        <f>J7+Q7</f>
        <v>3</v>
      </c>
      <c r="Y7" s="170">
        <v>22</v>
      </c>
      <c r="Z7" s="162">
        <f>Y7*0.8</f>
        <v>17.600000000000001</v>
      </c>
    </row>
    <row r="8" spans="1:26" ht="19.899999999999999" customHeight="1" thickBot="1" x14ac:dyDescent="0.35">
      <c r="A8" s="6">
        <v>2</v>
      </c>
      <c r="B8" s="151">
        <v>663722</v>
      </c>
      <c r="C8" s="152" t="s">
        <v>106</v>
      </c>
      <c r="D8" s="14">
        <v>13</v>
      </c>
      <c r="E8" s="14">
        <v>12</v>
      </c>
      <c r="F8" s="14">
        <v>10</v>
      </c>
      <c r="G8" s="14">
        <v>8</v>
      </c>
      <c r="H8" s="14">
        <v>9</v>
      </c>
      <c r="I8" s="15">
        <f t="shared" ref="I8:I108" si="2">D8+E8+F8+G8+H8</f>
        <v>52</v>
      </c>
      <c r="J8" s="16">
        <f>I8*0.15</f>
        <v>7.8</v>
      </c>
      <c r="K8" s="30">
        <v>4</v>
      </c>
      <c r="L8" s="30">
        <v>4.5</v>
      </c>
      <c r="M8" s="30">
        <v>2.5</v>
      </c>
      <c r="N8" s="30">
        <v>3</v>
      </c>
      <c r="O8" s="30">
        <v>2</v>
      </c>
      <c r="P8" s="31">
        <f>SUM(K8:O8)</f>
        <v>16</v>
      </c>
      <c r="Q8" s="32">
        <f>P8*0.05</f>
        <v>0.8</v>
      </c>
      <c r="R8" s="38">
        <f t="shared" si="0"/>
        <v>2.15</v>
      </c>
      <c r="S8" s="136">
        <f t="shared" si="0"/>
        <v>2.0249999999999999</v>
      </c>
      <c r="T8" s="136">
        <f t="shared" si="0"/>
        <v>1.625</v>
      </c>
      <c r="U8" s="136">
        <f t="shared" si="0"/>
        <v>1.35</v>
      </c>
      <c r="V8" s="139">
        <f t="shared" si="0"/>
        <v>1.45</v>
      </c>
      <c r="W8" s="121">
        <f t="shared" si="1"/>
        <v>68</v>
      </c>
      <c r="X8" s="161">
        <f>J8+Q8</f>
        <v>8.6</v>
      </c>
      <c r="Y8" s="171">
        <v>57</v>
      </c>
      <c r="Z8" s="163">
        <f t="shared" ref="Z8:Z108" si="3">Y8*0.8</f>
        <v>45.6</v>
      </c>
    </row>
    <row r="9" spans="1:26" ht="19.899999999999999" customHeight="1" x14ac:dyDescent="0.3">
      <c r="A9" s="6">
        <v>3</v>
      </c>
      <c r="B9" s="151">
        <v>663723</v>
      </c>
      <c r="C9" s="152" t="s">
        <v>107</v>
      </c>
      <c r="D9" s="13"/>
      <c r="E9" s="14"/>
      <c r="F9" s="14"/>
      <c r="G9" s="14"/>
      <c r="H9" s="10"/>
      <c r="I9" s="15"/>
      <c r="J9" s="16"/>
      <c r="K9" s="29"/>
      <c r="L9" s="30"/>
      <c r="M9" s="30"/>
      <c r="N9" s="30"/>
      <c r="O9" s="154"/>
      <c r="P9" s="31">
        <f t="shared" ref="P9:P108" si="4">SUM(K9:O9)</f>
        <v>0</v>
      </c>
      <c r="Q9" s="32">
        <f t="shared" ref="Q9:Q108" si="5">P9*0.05</f>
        <v>0</v>
      </c>
      <c r="R9" s="38">
        <f t="shared" si="0"/>
        <v>0</v>
      </c>
      <c r="S9" s="136">
        <f t="shared" si="0"/>
        <v>0</v>
      </c>
      <c r="T9" s="136">
        <f t="shared" si="0"/>
        <v>0</v>
      </c>
      <c r="U9" s="136">
        <f t="shared" si="0"/>
        <v>0</v>
      </c>
      <c r="V9" s="139">
        <f t="shared" si="0"/>
        <v>0</v>
      </c>
      <c r="W9" s="121">
        <f t="shared" si="1"/>
        <v>0</v>
      </c>
      <c r="X9" s="161">
        <f t="shared" si="1"/>
        <v>0</v>
      </c>
      <c r="Y9" s="171" t="s">
        <v>105</v>
      </c>
      <c r="Z9" s="163" t="e">
        <f t="shared" si="3"/>
        <v>#VALUE!</v>
      </c>
    </row>
    <row r="10" spans="1:26" ht="19.899999999999999" customHeight="1" x14ac:dyDescent="0.3">
      <c r="A10" s="6">
        <v>4</v>
      </c>
      <c r="B10" s="151">
        <v>663724</v>
      </c>
      <c r="C10" s="152" t="s">
        <v>108</v>
      </c>
      <c r="D10" s="14">
        <v>10.5</v>
      </c>
      <c r="E10" s="14">
        <v>8.5</v>
      </c>
      <c r="F10" s="14">
        <v>7</v>
      </c>
      <c r="G10" s="14">
        <v>13</v>
      </c>
      <c r="H10" s="14">
        <v>12</v>
      </c>
      <c r="I10" s="15">
        <f t="shared" si="2"/>
        <v>51</v>
      </c>
      <c r="J10" s="16">
        <f t="shared" ref="J10:J109" si="6">I10*0.15</f>
        <v>7.6499999999999995</v>
      </c>
      <c r="K10" s="167">
        <v>3</v>
      </c>
      <c r="L10" s="30">
        <v>2.5</v>
      </c>
      <c r="M10" s="30">
        <v>4</v>
      </c>
      <c r="N10" s="30">
        <v>3.5</v>
      </c>
      <c r="O10" s="30">
        <v>2.5</v>
      </c>
      <c r="P10" s="31">
        <f t="shared" si="4"/>
        <v>15.5</v>
      </c>
      <c r="Q10" s="32">
        <f t="shared" si="5"/>
        <v>0.77500000000000002</v>
      </c>
      <c r="R10" s="38">
        <f t="shared" si="0"/>
        <v>1.7250000000000001</v>
      </c>
      <c r="S10" s="136">
        <f t="shared" si="0"/>
        <v>1.4</v>
      </c>
      <c r="T10" s="136">
        <f t="shared" si="0"/>
        <v>1.25</v>
      </c>
      <c r="U10" s="136">
        <f t="shared" si="0"/>
        <v>2.125</v>
      </c>
      <c r="V10" s="139">
        <f t="shared" si="0"/>
        <v>1.9249999999999998</v>
      </c>
      <c r="W10" s="121">
        <f t="shared" si="1"/>
        <v>66.5</v>
      </c>
      <c r="X10" s="161">
        <f t="shared" si="1"/>
        <v>8.4249999999999989</v>
      </c>
      <c r="Y10" s="171">
        <v>54</v>
      </c>
      <c r="Z10" s="163">
        <f t="shared" si="3"/>
        <v>43.2</v>
      </c>
    </row>
    <row r="11" spans="1:26" ht="19.899999999999999" customHeight="1" x14ac:dyDescent="0.3">
      <c r="A11" s="6">
        <v>5</v>
      </c>
      <c r="B11" s="151">
        <v>663725</v>
      </c>
      <c r="C11" s="152" t="s">
        <v>109</v>
      </c>
      <c r="D11" s="14">
        <v>4</v>
      </c>
      <c r="E11" s="14">
        <v>6</v>
      </c>
      <c r="F11" s="14">
        <v>5</v>
      </c>
      <c r="G11" s="14">
        <v>4.5</v>
      </c>
      <c r="H11" s="14">
        <v>5.5</v>
      </c>
      <c r="I11" s="15">
        <f t="shared" si="2"/>
        <v>25</v>
      </c>
      <c r="J11" s="16">
        <f t="shared" si="6"/>
        <v>3.75</v>
      </c>
      <c r="K11" s="30">
        <v>2</v>
      </c>
      <c r="L11" s="30">
        <v>1.5</v>
      </c>
      <c r="M11" s="30">
        <v>1</v>
      </c>
      <c r="N11" s="30">
        <v>2.5</v>
      </c>
      <c r="O11" s="30">
        <v>1.5</v>
      </c>
      <c r="P11" s="31">
        <f t="shared" si="4"/>
        <v>8.5</v>
      </c>
      <c r="Q11" s="32">
        <f t="shared" si="5"/>
        <v>0.42500000000000004</v>
      </c>
      <c r="R11" s="38">
        <f t="shared" si="0"/>
        <v>0.7</v>
      </c>
      <c r="S11" s="136">
        <f t="shared" si="0"/>
        <v>0.97499999999999987</v>
      </c>
      <c r="T11" s="136">
        <f t="shared" si="0"/>
        <v>0.8</v>
      </c>
      <c r="U11" s="136">
        <f t="shared" si="0"/>
        <v>0.79999999999999993</v>
      </c>
      <c r="V11" s="139">
        <f t="shared" si="0"/>
        <v>0.89999999999999991</v>
      </c>
      <c r="W11" s="121">
        <f t="shared" si="1"/>
        <v>33.5</v>
      </c>
      <c r="X11" s="161">
        <f t="shared" si="1"/>
        <v>4.1749999999999998</v>
      </c>
      <c r="Y11" s="171">
        <v>30</v>
      </c>
      <c r="Z11" s="163">
        <f t="shared" si="3"/>
        <v>24</v>
      </c>
    </row>
    <row r="12" spans="1:26" ht="19.899999999999999" customHeight="1" x14ac:dyDescent="0.3">
      <c r="A12" s="6">
        <v>6</v>
      </c>
      <c r="B12" s="151">
        <v>663726</v>
      </c>
      <c r="C12" s="152" t="s">
        <v>110</v>
      </c>
      <c r="D12" s="14">
        <v>6</v>
      </c>
      <c r="E12" s="14">
        <v>7.5</v>
      </c>
      <c r="F12" s="14">
        <v>8</v>
      </c>
      <c r="G12" s="14">
        <v>8.5</v>
      </c>
      <c r="H12" s="14">
        <v>6</v>
      </c>
      <c r="I12" s="15">
        <f t="shared" si="2"/>
        <v>36</v>
      </c>
      <c r="J12" s="16">
        <f t="shared" si="6"/>
        <v>5.3999999999999995</v>
      </c>
      <c r="K12" s="30">
        <v>3.5</v>
      </c>
      <c r="L12" s="30">
        <v>2</v>
      </c>
      <c r="M12" s="30">
        <v>2.5</v>
      </c>
      <c r="N12" s="30">
        <v>3</v>
      </c>
      <c r="O12" s="30">
        <v>1.5</v>
      </c>
      <c r="P12" s="31">
        <f>SUM(K12:O12)</f>
        <v>12.5</v>
      </c>
      <c r="Q12" s="32">
        <f t="shared" si="5"/>
        <v>0.625</v>
      </c>
      <c r="R12" s="38">
        <f t="shared" si="0"/>
        <v>1.075</v>
      </c>
      <c r="S12" s="136">
        <f t="shared" si="0"/>
        <v>1.2250000000000001</v>
      </c>
      <c r="T12" s="136">
        <f t="shared" si="0"/>
        <v>1.325</v>
      </c>
      <c r="U12" s="136">
        <f t="shared" si="0"/>
        <v>1.4249999999999998</v>
      </c>
      <c r="V12" s="139">
        <f t="shared" si="0"/>
        <v>0.97499999999999987</v>
      </c>
      <c r="W12" s="121">
        <f t="shared" si="1"/>
        <v>48.5</v>
      </c>
      <c r="X12" s="161">
        <f t="shared" si="1"/>
        <v>6.0249999999999995</v>
      </c>
      <c r="Y12" s="171">
        <v>40</v>
      </c>
      <c r="Z12" s="163">
        <f t="shared" si="3"/>
        <v>32</v>
      </c>
    </row>
    <row r="13" spans="1:26" ht="19.899999999999999" customHeight="1" x14ac:dyDescent="0.3">
      <c r="A13" s="6">
        <v>7</v>
      </c>
      <c r="B13" s="151">
        <v>663727</v>
      </c>
      <c r="C13" s="152" t="s">
        <v>111</v>
      </c>
      <c r="D13" s="14">
        <v>1.5</v>
      </c>
      <c r="E13" s="14">
        <v>2</v>
      </c>
      <c r="F13" s="14">
        <v>2.5</v>
      </c>
      <c r="G13" s="14">
        <v>3</v>
      </c>
      <c r="H13" s="14">
        <v>3.5</v>
      </c>
      <c r="I13" s="15">
        <f t="shared" si="2"/>
        <v>12.5</v>
      </c>
      <c r="J13" s="16">
        <f t="shared" si="6"/>
        <v>1.875</v>
      </c>
      <c r="K13" s="30">
        <v>1</v>
      </c>
      <c r="L13" s="30">
        <v>0.5</v>
      </c>
      <c r="M13" s="30">
        <v>0</v>
      </c>
      <c r="N13" s="30">
        <v>1</v>
      </c>
      <c r="O13" s="30">
        <v>0.5</v>
      </c>
      <c r="P13" s="31">
        <f t="shared" si="4"/>
        <v>3</v>
      </c>
      <c r="Q13" s="32">
        <f t="shared" si="5"/>
        <v>0.15000000000000002</v>
      </c>
      <c r="R13" s="38">
        <f t="shared" si="0"/>
        <v>0.27499999999999997</v>
      </c>
      <c r="S13" s="136">
        <f t="shared" si="0"/>
        <v>0.32500000000000001</v>
      </c>
      <c r="T13" s="136">
        <f t="shared" si="0"/>
        <v>0.375</v>
      </c>
      <c r="U13" s="136">
        <f t="shared" si="0"/>
        <v>0.49999999999999994</v>
      </c>
      <c r="V13" s="139">
        <f t="shared" si="0"/>
        <v>0.55000000000000004</v>
      </c>
      <c r="W13" s="121">
        <f t="shared" si="1"/>
        <v>15.5</v>
      </c>
      <c r="X13" s="161">
        <f t="shared" si="1"/>
        <v>2.0249999999999999</v>
      </c>
      <c r="Y13" s="171">
        <v>18</v>
      </c>
      <c r="Z13" s="163">
        <f t="shared" si="3"/>
        <v>14.4</v>
      </c>
    </row>
    <row r="14" spans="1:26" ht="19.899999999999999" customHeight="1" x14ac:dyDescent="0.3">
      <c r="A14" s="6">
        <v>8</v>
      </c>
      <c r="B14" s="151">
        <v>663728</v>
      </c>
      <c r="C14" s="152" t="s">
        <v>112</v>
      </c>
      <c r="D14" s="14">
        <v>3.5</v>
      </c>
      <c r="E14" s="14">
        <v>2.5</v>
      </c>
      <c r="F14" s="14">
        <v>3</v>
      </c>
      <c r="G14" s="14">
        <v>5</v>
      </c>
      <c r="H14" s="14">
        <v>4</v>
      </c>
      <c r="I14" s="15">
        <f t="shared" si="2"/>
        <v>18</v>
      </c>
      <c r="J14" s="16">
        <f t="shared" si="6"/>
        <v>2.6999999999999997</v>
      </c>
      <c r="K14" s="30">
        <v>1</v>
      </c>
      <c r="L14" s="30">
        <v>0.5</v>
      </c>
      <c r="M14" s="30">
        <v>1</v>
      </c>
      <c r="N14" s="30">
        <v>1.5</v>
      </c>
      <c r="O14" s="30">
        <v>2</v>
      </c>
      <c r="P14" s="31">
        <f t="shared" si="4"/>
        <v>6</v>
      </c>
      <c r="Q14" s="32">
        <f t="shared" si="5"/>
        <v>0.30000000000000004</v>
      </c>
      <c r="R14" s="38">
        <f t="shared" si="0"/>
        <v>0.57500000000000007</v>
      </c>
      <c r="S14" s="136">
        <f t="shared" si="0"/>
        <v>0.4</v>
      </c>
      <c r="T14" s="136">
        <f t="shared" si="0"/>
        <v>0.49999999999999994</v>
      </c>
      <c r="U14" s="136">
        <f t="shared" si="0"/>
        <v>0.82499999999999996</v>
      </c>
      <c r="V14" s="139">
        <f t="shared" si="0"/>
        <v>0.7</v>
      </c>
      <c r="W14" s="121">
        <f t="shared" si="1"/>
        <v>24</v>
      </c>
      <c r="X14" s="161">
        <f t="shared" si="1"/>
        <v>3</v>
      </c>
      <c r="Y14" s="171">
        <v>23</v>
      </c>
      <c r="Z14" s="163">
        <f t="shared" si="3"/>
        <v>18.400000000000002</v>
      </c>
    </row>
    <row r="15" spans="1:26" ht="19.899999999999999" customHeight="1" thickBot="1" x14ac:dyDescent="0.35">
      <c r="A15" s="6">
        <v>9</v>
      </c>
      <c r="B15" s="151">
        <v>663729</v>
      </c>
      <c r="C15" s="152" t="s">
        <v>113</v>
      </c>
      <c r="D15" s="14">
        <v>6</v>
      </c>
      <c r="E15" s="14">
        <v>8</v>
      </c>
      <c r="F15" s="14">
        <v>10</v>
      </c>
      <c r="G15" s="14">
        <v>9</v>
      </c>
      <c r="H15" s="14">
        <v>7</v>
      </c>
      <c r="I15" s="15">
        <f t="shared" si="2"/>
        <v>40</v>
      </c>
      <c r="J15" s="16">
        <f t="shared" si="6"/>
        <v>6</v>
      </c>
      <c r="K15" s="30">
        <v>2</v>
      </c>
      <c r="L15" s="30">
        <v>3</v>
      </c>
      <c r="M15" s="30">
        <v>2</v>
      </c>
      <c r="N15" s="30">
        <v>3</v>
      </c>
      <c r="O15" s="30">
        <v>2.5</v>
      </c>
      <c r="P15" s="31">
        <f t="shared" si="4"/>
        <v>12.5</v>
      </c>
      <c r="Q15" s="32">
        <f t="shared" si="5"/>
        <v>0.625</v>
      </c>
      <c r="R15" s="38">
        <f t="shared" si="0"/>
        <v>0.99999999999999989</v>
      </c>
      <c r="S15" s="136">
        <f t="shared" si="0"/>
        <v>1.35</v>
      </c>
      <c r="T15" s="136">
        <f t="shared" si="0"/>
        <v>1.6</v>
      </c>
      <c r="U15" s="136">
        <f t="shared" si="0"/>
        <v>1.5</v>
      </c>
      <c r="V15" s="139">
        <f t="shared" si="0"/>
        <v>1.175</v>
      </c>
      <c r="W15" s="121">
        <f t="shared" si="1"/>
        <v>52.5</v>
      </c>
      <c r="X15" s="161">
        <f t="shared" si="1"/>
        <v>6.625</v>
      </c>
      <c r="Y15" s="171" t="s">
        <v>105</v>
      </c>
      <c r="Z15" s="163" t="e">
        <f t="shared" si="3"/>
        <v>#VALUE!</v>
      </c>
    </row>
    <row r="16" spans="1:26" ht="19.899999999999999" customHeight="1" x14ac:dyDescent="0.3">
      <c r="A16" s="6">
        <v>10</v>
      </c>
      <c r="B16" s="151">
        <v>663730</v>
      </c>
      <c r="C16" s="152" t="s">
        <v>114</v>
      </c>
      <c r="D16" s="13"/>
      <c r="E16" s="14"/>
      <c r="F16" s="14"/>
      <c r="G16" s="14"/>
      <c r="H16" s="10"/>
      <c r="I16" s="15"/>
      <c r="J16" s="16"/>
      <c r="K16" s="29"/>
      <c r="L16" s="30"/>
      <c r="M16" s="30"/>
      <c r="N16" s="30"/>
      <c r="O16" s="154"/>
      <c r="P16" s="31">
        <f t="shared" si="4"/>
        <v>0</v>
      </c>
      <c r="Q16" s="32">
        <f t="shared" si="5"/>
        <v>0</v>
      </c>
      <c r="R16" s="38">
        <f t="shared" si="0"/>
        <v>0</v>
      </c>
      <c r="S16" s="136">
        <f t="shared" si="0"/>
        <v>0</v>
      </c>
      <c r="T16" s="136">
        <f t="shared" si="0"/>
        <v>0</v>
      </c>
      <c r="U16" s="136">
        <f t="shared" si="0"/>
        <v>0</v>
      </c>
      <c r="V16" s="139">
        <f t="shared" si="0"/>
        <v>0</v>
      </c>
      <c r="W16" s="121">
        <f t="shared" si="1"/>
        <v>0</v>
      </c>
      <c r="X16" s="161">
        <f t="shared" si="1"/>
        <v>0</v>
      </c>
      <c r="Y16" s="171" t="s">
        <v>105</v>
      </c>
      <c r="Z16" s="163" t="e">
        <f t="shared" si="3"/>
        <v>#VALUE!</v>
      </c>
    </row>
    <row r="17" spans="1:26" ht="19.899999999999999" customHeight="1" x14ac:dyDescent="0.3">
      <c r="A17" s="6">
        <v>11</v>
      </c>
      <c r="B17" s="151">
        <v>663731</v>
      </c>
      <c r="C17" s="152" t="s">
        <v>115</v>
      </c>
      <c r="D17" s="14">
        <v>3</v>
      </c>
      <c r="E17" s="14">
        <v>2.5</v>
      </c>
      <c r="F17" s="14">
        <v>2</v>
      </c>
      <c r="G17" s="14">
        <v>3</v>
      </c>
      <c r="H17" s="14">
        <v>1</v>
      </c>
      <c r="I17" s="15">
        <f t="shared" si="2"/>
        <v>11.5</v>
      </c>
      <c r="J17" s="16">
        <f t="shared" si="6"/>
        <v>1.7249999999999999</v>
      </c>
      <c r="K17" s="30">
        <v>0</v>
      </c>
      <c r="L17" s="30">
        <v>0.5</v>
      </c>
      <c r="M17" s="30">
        <v>0.5</v>
      </c>
      <c r="N17" s="30">
        <v>1.5</v>
      </c>
      <c r="O17" s="30">
        <v>1</v>
      </c>
      <c r="P17" s="31">
        <f t="shared" si="4"/>
        <v>3.5</v>
      </c>
      <c r="Q17" s="32">
        <f t="shared" si="5"/>
        <v>0.17500000000000002</v>
      </c>
      <c r="R17" s="38">
        <f t="shared" si="0"/>
        <v>0.44999999999999996</v>
      </c>
      <c r="S17" s="136">
        <f t="shared" si="0"/>
        <v>0.4</v>
      </c>
      <c r="T17" s="136">
        <f t="shared" si="0"/>
        <v>0.32500000000000001</v>
      </c>
      <c r="U17" s="136">
        <f t="shared" si="0"/>
        <v>0.52499999999999991</v>
      </c>
      <c r="V17" s="139">
        <f t="shared" si="0"/>
        <v>0.2</v>
      </c>
      <c r="W17" s="121">
        <f t="shared" si="1"/>
        <v>15</v>
      </c>
      <c r="X17" s="161">
        <f t="shared" si="1"/>
        <v>1.9</v>
      </c>
      <c r="Y17" s="171">
        <v>14</v>
      </c>
      <c r="Z17" s="163">
        <f t="shared" si="3"/>
        <v>11.200000000000001</v>
      </c>
    </row>
    <row r="18" spans="1:26" ht="19.899999999999999" customHeight="1" x14ac:dyDescent="0.3">
      <c r="A18" s="6">
        <v>12</v>
      </c>
      <c r="B18" s="151">
        <v>663732</v>
      </c>
      <c r="C18" s="152" t="s">
        <v>116</v>
      </c>
      <c r="D18" s="14">
        <v>1.5</v>
      </c>
      <c r="E18" s="14">
        <v>2</v>
      </c>
      <c r="F18" s="14">
        <v>3</v>
      </c>
      <c r="G18" s="14">
        <v>2.5</v>
      </c>
      <c r="H18" s="14">
        <v>3.5</v>
      </c>
      <c r="I18" s="15">
        <f t="shared" si="2"/>
        <v>12.5</v>
      </c>
      <c r="J18" s="16">
        <f t="shared" si="6"/>
        <v>1.875</v>
      </c>
      <c r="K18" s="30">
        <v>1.5</v>
      </c>
      <c r="L18" s="30">
        <v>0.5</v>
      </c>
      <c r="M18" s="30">
        <v>0</v>
      </c>
      <c r="N18" s="30">
        <v>1</v>
      </c>
      <c r="O18" s="30">
        <v>0.5</v>
      </c>
      <c r="P18" s="31">
        <f t="shared" si="4"/>
        <v>3.5</v>
      </c>
      <c r="Q18" s="32">
        <f t="shared" si="5"/>
        <v>0.17500000000000002</v>
      </c>
      <c r="R18" s="38">
        <f t="shared" si="0"/>
        <v>0.3</v>
      </c>
      <c r="S18" s="136">
        <f t="shared" si="0"/>
        <v>0.32500000000000001</v>
      </c>
      <c r="T18" s="136">
        <f t="shared" si="0"/>
        <v>0.44999999999999996</v>
      </c>
      <c r="U18" s="136">
        <f t="shared" si="0"/>
        <v>0.42499999999999999</v>
      </c>
      <c r="V18" s="139">
        <f t="shared" si="0"/>
        <v>0.55000000000000004</v>
      </c>
      <c r="W18" s="121">
        <f t="shared" si="1"/>
        <v>16</v>
      </c>
      <c r="X18" s="161">
        <f t="shared" si="1"/>
        <v>2.0499999999999998</v>
      </c>
      <c r="Y18" s="171">
        <v>17</v>
      </c>
      <c r="Z18" s="163">
        <f t="shared" si="3"/>
        <v>13.600000000000001</v>
      </c>
    </row>
    <row r="19" spans="1:26" ht="19.899999999999999" customHeight="1" x14ac:dyDescent="0.3">
      <c r="A19" s="6">
        <v>13</v>
      </c>
      <c r="B19" s="151">
        <v>663733</v>
      </c>
      <c r="C19" s="152" t="s">
        <v>117</v>
      </c>
      <c r="D19" s="14">
        <v>4.5</v>
      </c>
      <c r="E19" s="14">
        <v>2</v>
      </c>
      <c r="F19" s="14">
        <v>4</v>
      </c>
      <c r="G19" s="14">
        <v>3</v>
      </c>
      <c r="H19" s="14">
        <v>2.5</v>
      </c>
      <c r="I19" s="15">
        <f t="shared" si="2"/>
        <v>16</v>
      </c>
      <c r="J19" s="16">
        <f t="shared" si="6"/>
        <v>2.4</v>
      </c>
      <c r="K19" s="30">
        <v>2</v>
      </c>
      <c r="L19" s="30">
        <v>1</v>
      </c>
      <c r="M19" s="30">
        <v>0.5</v>
      </c>
      <c r="N19" s="30">
        <v>1.5</v>
      </c>
      <c r="O19" s="30">
        <v>1.5</v>
      </c>
      <c r="P19" s="31">
        <f t="shared" si="4"/>
        <v>6.5</v>
      </c>
      <c r="Q19" s="32">
        <f t="shared" si="5"/>
        <v>0.32500000000000001</v>
      </c>
      <c r="R19" s="38">
        <f t="shared" si="0"/>
        <v>0.77499999999999991</v>
      </c>
      <c r="S19" s="136">
        <f t="shared" si="0"/>
        <v>0.35</v>
      </c>
      <c r="T19" s="136">
        <f t="shared" si="0"/>
        <v>0.625</v>
      </c>
      <c r="U19" s="136">
        <f t="shared" si="0"/>
        <v>0.52499999999999991</v>
      </c>
      <c r="V19" s="139">
        <f t="shared" si="0"/>
        <v>0.45</v>
      </c>
      <c r="W19" s="121">
        <f t="shared" si="1"/>
        <v>22.5</v>
      </c>
      <c r="X19" s="161">
        <f t="shared" si="1"/>
        <v>2.7250000000000001</v>
      </c>
      <c r="Y19" s="171">
        <v>19</v>
      </c>
      <c r="Z19" s="163">
        <f t="shared" si="3"/>
        <v>15.200000000000001</v>
      </c>
    </row>
    <row r="20" spans="1:26" ht="19.899999999999999" customHeight="1" x14ac:dyDescent="0.3">
      <c r="A20" s="6">
        <v>14</v>
      </c>
      <c r="B20" s="151">
        <v>663734</v>
      </c>
      <c r="C20" s="152" t="s">
        <v>118</v>
      </c>
      <c r="D20" s="14">
        <v>2.5</v>
      </c>
      <c r="E20" s="14">
        <v>5</v>
      </c>
      <c r="F20" s="14">
        <v>3.5</v>
      </c>
      <c r="G20" s="14">
        <v>4</v>
      </c>
      <c r="H20" s="14">
        <v>4</v>
      </c>
      <c r="I20" s="15">
        <f t="shared" si="2"/>
        <v>19</v>
      </c>
      <c r="J20" s="16">
        <f t="shared" si="6"/>
        <v>2.85</v>
      </c>
      <c r="K20" s="30">
        <v>0.5</v>
      </c>
      <c r="L20" s="30">
        <v>1.5</v>
      </c>
      <c r="M20" s="30">
        <v>1</v>
      </c>
      <c r="N20" s="30">
        <v>1</v>
      </c>
      <c r="O20" s="30">
        <v>1.5</v>
      </c>
      <c r="P20" s="31">
        <f t="shared" si="4"/>
        <v>5.5</v>
      </c>
      <c r="Q20" s="32">
        <f t="shared" si="5"/>
        <v>0.27500000000000002</v>
      </c>
      <c r="R20" s="38">
        <f t="shared" si="0"/>
        <v>0.4</v>
      </c>
      <c r="S20" s="136">
        <f t="shared" si="0"/>
        <v>0.82499999999999996</v>
      </c>
      <c r="T20" s="136">
        <f t="shared" si="0"/>
        <v>0.57500000000000007</v>
      </c>
      <c r="U20" s="136">
        <f t="shared" si="0"/>
        <v>0.65</v>
      </c>
      <c r="V20" s="139">
        <f t="shared" si="0"/>
        <v>0.67500000000000004</v>
      </c>
      <c r="W20" s="121">
        <f t="shared" si="1"/>
        <v>24.5</v>
      </c>
      <c r="X20" s="161">
        <f t="shared" si="1"/>
        <v>3.125</v>
      </c>
      <c r="Y20" s="171">
        <v>24</v>
      </c>
      <c r="Z20" s="163">
        <f t="shared" si="3"/>
        <v>19.200000000000003</v>
      </c>
    </row>
    <row r="21" spans="1:26" ht="19.899999999999999" customHeight="1" x14ac:dyDescent="0.3">
      <c r="A21" s="6">
        <v>15</v>
      </c>
      <c r="B21" s="151">
        <v>663735</v>
      </c>
      <c r="C21" s="153" t="s">
        <v>119</v>
      </c>
      <c r="D21" s="14">
        <v>7</v>
      </c>
      <c r="E21" s="14">
        <v>4</v>
      </c>
      <c r="F21" s="14">
        <v>5</v>
      </c>
      <c r="G21" s="14">
        <v>3</v>
      </c>
      <c r="H21" s="14">
        <v>2</v>
      </c>
      <c r="I21" s="15">
        <f t="shared" si="2"/>
        <v>21</v>
      </c>
      <c r="J21" s="16">
        <f t="shared" si="6"/>
        <v>3.15</v>
      </c>
      <c r="K21" s="30">
        <v>1</v>
      </c>
      <c r="L21" s="30">
        <v>0.5</v>
      </c>
      <c r="M21" s="30">
        <v>2</v>
      </c>
      <c r="N21" s="30">
        <v>1.5</v>
      </c>
      <c r="O21" s="30">
        <v>1</v>
      </c>
      <c r="P21" s="31">
        <f t="shared" si="4"/>
        <v>6</v>
      </c>
      <c r="Q21" s="32">
        <f t="shared" si="5"/>
        <v>0.30000000000000004</v>
      </c>
      <c r="R21" s="38">
        <f t="shared" si="0"/>
        <v>1.1000000000000001</v>
      </c>
      <c r="S21" s="136">
        <f t="shared" si="0"/>
        <v>0.625</v>
      </c>
      <c r="T21" s="136">
        <f t="shared" si="0"/>
        <v>0.85</v>
      </c>
      <c r="U21" s="136">
        <f t="shared" si="0"/>
        <v>0.52499999999999991</v>
      </c>
      <c r="V21" s="139">
        <f t="shared" si="0"/>
        <v>0.35</v>
      </c>
      <c r="W21" s="121">
        <f t="shared" si="1"/>
        <v>27</v>
      </c>
      <c r="X21" s="161">
        <f t="shared" si="1"/>
        <v>3.45</v>
      </c>
      <c r="Y21" s="171">
        <v>26</v>
      </c>
      <c r="Z21" s="163">
        <f t="shared" si="3"/>
        <v>20.8</v>
      </c>
    </row>
    <row r="22" spans="1:26" ht="19.899999999999999" customHeight="1" x14ac:dyDescent="0.3">
      <c r="A22" s="6">
        <v>16</v>
      </c>
      <c r="B22" s="151">
        <v>663736</v>
      </c>
      <c r="C22" s="152" t="s">
        <v>120</v>
      </c>
      <c r="D22" s="14">
        <v>3</v>
      </c>
      <c r="E22" s="14">
        <v>2.5</v>
      </c>
      <c r="F22" s="14">
        <v>2</v>
      </c>
      <c r="G22" s="14">
        <v>1.5</v>
      </c>
      <c r="H22" s="14">
        <v>3</v>
      </c>
      <c r="I22" s="15">
        <f t="shared" si="2"/>
        <v>12</v>
      </c>
      <c r="J22" s="16">
        <f t="shared" si="6"/>
        <v>1.7999999999999998</v>
      </c>
      <c r="K22" s="30">
        <v>0</v>
      </c>
      <c r="L22" s="30">
        <v>1</v>
      </c>
      <c r="M22" s="30">
        <v>0.5</v>
      </c>
      <c r="N22" s="30">
        <v>1.5</v>
      </c>
      <c r="O22" s="30">
        <v>0.5</v>
      </c>
      <c r="P22" s="31">
        <f t="shared" si="4"/>
        <v>3.5</v>
      </c>
      <c r="Q22" s="32">
        <f t="shared" si="5"/>
        <v>0.17500000000000002</v>
      </c>
      <c r="R22" s="38">
        <f t="shared" si="0"/>
        <v>0.44999999999999996</v>
      </c>
      <c r="S22" s="136">
        <f t="shared" si="0"/>
        <v>0.42499999999999999</v>
      </c>
      <c r="T22" s="136">
        <f t="shared" si="0"/>
        <v>0.32500000000000001</v>
      </c>
      <c r="U22" s="136">
        <f t="shared" si="0"/>
        <v>0.3</v>
      </c>
      <c r="V22" s="139">
        <f t="shared" si="0"/>
        <v>0.47499999999999998</v>
      </c>
      <c r="W22" s="121">
        <f t="shared" si="1"/>
        <v>15.5</v>
      </c>
      <c r="X22" s="161">
        <f t="shared" si="1"/>
        <v>1.9749999999999999</v>
      </c>
      <c r="Y22" s="171">
        <v>17</v>
      </c>
      <c r="Z22" s="163">
        <f t="shared" si="3"/>
        <v>13.600000000000001</v>
      </c>
    </row>
    <row r="23" spans="1:26" ht="19.899999999999999" customHeight="1" x14ac:dyDescent="0.3">
      <c r="A23" s="6">
        <v>17</v>
      </c>
      <c r="B23" s="151">
        <v>663737</v>
      </c>
      <c r="C23" s="152" t="s">
        <v>121</v>
      </c>
      <c r="D23" s="14">
        <v>3.5</v>
      </c>
      <c r="E23" s="14">
        <v>6</v>
      </c>
      <c r="F23" s="14">
        <v>5</v>
      </c>
      <c r="G23" s="14">
        <v>5.5</v>
      </c>
      <c r="H23" s="14">
        <v>4</v>
      </c>
      <c r="I23" s="15">
        <f t="shared" si="2"/>
        <v>24</v>
      </c>
      <c r="J23" s="16">
        <f t="shared" si="6"/>
        <v>3.5999999999999996</v>
      </c>
      <c r="K23" s="30">
        <v>3</v>
      </c>
      <c r="L23" s="30">
        <v>2.5</v>
      </c>
      <c r="M23" s="30">
        <v>1.5</v>
      </c>
      <c r="N23" s="30">
        <v>2</v>
      </c>
      <c r="O23" s="30">
        <v>1</v>
      </c>
      <c r="P23" s="31">
        <f>SUM(K23:O23)</f>
        <v>10</v>
      </c>
      <c r="Q23" s="32">
        <f t="shared" si="5"/>
        <v>0.5</v>
      </c>
      <c r="R23" s="38">
        <f t="shared" si="0"/>
        <v>0.67500000000000004</v>
      </c>
      <c r="S23" s="136">
        <f t="shared" si="0"/>
        <v>1.0249999999999999</v>
      </c>
      <c r="T23" s="136">
        <f t="shared" si="0"/>
        <v>0.82499999999999996</v>
      </c>
      <c r="U23" s="136">
        <f t="shared" si="0"/>
        <v>0.92499999999999993</v>
      </c>
      <c r="V23" s="139">
        <f t="shared" si="0"/>
        <v>0.65</v>
      </c>
      <c r="W23" s="121">
        <f t="shared" si="1"/>
        <v>34</v>
      </c>
      <c r="X23" s="161">
        <f t="shared" si="1"/>
        <v>4.0999999999999996</v>
      </c>
      <c r="Y23" s="171">
        <v>30</v>
      </c>
      <c r="Z23" s="163">
        <f t="shared" si="3"/>
        <v>24</v>
      </c>
    </row>
    <row r="24" spans="1:26" ht="19.899999999999999" customHeight="1" x14ac:dyDescent="0.3">
      <c r="A24" s="6">
        <v>18</v>
      </c>
      <c r="B24" s="151">
        <v>663738</v>
      </c>
      <c r="C24" s="152" t="s">
        <v>122</v>
      </c>
      <c r="D24" s="14">
        <v>8</v>
      </c>
      <c r="E24" s="14">
        <v>9.5</v>
      </c>
      <c r="F24" s="14">
        <v>6</v>
      </c>
      <c r="G24" s="14">
        <v>10</v>
      </c>
      <c r="H24" s="14">
        <v>7.5</v>
      </c>
      <c r="I24" s="15">
        <f t="shared" si="2"/>
        <v>41</v>
      </c>
      <c r="J24" s="16">
        <f t="shared" si="6"/>
        <v>6.1499999999999995</v>
      </c>
      <c r="K24" s="30">
        <v>2</v>
      </c>
      <c r="L24" s="30">
        <v>3</v>
      </c>
      <c r="M24" s="30">
        <v>2</v>
      </c>
      <c r="N24" s="30">
        <v>3</v>
      </c>
      <c r="O24" s="30">
        <v>2.5</v>
      </c>
      <c r="P24" s="31">
        <f t="shared" si="4"/>
        <v>12.5</v>
      </c>
      <c r="Q24" s="32">
        <f t="shared" si="5"/>
        <v>0.625</v>
      </c>
      <c r="R24" s="38">
        <f t="shared" si="0"/>
        <v>1.3</v>
      </c>
      <c r="S24" s="136">
        <f t="shared" si="0"/>
        <v>1.5750000000000002</v>
      </c>
      <c r="T24" s="136">
        <f t="shared" si="0"/>
        <v>0.99999999999999989</v>
      </c>
      <c r="U24" s="136">
        <f t="shared" si="0"/>
        <v>1.65</v>
      </c>
      <c r="V24" s="139">
        <f t="shared" si="0"/>
        <v>1.25</v>
      </c>
      <c r="W24" s="121">
        <f t="shared" si="1"/>
        <v>53.5</v>
      </c>
      <c r="X24" s="161">
        <f t="shared" si="1"/>
        <v>6.7749999999999995</v>
      </c>
      <c r="Y24" s="171">
        <v>46</v>
      </c>
      <c r="Z24" s="163">
        <f t="shared" si="3"/>
        <v>36.800000000000004</v>
      </c>
    </row>
    <row r="25" spans="1:26" ht="19.899999999999999" customHeight="1" x14ac:dyDescent="0.3">
      <c r="A25" s="6">
        <v>19</v>
      </c>
      <c r="B25" s="151">
        <v>663739</v>
      </c>
      <c r="C25" s="152" t="s">
        <v>123</v>
      </c>
      <c r="D25" s="14">
        <v>5</v>
      </c>
      <c r="E25" s="14">
        <v>4</v>
      </c>
      <c r="F25" s="14">
        <v>9</v>
      </c>
      <c r="G25" s="14">
        <v>8</v>
      </c>
      <c r="H25" s="14">
        <v>6.5</v>
      </c>
      <c r="I25" s="15">
        <f t="shared" si="2"/>
        <v>32.5</v>
      </c>
      <c r="J25" s="16">
        <f t="shared" si="6"/>
        <v>4.875</v>
      </c>
      <c r="K25" s="30">
        <v>1.5</v>
      </c>
      <c r="L25" s="30">
        <v>1.5</v>
      </c>
      <c r="M25" s="30">
        <v>1</v>
      </c>
      <c r="N25" s="30">
        <v>2.5</v>
      </c>
      <c r="O25" s="30">
        <v>2</v>
      </c>
      <c r="P25" s="31">
        <f>SUM(K25:O25)</f>
        <v>8.5</v>
      </c>
      <c r="Q25" s="32">
        <f t="shared" si="5"/>
        <v>0.42500000000000004</v>
      </c>
      <c r="R25" s="38">
        <f t="shared" si="0"/>
        <v>0.82499999999999996</v>
      </c>
      <c r="S25" s="136">
        <f t="shared" si="0"/>
        <v>0.67500000000000004</v>
      </c>
      <c r="T25" s="136">
        <f t="shared" si="0"/>
        <v>1.4</v>
      </c>
      <c r="U25" s="136">
        <f t="shared" si="0"/>
        <v>1.325</v>
      </c>
      <c r="V25" s="139">
        <f t="shared" si="0"/>
        <v>1.075</v>
      </c>
      <c r="W25" s="121">
        <f t="shared" si="1"/>
        <v>41</v>
      </c>
      <c r="X25" s="161">
        <f t="shared" si="1"/>
        <v>5.3</v>
      </c>
      <c r="Y25" s="171">
        <v>37</v>
      </c>
      <c r="Z25" s="163">
        <f t="shared" si="3"/>
        <v>29.6</v>
      </c>
    </row>
    <row r="26" spans="1:26" ht="19.899999999999999" customHeight="1" x14ac:dyDescent="0.3">
      <c r="A26" s="6">
        <v>20</v>
      </c>
      <c r="B26" s="151">
        <v>663740</v>
      </c>
      <c r="C26" s="152" t="s">
        <v>124</v>
      </c>
      <c r="D26" s="14">
        <v>6</v>
      </c>
      <c r="E26" s="14">
        <v>4.5</v>
      </c>
      <c r="F26" s="14">
        <v>5</v>
      </c>
      <c r="G26" s="14">
        <v>2.5</v>
      </c>
      <c r="H26" s="14">
        <v>4</v>
      </c>
      <c r="I26" s="15">
        <f t="shared" si="2"/>
        <v>22</v>
      </c>
      <c r="J26" s="16">
        <f t="shared" si="6"/>
        <v>3.3</v>
      </c>
      <c r="K26" s="30">
        <v>1</v>
      </c>
      <c r="L26" s="30">
        <v>2</v>
      </c>
      <c r="M26" s="30">
        <v>1.5</v>
      </c>
      <c r="N26" s="30">
        <v>0.5</v>
      </c>
      <c r="O26" s="30">
        <v>1.5</v>
      </c>
      <c r="P26" s="31">
        <f t="shared" ref="P26:P29" si="7">SUM(K26:O26)</f>
        <v>6.5</v>
      </c>
      <c r="Q26" s="32">
        <f t="shared" si="5"/>
        <v>0.32500000000000001</v>
      </c>
      <c r="R26" s="38">
        <f t="shared" ref="R26:V77" si="8">(D26*0.15+K26*0.05)</f>
        <v>0.95</v>
      </c>
      <c r="S26" s="136">
        <f t="shared" si="8"/>
        <v>0.77499999999999991</v>
      </c>
      <c r="T26" s="136">
        <f t="shared" si="8"/>
        <v>0.82499999999999996</v>
      </c>
      <c r="U26" s="136">
        <f t="shared" si="8"/>
        <v>0.4</v>
      </c>
      <c r="V26" s="139">
        <f t="shared" si="8"/>
        <v>0.67500000000000004</v>
      </c>
      <c r="W26" s="121">
        <f t="shared" si="1"/>
        <v>28.5</v>
      </c>
      <c r="X26" s="161">
        <f t="shared" si="1"/>
        <v>3.625</v>
      </c>
      <c r="Y26" s="171">
        <v>26</v>
      </c>
      <c r="Z26" s="163">
        <f t="shared" si="3"/>
        <v>20.8</v>
      </c>
    </row>
    <row r="27" spans="1:26" ht="19.899999999999999" customHeight="1" x14ac:dyDescent="0.3">
      <c r="A27" s="6">
        <v>21</v>
      </c>
      <c r="B27" s="151">
        <v>663741</v>
      </c>
      <c r="C27" s="152" t="s">
        <v>125</v>
      </c>
      <c r="D27" s="166">
        <v>6.5</v>
      </c>
      <c r="E27" s="166">
        <v>7</v>
      </c>
      <c r="F27" s="166">
        <v>6</v>
      </c>
      <c r="G27" s="166">
        <v>8</v>
      </c>
      <c r="H27" s="166">
        <v>5</v>
      </c>
      <c r="I27" s="15">
        <f t="shared" si="2"/>
        <v>32.5</v>
      </c>
      <c r="J27" s="16">
        <f t="shared" si="6"/>
        <v>4.875</v>
      </c>
      <c r="K27" s="30">
        <v>2</v>
      </c>
      <c r="L27" s="30">
        <v>1</v>
      </c>
      <c r="M27" s="30">
        <v>2</v>
      </c>
      <c r="N27" s="30">
        <v>1.5</v>
      </c>
      <c r="O27" s="30">
        <v>2.5</v>
      </c>
      <c r="P27" s="31">
        <f t="shared" si="7"/>
        <v>9</v>
      </c>
      <c r="Q27" s="32">
        <f t="shared" si="5"/>
        <v>0.45</v>
      </c>
      <c r="R27" s="38">
        <f t="shared" si="8"/>
        <v>1.075</v>
      </c>
      <c r="S27" s="136">
        <f t="shared" si="8"/>
        <v>1.1000000000000001</v>
      </c>
      <c r="T27" s="136">
        <f t="shared" si="8"/>
        <v>0.99999999999999989</v>
      </c>
      <c r="U27" s="136">
        <f t="shared" si="8"/>
        <v>1.2749999999999999</v>
      </c>
      <c r="V27" s="139">
        <f t="shared" si="8"/>
        <v>0.875</v>
      </c>
      <c r="W27" s="121">
        <f t="shared" si="1"/>
        <v>41.5</v>
      </c>
      <c r="X27" s="161">
        <f t="shared" si="1"/>
        <v>5.3250000000000002</v>
      </c>
      <c r="Y27" s="171">
        <v>36</v>
      </c>
      <c r="Z27" s="163">
        <f t="shared" si="3"/>
        <v>28.8</v>
      </c>
    </row>
    <row r="28" spans="1:26" ht="19.899999999999999" customHeight="1" x14ac:dyDescent="0.3">
      <c r="A28" s="6">
        <v>22</v>
      </c>
      <c r="B28" s="151">
        <v>663742</v>
      </c>
      <c r="C28" s="152" t="s">
        <v>126</v>
      </c>
      <c r="D28" s="166">
        <v>2</v>
      </c>
      <c r="E28" s="166">
        <v>1</v>
      </c>
      <c r="F28" s="166">
        <v>3</v>
      </c>
      <c r="G28" s="166">
        <v>2.5</v>
      </c>
      <c r="H28" s="166">
        <v>1.5</v>
      </c>
      <c r="I28" s="15">
        <f t="shared" si="2"/>
        <v>10</v>
      </c>
      <c r="J28" s="16">
        <f t="shared" si="6"/>
        <v>1.5</v>
      </c>
      <c r="K28" s="166">
        <v>0</v>
      </c>
      <c r="L28" s="166">
        <v>1.5</v>
      </c>
      <c r="M28" s="166">
        <v>0.5</v>
      </c>
      <c r="N28" s="166">
        <v>1</v>
      </c>
      <c r="O28" s="166">
        <v>1</v>
      </c>
      <c r="P28" s="31">
        <f t="shared" si="7"/>
        <v>4</v>
      </c>
      <c r="Q28" s="172">
        <v>0</v>
      </c>
      <c r="R28" s="172">
        <v>0.5</v>
      </c>
      <c r="S28" s="172">
        <v>1</v>
      </c>
      <c r="T28" s="172">
        <v>0.5</v>
      </c>
      <c r="U28" s="136">
        <f t="shared" si="8"/>
        <v>0.42499999999999999</v>
      </c>
      <c r="V28" s="139">
        <f t="shared" si="8"/>
        <v>0.27499999999999997</v>
      </c>
      <c r="W28" s="121">
        <f t="shared" si="1"/>
        <v>14</v>
      </c>
      <c r="X28" s="161">
        <f t="shared" si="1"/>
        <v>1.5</v>
      </c>
      <c r="Y28" s="171">
        <v>14</v>
      </c>
      <c r="Z28" s="163">
        <f t="shared" si="3"/>
        <v>11.200000000000001</v>
      </c>
    </row>
    <row r="29" spans="1:26" ht="19.899999999999999" customHeight="1" x14ac:dyDescent="0.3">
      <c r="A29" s="6">
        <v>23</v>
      </c>
      <c r="B29" s="151">
        <v>663743</v>
      </c>
      <c r="C29" s="152" t="s">
        <v>127</v>
      </c>
      <c r="D29" s="166">
        <v>8</v>
      </c>
      <c r="E29" s="166">
        <v>7</v>
      </c>
      <c r="F29" s="166">
        <v>9</v>
      </c>
      <c r="G29" s="166">
        <v>7</v>
      </c>
      <c r="H29" s="166">
        <v>6</v>
      </c>
      <c r="I29" s="15">
        <f t="shared" si="2"/>
        <v>37</v>
      </c>
      <c r="J29" s="16">
        <f t="shared" si="6"/>
        <v>5.55</v>
      </c>
      <c r="K29" s="30">
        <v>2</v>
      </c>
      <c r="L29" s="30">
        <v>2.5</v>
      </c>
      <c r="M29" s="30">
        <v>2</v>
      </c>
      <c r="N29" s="30">
        <v>2.5</v>
      </c>
      <c r="O29" s="30">
        <v>3</v>
      </c>
      <c r="P29" s="31">
        <f t="shared" si="7"/>
        <v>12</v>
      </c>
      <c r="Q29" s="32">
        <f t="shared" si="5"/>
        <v>0.60000000000000009</v>
      </c>
      <c r="R29" s="38">
        <f t="shared" si="8"/>
        <v>1.3</v>
      </c>
      <c r="S29" s="136">
        <f t="shared" si="8"/>
        <v>1.175</v>
      </c>
      <c r="T29" s="136">
        <f t="shared" si="8"/>
        <v>1.45</v>
      </c>
      <c r="U29" s="136">
        <f t="shared" si="8"/>
        <v>1.175</v>
      </c>
      <c r="V29" s="139">
        <f t="shared" si="8"/>
        <v>1.0499999999999998</v>
      </c>
      <c r="W29" s="121">
        <f t="shared" si="1"/>
        <v>49</v>
      </c>
      <c r="X29" s="161">
        <f t="shared" si="1"/>
        <v>6.15</v>
      </c>
      <c r="Y29" s="171">
        <v>39</v>
      </c>
      <c r="Z29" s="163">
        <f t="shared" si="3"/>
        <v>31.200000000000003</v>
      </c>
    </row>
    <row r="30" spans="1:26" ht="19.899999999999999" customHeight="1" x14ac:dyDescent="0.3">
      <c r="A30" s="6">
        <v>24</v>
      </c>
      <c r="B30" s="151">
        <v>663744</v>
      </c>
      <c r="C30" s="152" t="s">
        <v>128</v>
      </c>
      <c r="D30" s="166">
        <v>5</v>
      </c>
      <c r="E30" s="166">
        <v>6</v>
      </c>
      <c r="F30" s="166">
        <v>4</v>
      </c>
      <c r="G30" s="166">
        <v>5</v>
      </c>
      <c r="H30" s="166">
        <v>2.5</v>
      </c>
      <c r="I30" s="15">
        <f t="shared" si="2"/>
        <v>22.5</v>
      </c>
      <c r="J30" s="16">
        <f t="shared" si="6"/>
        <v>3.375</v>
      </c>
      <c r="K30" s="30">
        <v>1</v>
      </c>
      <c r="L30" s="30">
        <v>0</v>
      </c>
      <c r="M30" s="30">
        <v>1.5</v>
      </c>
      <c r="N30" s="30">
        <v>2</v>
      </c>
      <c r="O30" s="30">
        <v>2</v>
      </c>
      <c r="P30" s="31">
        <f t="shared" si="4"/>
        <v>6.5</v>
      </c>
      <c r="Q30" s="32">
        <f t="shared" si="5"/>
        <v>0.32500000000000001</v>
      </c>
      <c r="R30" s="38">
        <f t="shared" si="8"/>
        <v>0.8</v>
      </c>
      <c r="S30" s="136">
        <f t="shared" si="8"/>
        <v>0.89999999999999991</v>
      </c>
      <c r="T30" s="136">
        <f t="shared" si="8"/>
        <v>0.67500000000000004</v>
      </c>
      <c r="U30" s="136">
        <f t="shared" si="8"/>
        <v>0.85</v>
      </c>
      <c r="V30" s="139">
        <f t="shared" si="8"/>
        <v>0.47499999999999998</v>
      </c>
      <c r="W30" s="121">
        <f t="shared" si="1"/>
        <v>29</v>
      </c>
      <c r="X30" s="161">
        <f t="shared" si="1"/>
        <v>3.7</v>
      </c>
      <c r="Y30" s="171">
        <v>28</v>
      </c>
      <c r="Z30" s="163">
        <f t="shared" si="3"/>
        <v>22.400000000000002</v>
      </c>
    </row>
    <row r="31" spans="1:26" ht="19.899999999999999" customHeight="1" x14ac:dyDescent="0.3">
      <c r="A31" s="6">
        <v>25</v>
      </c>
      <c r="B31" s="151">
        <v>663745</v>
      </c>
      <c r="C31" s="152" t="s">
        <v>129</v>
      </c>
      <c r="D31" s="165">
        <v>4</v>
      </c>
      <c r="E31" s="165">
        <v>5</v>
      </c>
      <c r="F31" s="165">
        <v>2.5</v>
      </c>
      <c r="G31" s="165">
        <v>3.5</v>
      </c>
      <c r="H31" s="165">
        <v>2</v>
      </c>
      <c r="I31" s="15">
        <f t="shared" si="2"/>
        <v>17</v>
      </c>
      <c r="J31" s="16">
        <f t="shared" si="6"/>
        <v>2.5499999999999998</v>
      </c>
      <c r="K31" s="30">
        <v>1.5</v>
      </c>
      <c r="L31" s="30">
        <v>1</v>
      </c>
      <c r="M31" s="30">
        <v>2</v>
      </c>
      <c r="N31" s="30">
        <v>1.5</v>
      </c>
      <c r="O31" s="30">
        <v>0.5</v>
      </c>
      <c r="P31" s="31">
        <f t="shared" si="4"/>
        <v>6.5</v>
      </c>
      <c r="Q31" s="32">
        <f t="shared" si="5"/>
        <v>0.32500000000000001</v>
      </c>
      <c r="R31" s="38">
        <f t="shared" si="8"/>
        <v>0.67500000000000004</v>
      </c>
      <c r="S31" s="136">
        <f t="shared" si="8"/>
        <v>0.8</v>
      </c>
      <c r="T31" s="136">
        <f t="shared" si="8"/>
        <v>0.47499999999999998</v>
      </c>
      <c r="U31" s="136">
        <f t="shared" si="8"/>
        <v>0.60000000000000009</v>
      </c>
      <c r="V31" s="139">
        <f t="shared" si="8"/>
        <v>0.32500000000000001</v>
      </c>
      <c r="W31" s="121">
        <f t="shared" si="1"/>
        <v>23.5</v>
      </c>
      <c r="X31" s="161">
        <f t="shared" si="1"/>
        <v>2.875</v>
      </c>
      <c r="Y31" s="171">
        <v>20</v>
      </c>
      <c r="Z31" s="163">
        <f t="shared" si="3"/>
        <v>16</v>
      </c>
    </row>
    <row r="32" spans="1:26" ht="19.899999999999999" customHeight="1" x14ac:dyDescent="0.3">
      <c r="A32" s="6">
        <v>26</v>
      </c>
      <c r="B32" s="151">
        <v>663746</v>
      </c>
      <c r="C32" s="152" t="s">
        <v>130</v>
      </c>
      <c r="D32" s="14">
        <v>7</v>
      </c>
      <c r="E32" s="14">
        <v>6</v>
      </c>
      <c r="F32" s="14">
        <v>5</v>
      </c>
      <c r="G32" s="14">
        <v>9</v>
      </c>
      <c r="H32" s="14">
        <v>4</v>
      </c>
      <c r="I32" s="15">
        <f t="shared" si="2"/>
        <v>31</v>
      </c>
      <c r="J32" s="16">
        <f t="shared" si="6"/>
        <v>4.6499999999999995</v>
      </c>
      <c r="K32" s="30">
        <v>2</v>
      </c>
      <c r="L32" s="30">
        <v>0.5</v>
      </c>
      <c r="M32" s="30">
        <v>1.5</v>
      </c>
      <c r="N32" s="30">
        <v>2</v>
      </c>
      <c r="O32" s="30">
        <v>2.5</v>
      </c>
      <c r="P32" s="31">
        <f t="shared" si="4"/>
        <v>8.5</v>
      </c>
      <c r="Q32" s="32">
        <f t="shared" si="5"/>
        <v>0.42500000000000004</v>
      </c>
      <c r="R32" s="38">
        <f t="shared" si="8"/>
        <v>1.1500000000000001</v>
      </c>
      <c r="S32" s="136">
        <f t="shared" si="8"/>
        <v>0.92499999999999993</v>
      </c>
      <c r="T32" s="136">
        <f t="shared" si="8"/>
        <v>0.82499999999999996</v>
      </c>
      <c r="U32" s="136">
        <f t="shared" si="8"/>
        <v>1.45</v>
      </c>
      <c r="V32" s="139">
        <f t="shared" si="8"/>
        <v>0.72499999999999998</v>
      </c>
      <c r="W32" s="121">
        <f t="shared" si="1"/>
        <v>39.5</v>
      </c>
      <c r="X32" s="161">
        <f t="shared" si="1"/>
        <v>5.0749999999999993</v>
      </c>
      <c r="Y32" s="171">
        <v>37</v>
      </c>
      <c r="Z32" s="163">
        <f t="shared" si="3"/>
        <v>29.6</v>
      </c>
    </row>
    <row r="33" spans="1:26" ht="19.899999999999999" customHeight="1" x14ac:dyDescent="0.3">
      <c r="A33" s="6">
        <v>27</v>
      </c>
      <c r="B33" s="151">
        <v>663747</v>
      </c>
      <c r="C33" s="152" t="s">
        <v>131</v>
      </c>
      <c r="D33" s="14">
        <v>5</v>
      </c>
      <c r="E33" s="14">
        <v>4</v>
      </c>
      <c r="F33" s="14">
        <v>9</v>
      </c>
      <c r="G33" s="14">
        <v>8</v>
      </c>
      <c r="H33" s="14">
        <v>6.5</v>
      </c>
      <c r="I33" s="15">
        <f t="shared" si="2"/>
        <v>32.5</v>
      </c>
      <c r="J33" s="16">
        <f t="shared" si="6"/>
        <v>4.875</v>
      </c>
      <c r="K33" s="30">
        <v>1.5</v>
      </c>
      <c r="L33" s="30">
        <v>2</v>
      </c>
      <c r="M33" s="30">
        <v>1</v>
      </c>
      <c r="N33" s="30">
        <v>2.5</v>
      </c>
      <c r="O33" s="30">
        <v>1.5</v>
      </c>
      <c r="P33" s="31">
        <f t="shared" si="4"/>
        <v>8.5</v>
      </c>
      <c r="Q33" s="32">
        <f t="shared" si="5"/>
        <v>0.42500000000000004</v>
      </c>
      <c r="R33" s="38">
        <f t="shared" si="8"/>
        <v>0.82499999999999996</v>
      </c>
      <c r="S33" s="136">
        <f t="shared" si="8"/>
        <v>0.7</v>
      </c>
      <c r="T33" s="136">
        <f t="shared" si="8"/>
        <v>1.4</v>
      </c>
      <c r="U33" s="136">
        <f t="shared" si="8"/>
        <v>1.325</v>
      </c>
      <c r="V33" s="139">
        <f t="shared" si="8"/>
        <v>1.05</v>
      </c>
      <c r="W33" s="121">
        <f t="shared" si="1"/>
        <v>41</v>
      </c>
      <c r="X33" s="161">
        <f t="shared" si="1"/>
        <v>5.3</v>
      </c>
      <c r="Y33" s="171">
        <v>36</v>
      </c>
      <c r="Z33" s="163">
        <f t="shared" si="3"/>
        <v>28.8</v>
      </c>
    </row>
    <row r="34" spans="1:26" ht="19.899999999999999" customHeight="1" x14ac:dyDescent="0.3">
      <c r="A34" s="6">
        <v>28</v>
      </c>
      <c r="B34" s="151">
        <v>663748</v>
      </c>
      <c r="C34" s="152" t="s">
        <v>132</v>
      </c>
      <c r="D34" s="14">
        <v>3</v>
      </c>
      <c r="E34" s="14">
        <v>2.5</v>
      </c>
      <c r="F34" s="14">
        <v>1</v>
      </c>
      <c r="G34" s="14">
        <v>2</v>
      </c>
      <c r="H34" s="14">
        <v>2.5</v>
      </c>
      <c r="I34" s="15">
        <f t="shared" si="2"/>
        <v>11</v>
      </c>
      <c r="J34" s="16">
        <f t="shared" si="6"/>
        <v>1.65</v>
      </c>
      <c r="K34" s="30">
        <v>0</v>
      </c>
      <c r="L34" s="30">
        <v>1</v>
      </c>
      <c r="M34" s="30">
        <v>0.5</v>
      </c>
      <c r="N34" s="30">
        <v>0.5</v>
      </c>
      <c r="O34" s="30">
        <v>1</v>
      </c>
      <c r="P34" s="31">
        <f t="shared" si="4"/>
        <v>3</v>
      </c>
      <c r="Q34" s="32">
        <f t="shared" si="5"/>
        <v>0.15000000000000002</v>
      </c>
      <c r="R34" s="38">
        <f t="shared" si="8"/>
        <v>0.44999999999999996</v>
      </c>
      <c r="S34" s="136">
        <f t="shared" si="8"/>
        <v>0.42499999999999999</v>
      </c>
      <c r="T34" s="136">
        <f t="shared" si="8"/>
        <v>0.17499999999999999</v>
      </c>
      <c r="U34" s="136">
        <f t="shared" si="8"/>
        <v>0.32500000000000001</v>
      </c>
      <c r="V34" s="139">
        <f t="shared" si="8"/>
        <v>0.42499999999999999</v>
      </c>
      <c r="W34" s="121">
        <f t="shared" si="1"/>
        <v>14</v>
      </c>
      <c r="X34" s="161">
        <f t="shared" si="1"/>
        <v>1.7999999999999998</v>
      </c>
      <c r="Y34" s="171">
        <v>17</v>
      </c>
      <c r="Z34" s="163">
        <f t="shared" si="3"/>
        <v>13.600000000000001</v>
      </c>
    </row>
    <row r="35" spans="1:26" ht="19.899999999999999" customHeight="1" x14ac:dyDescent="0.3">
      <c r="A35" s="6">
        <v>29</v>
      </c>
      <c r="B35" s="151">
        <v>663749</v>
      </c>
      <c r="C35" s="152" t="s">
        <v>133</v>
      </c>
      <c r="D35" s="14">
        <v>3.5</v>
      </c>
      <c r="E35" s="14">
        <v>4</v>
      </c>
      <c r="F35" s="14">
        <v>3</v>
      </c>
      <c r="G35" s="14">
        <v>5</v>
      </c>
      <c r="H35" s="14">
        <v>2.5</v>
      </c>
      <c r="I35" s="15">
        <f t="shared" si="2"/>
        <v>18</v>
      </c>
      <c r="J35" s="16">
        <f t="shared" si="6"/>
        <v>2.6999999999999997</v>
      </c>
      <c r="K35" s="30">
        <v>1</v>
      </c>
      <c r="L35" s="30">
        <v>0.5</v>
      </c>
      <c r="M35" s="30">
        <v>2</v>
      </c>
      <c r="N35" s="30">
        <v>1.5</v>
      </c>
      <c r="O35" s="30">
        <v>1</v>
      </c>
      <c r="P35" s="31">
        <f t="shared" si="4"/>
        <v>6</v>
      </c>
      <c r="Q35" s="32">
        <f t="shared" si="5"/>
        <v>0.30000000000000004</v>
      </c>
      <c r="R35" s="38">
        <f t="shared" si="8"/>
        <v>0.57500000000000007</v>
      </c>
      <c r="S35" s="136">
        <f t="shared" si="8"/>
        <v>0.625</v>
      </c>
      <c r="T35" s="136">
        <f t="shared" si="8"/>
        <v>0.54999999999999993</v>
      </c>
      <c r="U35" s="136">
        <f t="shared" si="8"/>
        <v>0.82499999999999996</v>
      </c>
      <c r="V35" s="139">
        <f t="shared" si="8"/>
        <v>0.42499999999999999</v>
      </c>
      <c r="W35" s="121">
        <f t="shared" si="1"/>
        <v>24</v>
      </c>
      <c r="X35" s="161">
        <f t="shared" si="1"/>
        <v>3</v>
      </c>
      <c r="Y35" s="171">
        <v>22</v>
      </c>
      <c r="Z35" s="163">
        <f t="shared" si="3"/>
        <v>17.600000000000001</v>
      </c>
    </row>
    <row r="36" spans="1:26" ht="19.899999999999999" customHeight="1" x14ac:dyDescent="0.3">
      <c r="A36" s="6">
        <v>30</v>
      </c>
      <c r="B36" s="151">
        <v>663750</v>
      </c>
      <c r="C36" s="152" t="s">
        <v>134</v>
      </c>
      <c r="D36" s="14">
        <v>5</v>
      </c>
      <c r="E36" s="14">
        <v>6.5</v>
      </c>
      <c r="F36" s="14">
        <v>5</v>
      </c>
      <c r="G36" s="14">
        <v>4</v>
      </c>
      <c r="H36" s="14">
        <v>4</v>
      </c>
      <c r="I36" s="15">
        <f t="shared" si="2"/>
        <v>24.5</v>
      </c>
      <c r="J36" s="16">
        <f t="shared" si="6"/>
        <v>3.6749999999999998</v>
      </c>
      <c r="K36" s="30">
        <v>1.5</v>
      </c>
      <c r="L36" s="30">
        <v>0.5</v>
      </c>
      <c r="M36" s="30">
        <v>1</v>
      </c>
      <c r="N36" s="30">
        <v>2</v>
      </c>
      <c r="O36" s="30">
        <v>2.5</v>
      </c>
      <c r="P36" s="31">
        <f t="shared" si="4"/>
        <v>7.5</v>
      </c>
      <c r="Q36" s="32">
        <f t="shared" si="5"/>
        <v>0.375</v>
      </c>
      <c r="R36" s="38">
        <f t="shared" si="8"/>
        <v>0.82499999999999996</v>
      </c>
      <c r="S36" s="136">
        <f t="shared" si="8"/>
        <v>1</v>
      </c>
      <c r="T36" s="136">
        <f t="shared" si="8"/>
        <v>0.8</v>
      </c>
      <c r="U36" s="136">
        <f t="shared" si="8"/>
        <v>0.7</v>
      </c>
      <c r="V36" s="139">
        <f t="shared" si="8"/>
        <v>0.72499999999999998</v>
      </c>
      <c r="W36" s="121">
        <f t="shared" si="1"/>
        <v>32</v>
      </c>
      <c r="X36" s="161">
        <f t="shared" si="1"/>
        <v>4.05</v>
      </c>
      <c r="Y36" s="171">
        <v>29</v>
      </c>
      <c r="Z36" s="163">
        <f t="shared" si="3"/>
        <v>23.200000000000003</v>
      </c>
    </row>
    <row r="37" spans="1:26" ht="19.899999999999999" customHeight="1" x14ac:dyDescent="0.3">
      <c r="A37" s="6">
        <v>31</v>
      </c>
      <c r="B37" s="151">
        <v>663751</v>
      </c>
      <c r="C37" s="152" t="s">
        <v>135</v>
      </c>
      <c r="D37" s="14">
        <v>3</v>
      </c>
      <c r="E37" s="14">
        <v>2.5</v>
      </c>
      <c r="F37" s="14">
        <v>2</v>
      </c>
      <c r="G37" s="14">
        <v>3</v>
      </c>
      <c r="H37" s="14">
        <v>1.5</v>
      </c>
      <c r="I37" s="15">
        <f t="shared" si="2"/>
        <v>12</v>
      </c>
      <c r="J37" s="16">
        <f t="shared" si="6"/>
        <v>1.7999999999999998</v>
      </c>
      <c r="K37" s="30">
        <v>0</v>
      </c>
      <c r="L37" s="30">
        <v>1</v>
      </c>
      <c r="M37" s="30">
        <v>1.5</v>
      </c>
      <c r="N37" s="30">
        <v>0.5</v>
      </c>
      <c r="O37" s="30">
        <v>0.5</v>
      </c>
      <c r="P37" s="172">
        <f t="shared" ref="P37" si="9">SUM(K37:O37)</f>
        <v>3.5</v>
      </c>
      <c r="Q37" s="32">
        <f t="shared" si="5"/>
        <v>0.17500000000000002</v>
      </c>
      <c r="R37" s="38">
        <f t="shared" si="8"/>
        <v>0.44999999999999996</v>
      </c>
      <c r="S37" s="136">
        <f t="shared" si="8"/>
        <v>0.42499999999999999</v>
      </c>
      <c r="T37" s="136">
        <f t="shared" si="8"/>
        <v>0.375</v>
      </c>
      <c r="U37" s="136">
        <f t="shared" si="8"/>
        <v>0.47499999999999998</v>
      </c>
      <c r="V37" s="139">
        <f t="shared" si="8"/>
        <v>0.24999999999999997</v>
      </c>
      <c r="W37" s="121">
        <f t="shared" si="1"/>
        <v>15.5</v>
      </c>
      <c r="X37" s="161">
        <f t="shared" si="1"/>
        <v>1.9749999999999999</v>
      </c>
      <c r="Y37" s="171">
        <v>16</v>
      </c>
      <c r="Z37" s="163">
        <f t="shared" si="3"/>
        <v>12.8</v>
      </c>
    </row>
    <row r="38" spans="1:26" ht="19.899999999999999" customHeight="1" x14ac:dyDescent="0.3">
      <c r="A38" s="6">
        <v>32</v>
      </c>
      <c r="B38" s="151">
        <v>663752</v>
      </c>
      <c r="C38" s="152" t="s">
        <v>136</v>
      </c>
      <c r="D38" s="14">
        <v>5</v>
      </c>
      <c r="E38" s="14">
        <v>3</v>
      </c>
      <c r="F38" s="14">
        <v>4</v>
      </c>
      <c r="G38" s="14">
        <v>2</v>
      </c>
      <c r="H38" s="14">
        <v>3.5</v>
      </c>
      <c r="I38" s="15">
        <f t="shared" si="2"/>
        <v>17.5</v>
      </c>
      <c r="J38" s="16">
        <f t="shared" si="6"/>
        <v>2.625</v>
      </c>
      <c r="K38" s="30">
        <v>1</v>
      </c>
      <c r="L38" s="30">
        <v>1.5</v>
      </c>
      <c r="M38" s="30">
        <v>2</v>
      </c>
      <c r="N38" s="30">
        <v>1</v>
      </c>
      <c r="O38" s="30">
        <v>0.5</v>
      </c>
      <c r="P38" s="31">
        <f t="shared" si="4"/>
        <v>6</v>
      </c>
      <c r="Q38" s="32">
        <f t="shared" si="5"/>
        <v>0.30000000000000004</v>
      </c>
      <c r="R38" s="38">
        <f t="shared" si="8"/>
        <v>0.8</v>
      </c>
      <c r="S38" s="136">
        <f t="shared" si="8"/>
        <v>0.52499999999999991</v>
      </c>
      <c r="T38" s="136">
        <f t="shared" si="8"/>
        <v>0.7</v>
      </c>
      <c r="U38" s="136">
        <f t="shared" si="8"/>
        <v>0.35</v>
      </c>
      <c r="V38" s="139">
        <f t="shared" si="8"/>
        <v>0.55000000000000004</v>
      </c>
      <c r="W38" s="121">
        <f t="shared" si="1"/>
        <v>23.5</v>
      </c>
      <c r="X38" s="161">
        <f t="shared" si="1"/>
        <v>2.9249999999999998</v>
      </c>
      <c r="Y38" s="171">
        <v>22</v>
      </c>
      <c r="Z38" s="163">
        <f t="shared" si="3"/>
        <v>17.600000000000001</v>
      </c>
    </row>
    <row r="39" spans="1:26" ht="19.899999999999999" customHeight="1" x14ac:dyDescent="0.3">
      <c r="A39" s="6">
        <v>33</v>
      </c>
      <c r="B39" s="151">
        <v>663753</v>
      </c>
      <c r="C39" s="152" t="s">
        <v>137</v>
      </c>
      <c r="D39" s="14">
        <v>6.5</v>
      </c>
      <c r="E39" s="14">
        <v>8</v>
      </c>
      <c r="F39" s="14">
        <v>5.5</v>
      </c>
      <c r="G39" s="14">
        <v>8.5</v>
      </c>
      <c r="H39" s="14">
        <v>7</v>
      </c>
      <c r="I39" s="15">
        <f t="shared" si="2"/>
        <v>35.5</v>
      </c>
      <c r="J39" s="16">
        <f t="shared" si="6"/>
        <v>5.3250000000000002</v>
      </c>
      <c r="K39" s="30">
        <v>2</v>
      </c>
      <c r="L39" s="30">
        <v>2.5</v>
      </c>
      <c r="M39" s="30">
        <v>1.5</v>
      </c>
      <c r="N39" s="30">
        <v>2.5</v>
      </c>
      <c r="O39" s="30">
        <v>3</v>
      </c>
      <c r="P39" s="31">
        <f t="shared" si="4"/>
        <v>11.5</v>
      </c>
      <c r="Q39" s="32">
        <f t="shared" si="5"/>
        <v>0.57500000000000007</v>
      </c>
      <c r="R39" s="38">
        <f t="shared" si="8"/>
        <v>1.075</v>
      </c>
      <c r="S39" s="136">
        <f t="shared" si="8"/>
        <v>1.325</v>
      </c>
      <c r="T39" s="136">
        <f t="shared" si="8"/>
        <v>0.89999999999999991</v>
      </c>
      <c r="U39" s="136">
        <f t="shared" si="8"/>
        <v>1.4</v>
      </c>
      <c r="V39" s="139">
        <f t="shared" si="8"/>
        <v>1.2000000000000002</v>
      </c>
      <c r="W39" s="121">
        <f t="shared" si="1"/>
        <v>47</v>
      </c>
      <c r="X39" s="161">
        <f t="shared" si="1"/>
        <v>5.9</v>
      </c>
      <c r="Y39" s="171">
        <v>39</v>
      </c>
      <c r="Z39" s="163">
        <f t="shared" si="3"/>
        <v>31.200000000000003</v>
      </c>
    </row>
    <row r="40" spans="1:26" ht="19.899999999999999" customHeight="1" x14ac:dyDescent="0.3">
      <c r="A40" s="6">
        <v>34</v>
      </c>
      <c r="B40" s="151">
        <v>663754</v>
      </c>
      <c r="C40" s="152" t="s">
        <v>138</v>
      </c>
      <c r="D40" s="14">
        <v>4</v>
      </c>
      <c r="E40" s="14">
        <v>3</v>
      </c>
      <c r="F40" s="14">
        <v>2.5</v>
      </c>
      <c r="G40" s="14">
        <v>6</v>
      </c>
      <c r="H40" s="14">
        <v>5</v>
      </c>
      <c r="I40" s="15">
        <f t="shared" si="2"/>
        <v>20.5</v>
      </c>
      <c r="J40" s="16">
        <f t="shared" si="6"/>
        <v>3.0749999999999997</v>
      </c>
      <c r="K40" s="30">
        <v>1</v>
      </c>
      <c r="L40" s="30">
        <v>2</v>
      </c>
      <c r="M40" s="30">
        <v>0</v>
      </c>
      <c r="N40" s="30">
        <v>1.5</v>
      </c>
      <c r="O40" s="30">
        <v>1.5</v>
      </c>
      <c r="P40" s="31">
        <f t="shared" si="4"/>
        <v>6</v>
      </c>
      <c r="Q40" s="32">
        <f t="shared" si="5"/>
        <v>0.30000000000000004</v>
      </c>
      <c r="R40" s="38">
        <f t="shared" si="8"/>
        <v>0.65</v>
      </c>
      <c r="S40" s="136">
        <f t="shared" si="8"/>
        <v>0.54999999999999993</v>
      </c>
      <c r="T40" s="136">
        <f t="shared" si="8"/>
        <v>0.375</v>
      </c>
      <c r="U40" s="136">
        <f t="shared" si="8"/>
        <v>0.97499999999999987</v>
      </c>
      <c r="V40" s="139">
        <f t="shared" si="8"/>
        <v>0.82499999999999996</v>
      </c>
      <c r="W40" s="121">
        <f t="shared" si="1"/>
        <v>26.5</v>
      </c>
      <c r="X40" s="161">
        <f t="shared" si="1"/>
        <v>3.375</v>
      </c>
      <c r="Y40" s="171">
        <v>26</v>
      </c>
      <c r="Z40" s="163">
        <f t="shared" si="3"/>
        <v>20.8</v>
      </c>
    </row>
    <row r="41" spans="1:26" ht="19.899999999999999" customHeight="1" x14ac:dyDescent="0.3">
      <c r="A41" s="6">
        <v>35</v>
      </c>
      <c r="B41" s="151">
        <v>663755</v>
      </c>
      <c r="C41" s="152" t="s">
        <v>139</v>
      </c>
      <c r="D41" s="14">
        <v>7</v>
      </c>
      <c r="E41" s="14">
        <v>5</v>
      </c>
      <c r="F41" s="14">
        <v>4</v>
      </c>
      <c r="G41" s="14">
        <v>8</v>
      </c>
      <c r="H41" s="14">
        <v>6</v>
      </c>
      <c r="I41" s="15">
        <f t="shared" si="2"/>
        <v>30</v>
      </c>
      <c r="J41" s="16">
        <f t="shared" si="6"/>
        <v>4.5</v>
      </c>
      <c r="K41" s="30">
        <v>2.5</v>
      </c>
      <c r="L41" s="30">
        <v>1.5</v>
      </c>
      <c r="M41" s="30">
        <v>1</v>
      </c>
      <c r="N41" s="30">
        <v>2</v>
      </c>
      <c r="O41" s="30">
        <v>2</v>
      </c>
      <c r="P41" s="31">
        <f t="shared" si="4"/>
        <v>9</v>
      </c>
      <c r="Q41" s="32">
        <f t="shared" si="5"/>
        <v>0.45</v>
      </c>
      <c r="R41" s="38">
        <f t="shared" si="8"/>
        <v>1.175</v>
      </c>
      <c r="S41" s="136">
        <f t="shared" si="8"/>
        <v>0.82499999999999996</v>
      </c>
      <c r="T41" s="136">
        <f t="shared" si="8"/>
        <v>0.65</v>
      </c>
      <c r="U41" s="136">
        <f t="shared" si="8"/>
        <v>1.3</v>
      </c>
      <c r="V41" s="139">
        <f t="shared" si="8"/>
        <v>0.99999999999999989</v>
      </c>
      <c r="W41" s="121">
        <f t="shared" si="1"/>
        <v>39</v>
      </c>
      <c r="X41" s="161">
        <f t="shared" si="1"/>
        <v>4.95</v>
      </c>
      <c r="Y41" s="171">
        <v>36</v>
      </c>
      <c r="Z41" s="163">
        <f t="shared" si="3"/>
        <v>28.8</v>
      </c>
    </row>
    <row r="42" spans="1:26" ht="19.899999999999999" customHeight="1" x14ac:dyDescent="0.3">
      <c r="A42" s="6">
        <v>36</v>
      </c>
      <c r="B42" s="151">
        <v>663756</v>
      </c>
      <c r="C42" s="152" t="s">
        <v>140</v>
      </c>
      <c r="D42" s="14">
        <v>5.5</v>
      </c>
      <c r="E42" s="14">
        <v>7.5</v>
      </c>
      <c r="F42" s="14">
        <v>6</v>
      </c>
      <c r="G42" s="14">
        <v>3.5</v>
      </c>
      <c r="H42" s="14">
        <v>5</v>
      </c>
      <c r="I42" s="15">
        <f t="shared" si="2"/>
        <v>27.5</v>
      </c>
      <c r="J42" s="16">
        <f t="shared" si="6"/>
        <v>4.125</v>
      </c>
      <c r="K42" s="30">
        <v>2</v>
      </c>
      <c r="L42" s="30">
        <v>1.5</v>
      </c>
      <c r="M42" s="30">
        <v>2.5</v>
      </c>
      <c r="N42" s="30">
        <v>1</v>
      </c>
      <c r="O42" s="30">
        <v>2.5</v>
      </c>
      <c r="P42" s="31">
        <f t="shared" si="4"/>
        <v>9.5</v>
      </c>
      <c r="Q42" s="32">
        <f t="shared" si="5"/>
        <v>0.47500000000000003</v>
      </c>
      <c r="R42" s="38">
        <f t="shared" si="8"/>
        <v>0.92499999999999993</v>
      </c>
      <c r="S42" s="136">
        <f t="shared" si="8"/>
        <v>1.2</v>
      </c>
      <c r="T42" s="136">
        <f t="shared" si="8"/>
        <v>1.0249999999999999</v>
      </c>
      <c r="U42" s="136">
        <f t="shared" si="8"/>
        <v>0.57500000000000007</v>
      </c>
      <c r="V42" s="139">
        <f t="shared" si="8"/>
        <v>0.875</v>
      </c>
      <c r="W42" s="121">
        <f t="shared" si="1"/>
        <v>37</v>
      </c>
      <c r="X42" s="161">
        <f t="shared" si="1"/>
        <v>4.5999999999999996</v>
      </c>
      <c r="Y42" s="171">
        <v>31</v>
      </c>
      <c r="Z42" s="163">
        <f t="shared" si="3"/>
        <v>24.8</v>
      </c>
    </row>
    <row r="43" spans="1:26" ht="19.899999999999999" customHeight="1" x14ac:dyDescent="0.3">
      <c r="A43" s="6">
        <v>37</v>
      </c>
      <c r="B43" s="151">
        <v>663757</v>
      </c>
      <c r="C43" s="152" t="s">
        <v>141</v>
      </c>
      <c r="D43" s="14">
        <v>3.5</v>
      </c>
      <c r="E43" s="14">
        <v>2</v>
      </c>
      <c r="F43" s="14">
        <v>4</v>
      </c>
      <c r="G43" s="14">
        <v>5</v>
      </c>
      <c r="H43" s="14">
        <v>7</v>
      </c>
      <c r="I43" s="15">
        <f t="shared" si="2"/>
        <v>21.5</v>
      </c>
      <c r="J43" s="16">
        <f t="shared" si="6"/>
        <v>3.2250000000000001</v>
      </c>
      <c r="K43" s="30">
        <v>1.5</v>
      </c>
      <c r="L43" s="30">
        <v>1</v>
      </c>
      <c r="M43" s="30">
        <v>1</v>
      </c>
      <c r="N43" s="30">
        <v>2</v>
      </c>
      <c r="O43" s="30">
        <v>0.5</v>
      </c>
      <c r="P43" s="31">
        <f t="shared" si="4"/>
        <v>6</v>
      </c>
      <c r="Q43" s="32">
        <f t="shared" si="5"/>
        <v>0.30000000000000004</v>
      </c>
      <c r="R43" s="38">
        <f t="shared" si="8"/>
        <v>0.60000000000000009</v>
      </c>
      <c r="S43" s="136">
        <f t="shared" si="8"/>
        <v>0.35</v>
      </c>
      <c r="T43" s="136">
        <f t="shared" si="8"/>
        <v>0.65</v>
      </c>
      <c r="U43" s="136">
        <f t="shared" si="8"/>
        <v>0.85</v>
      </c>
      <c r="V43" s="139">
        <f t="shared" si="8"/>
        <v>1.075</v>
      </c>
      <c r="W43" s="121">
        <f t="shared" si="1"/>
        <v>27.5</v>
      </c>
      <c r="X43" s="161">
        <f t="shared" si="1"/>
        <v>3.5250000000000004</v>
      </c>
      <c r="Y43" s="171">
        <v>26</v>
      </c>
      <c r="Z43" s="163">
        <f t="shared" si="3"/>
        <v>20.8</v>
      </c>
    </row>
    <row r="44" spans="1:26" ht="19.899999999999999" customHeight="1" x14ac:dyDescent="0.3">
      <c r="A44" s="6">
        <v>38</v>
      </c>
      <c r="B44" s="151">
        <v>663758</v>
      </c>
      <c r="C44" s="153" t="s">
        <v>142</v>
      </c>
      <c r="D44" s="14">
        <v>4</v>
      </c>
      <c r="E44" s="14">
        <v>5</v>
      </c>
      <c r="F44" s="14">
        <v>2.5</v>
      </c>
      <c r="G44" s="14">
        <v>6</v>
      </c>
      <c r="H44" s="14">
        <v>3</v>
      </c>
      <c r="I44" s="14">
        <f t="shared" ref="I44" si="10">SUM(D44:H44)</f>
        <v>20.5</v>
      </c>
      <c r="J44" s="16">
        <f t="shared" si="6"/>
        <v>3.0749999999999997</v>
      </c>
      <c r="K44" s="30">
        <v>1</v>
      </c>
      <c r="L44" s="30">
        <v>1.5</v>
      </c>
      <c r="M44" s="30">
        <v>0.5</v>
      </c>
      <c r="N44" s="30">
        <v>2</v>
      </c>
      <c r="O44" s="30">
        <v>1.5</v>
      </c>
      <c r="P44" s="31">
        <f t="shared" si="4"/>
        <v>6.5</v>
      </c>
      <c r="Q44" s="32">
        <f t="shared" si="5"/>
        <v>0.32500000000000001</v>
      </c>
      <c r="R44" s="38">
        <f t="shared" si="8"/>
        <v>0.65</v>
      </c>
      <c r="S44" s="136">
        <f t="shared" si="8"/>
        <v>0.82499999999999996</v>
      </c>
      <c r="T44" s="136">
        <f t="shared" si="8"/>
        <v>0.4</v>
      </c>
      <c r="U44" s="136">
        <f t="shared" si="8"/>
        <v>0.99999999999999989</v>
      </c>
      <c r="V44" s="139">
        <f t="shared" si="8"/>
        <v>0.52499999999999991</v>
      </c>
      <c r="W44" s="121">
        <f t="shared" si="1"/>
        <v>27</v>
      </c>
      <c r="X44" s="161">
        <f t="shared" si="1"/>
        <v>3.4</v>
      </c>
      <c r="Y44" s="171">
        <v>26</v>
      </c>
      <c r="Z44" s="163">
        <f t="shared" si="3"/>
        <v>20.8</v>
      </c>
    </row>
    <row r="45" spans="1:26" ht="19.899999999999999" customHeight="1" x14ac:dyDescent="0.3">
      <c r="A45" s="6">
        <v>39</v>
      </c>
      <c r="B45" s="151">
        <v>663759</v>
      </c>
      <c r="C45" s="152" t="s">
        <v>143</v>
      </c>
      <c r="D45" s="14">
        <v>5.5</v>
      </c>
      <c r="E45" s="14">
        <v>4</v>
      </c>
      <c r="F45" s="14">
        <v>4.5</v>
      </c>
      <c r="G45" s="14">
        <v>3.5</v>
      </c>
      <c r="H45" s="14">
        <v>2</v>
      </c>
      <c r="I45" s="15">
        <f t="shared" si="2"/>
        <v>19.5</v>
      </c>
      <c r="J45" s="16">
        <f t="shared" si="6"/>
        <v>2.9249999999999998</v>
      </c>
      <c r="K45" s="30">
        <v>0</v>
      </c>
      <c r="L45" s="30">
        <v>2</v>
      </c>
      <c r="M45" s="30">
        <v>1.5</v>
      </c>
      <c r="N45" s="30">
        <v>1.5</v>
      </c>
      <c r="O45" s="30">
        <v>1</v>
      </c>
      <c r="P45" s="31">
        <f t="shared" si="4"/>
        <v>6</v>
      </c>
      <c r="Q45" s="32">
        <f t="shared" si="5"/>
        <v>0.30000000000000004</v>
      </c>
      <c r="R45" s="38">
        <f t="shared" si="8"/>
        <v>0.82499999999999996</v>
      </c>
      <c r="S45" s="136">
        <f t="shared" si="8"/>
        <v>0.7</v>
      </c>
      <c r="T45" s="136">
        <f t="shared" si="8"/>
        <v>0.75</v>
      </c>
      <c r="U45" s="136">
        <f t="shared" si="8"/>
        <v>0.60000000000000009</v>
      </c>
      <c r="V45" s="139">
        <f t="shared" si="8"/>
        <v>0.35</v>
      </c>
      <c r="W45" s="121">
        <f t="shared" si="1"/>
        <v>25.5</v>
      </c>
      <c r="X45" s="161">
        <f t="shared" si="1"/>
        <v>3.2249999999999996</v>
      </c>
      <c r="Y45" s="171">
        <v>23</v>
      </c>
      <c r="Z45" s="163">
        <f t="shared" si="3"/>
        <v>18.400000000000002</v>
      </c>
    </row>
    <row r="46" spans="1:26" ht="19.899999999999999" customHeight="1" x14ac:dyDescent="0.3">
      <c r="A46" s="6">
        <v>40</v>
      </c>
      <c r="B46" s="151">
        <v>663760</v>
      </c>
      <c r="C46" s="152" t="s">
        <v>144</v>
      </c>
      <c r="D46" s="14">
        <v>4</v>
      </c>
      <c r="E46" s="14">
        <v>3.5</v>
      </c>
      <c r="F46" s="14">
        <v>2</v>
      </c>
      <c r="G46" s="14">
        <v>5</v>
      </c>
      <c r="H46" s="14">
        <v>4.5</v>
      </c>
      <c r="I46" s="15">
        <f t="shared" si="2"/>
        <v>19</v>
      </c>
      <c r="J46" s="16">
        <f t="shared" si="6"/>
        <v>2.85</v>
      </c>
      <c r="K46" s="30">
        <v>2</v>
      </c>
      <c r="L46" s="30">
        <v>1.5</v>
      </c>
      <c r="M46" s="30">
        <v>1</v>
      </c>
      <c r="N46" s="30">
        <v>0.5</v>
      </c>
      <c r="O46" s="30">
        <v>2</v>
      </c>
      <c r="P46" s="31">
        <f t="shared" si="4"/>
        <v>7</v>
      </c>
      <c r="Q46" s="32">
        <f t="shared" si="5"/>
        <v>0.35000000000000003</v>
      </c>
      <c r="R46" s="38">
        <f t="shared" si="8"/>
        <v>0.7</v>
      </c>
      <c r="S46" s="136">
        <f t="shared" si="8"/>
        <v>0.60000000000000009</v>
      </c>
      <c r="T46" s="136">
        <f t="shared" si="8"/>
        <v>0.35</v>
      </c>
      <c r="U46" s="136">
        <f t="shared" si="8"/>
        <v>0.77500000000000002</v>
      </c>
      <c r="V46" s="139">
        <f t="shared" si="8"/>
        <v>0.77499999999999991</v>
      </c>
      <c r="W46" s="121">
        <f t="shared" si="1"/>
        <v>26</v>
      </c>
      <c r="X46" s="161">
        <f t="shared" si="1"/>
        <v>3.2</v>
      </c>
      <c r="Y46" s="171">
        <v>24</v>
      </c>
      <c r="Z46" s="163">
        <f t="shared" si="3"/>
        <v>19.200000000000003</v>
      </c>
    </row>
    <row r="47" spans="1:26" ht="19.899999999999999" customHeight="1" x14ac:dyDescent="0.3">
      <c r="A47" s="6">
        <v>41</v>
      </c>
      <c r="B47" s="151">
        <v>663761</v>
      </c>
      <c r="C47" s="152" t="s">
        <v>145</v>
      </c>
      <c r="D47" s="14">
        <v>12</v>
      </c>
      <c r="E47" s="14">
        <v>8</v>
      </c>
      <c r="F47" s="14">
        <v>14</v>
      </c>
      <c r="G47" s="14">
        <v>9</v>
      </c>
      <c r="H47" s="14">
        <v>11</v>
      </c>
      <c r="I47" s="15">
        <f t="shared" si="2"/>
        <v>54</v>
      </c>
      <c r="J47" s="16">
        <f t="shared" si="6"/>
        <v>8.1</v>
      </c>
      <c r="K47" s="30">
        <v>3</v>
      </c>
      <c r="L47" s="30">
        <v>4</v>
      </c>
      <c r="M47" s="30">
        <v>3.5</v>
      </c>
      <c r="N47" s="30">
        <v>2</v>
      </c>
      <c r="O47" s="30">
        <v>3</v>
      </c>
      <c r="P47" s="31">
        <f t="shared" si="4"/>
        <v>15.5</v>
      </c>
      <c r="Q47" s="32">
        <f t="shared" si="5"/>
        <v>0.77500000000000002</v>
      </c>
      <c r="R47" s="38">
        <f t="shared" si="8"/>
        <v>1.9499999999999997</v>
      </c>
      <c r="S47" s="136">
        <f t="shared" si="8"/>
        <v>1.4</v>
      </c>
      <c r="T47" s="136">
        <f t="shared" si="8"/>
        <v>2.2749999999999999</v>
      </c>
      <c r="U47" s="136">
        <f t="shared" si="8"/>
        <v>1.45</v>
      </c>
      <c r="V47" s="139">
        <f t="shared" si="8"/>
        <v>1.7999999999999998</v>
      </c>
      <c r="W47" s="121">
        <f t="shared" si="1"/>
        <v>69.5</v>
      </c>
      <c r="X47" s="161">
        <f t="shared" si="1"/>
        <v>8.875</v>
      </c>
      <c r="Y47" s="171">
        <v>60</v>
      </c>
      <c r="Z47" s="163">
        <f t="shared" si="3"/>
        <v>48</v>
      </c>
    </row>
    <row r="48" spans="1:26" ht="19.899999999999999" customHeight="1" x14ac:dyDescent="0.3">
      <c r="A48" s="6">
        <v>42</v>
      </c>
      <c r="B48" s="151">
        <v>663762</v>
      </c>
      <c r="C48" s="152" t="s">
        <v>146</v>
      </c>
      <c r="D48" s="14">
        <v>7</v>
      </c>
      <c r="E48" s="14">
        <v>9</v>
      </c>
      <c r="F48" s="14">
        <v>11.5</v>
      </c>
      <c r="G48" s="14">
        <v>10</v>
      </c>
      <c r="H48" s="14">
        <v>8</v>
      </c>
      <c r="I48" s="15">
        <f t="shared" si="2"/>
        <v>45.5</v>
      </c>
      <c r="J48" s="16">
        <f t="shared" si="6"/>
        <v>6.8250000000000002</v>
      </c>
      <c r="K48" s="30">
        <v>2</v>
      </c>
      <c r="L48" s="30">
        <v>2.5</v>
      </c>
      <c r="M48" s="30">
        <v>3</v>
      </c>
      <c r="N48" s="30">
        <v>3</v>
      </c>
      <c r="O48" s="30">
        <v>2.5</v>
      </c>
      <c r="P48" s="31">
        <f t="shared" si="4"/>
        <v>13</v>
      </c>
      <c r="Q48" s="32">
        <f t="shared" si="5"/>
        <v>0.65</v>
      </c>
      <c r="R48" s="38">
        <f t="shared" si="8"/>
        <v>1.1500000000000001</v>
      </c>
      <c r="S48" s="136">
        <f t="shared" si="8"/>
        <v>1.4749999999999999</v>
      </c>
      <c r="T48" s="136">
        <f t="shared" si="8"/>
        <v>1.875</v>
      </c>
      <c r="U48" s="136">
        <f t="shared" si="8"/>
        <v>1.65</v>
      </c>
      <c r="V48" s="139">
        <f t="shared" si="8"/>
        <v>1.325</v>
      </c>
      <c r="W48" s="121">
        <f t="shared" si="1"/>
        <v>58.5</v>
      </c>
      <c r="X48" s="161">
        <f t="shared" si="1"/>
        <v>7.4750000000000005</v>
      </c>
      <c r="Y48" s="171">
        <v>48</v>
      </c>
      <c r="Z48" s="163">
        <f t="shared" si="3"/>
        <v>38.400000000000006</v>
      </c>
    </row>
    <row r="49" spans="1:26" ht="19.899999999999999" customHeight="1" x14ac:dyDescent="0.3">
      <c r="A49" s="6">
        <v>43</v>
      </c>
      <c r="B49" s="151">
        <v>663763</v>
      </c>
      <c r="C49" s="152" t="s">
        <v>147</v>
      </c>
      <c r="D49" s="14">
        <v>12</v>
      </c>
      <c r="E49" s="14">
        <v>8</v>
      </c>
      <c r="F49" s="14">
        <v>14</v>
      </c>
      <c r="G49" s="14">
        <v>11</v>
      </c>
      <c r="H49" s="14">
        <v>9</v>
      </c>
      <c r="I49" s="15">
        <f t="shared" si="2"/>
        <v>54</v>
      </c>
      <c r="J49" s="16">
        <f t="shared" si="6"/>
        <v>8.1</v>
      </c>
      <c r="K49" s="30">
        <v>3</v>
      </c>
      <c r="L49" s="30">
        <v>4</v>
      </c>
      <c r="M49" s="30">
        <v>3.5</v>
      </c>
      <c r="N49" s="30">
        <v>2</v>
      </c>
      <c r="O49" s="30">
        <v>3</v>
      </c>
      <c r="P49" s="31">
        <f t="shared" si="4"/>
        <v>15.5</v>
      </c>
      <c r="Q49" s="32">
        <f t="shared" si="5"/>
        <v>0.77500000000000002</v>
      </c>
      <c r="R49" s="38">
        <f t="shared" si="8"/>
        <v>1.9499999999999997</v>
      </c>
      <c r="S49" s="136">
        <f t="shared" si="8"/>
        <v>1.4</v>
      </c>
      <c r="T49" s="136">
        <f t="shared" si="8"/>
        <v>2.2749999999999999</v>
      </c>
      <c r="U49" s="136">
        <f t="shared" si="8"/>
        <v>1.75</v>
      </c>
      <c r="V49" s="139">
        <f t="shared" si="8"/>
        <v>1.5</v>
      </c>
      <c r="W49" s="121">
        <f t="shared" si="1"/>
        <v>69.5</v>
      </c>
      <c r="X49" s="161">
        <f t="shared" si="1"/>
        <v>8.875</v>
      </c>
      <c r="Y49" s="171">
        <v>60</v>
      </c>
      <c r="Z49" s="163">
        <f t="shared" si="3"/>
        <v>48</v>
      </c>
    </row>
    <row r="50" spans="1:26" ht="19.899999999999999" customHeight="1" x14ac:dyDescent="0.3">
      <c r="A50" s="6">
        <v>44</v>
      </c>
      <c r="B50" s="151">
        <v>663764</v>
      </c>
      <c r="C50" s="152" t="s">
        <v>148</v>
      </c>
      <c r="D50" s="14">
        <v>10</v>
      </c>
      <c r="E50" s="14">
        <v>6</v>
      </c>
      <c r="F50" s="14">
        <v>9</v>
      </c>
      <c r="G50" s="14">
        <v>8</v>
      </c>
      <c r="H50" s="14">
        <v>5</v>
      </c>
      <c r="I50" s="15">
        <f t="shared" si="2"/>
        <v>38</v>
      </c>
      <c r="J50" s="16">
        <f t="shared" si="6"/>
        <v>5.7</v>
      </c>
      <c r="K50" s="30">
        <v>2</v>
      </c>
      <c r="L50" s="30">
        <v>3.5</v>
      </c>
      <c r="M50" s="30">
        <v>3</v>
      </c>
      <c r="N50" s="30">
        <v>2.5</v>
      </c>
      <c r="O50" s="30">
        <v>1.5</v>
      </c>
      <c r="P50" s="31">
        <f t="shared" si="4"/>
        <v>12.5</v>
      </c>
      <c r="Q50" s="32">
        <f t="shared" si="5"/>
        <v>0.625</v>
      </c>
      <c r="R50" s="38">
        <f t="shared" si="8"/>
        <v>1.6</v>
      </c>
      <c r="S50" s="136">
        <f t="shared" si="8"/>
        <v>1.075</v>
      </c>
      <c r="T50" s="136">
        <f t="shared" si="8"/>
        <v>1.5</v>
      </c>
      <c r="U50" s="136">
        <f t="shared" si="8"/>
        <v>1.325</v>
      </c>
      <c r="V50" s="139">
        <f t="shared" si="8"/>
        <v>0.82499999999999996</v>
      </c>
      <c r="W50" s="121">
        <f t="shared" si="1"/>
        <v>50.5</v>
      </c>
      <c r="X50" s="161">
        <f t="shared" si="1"/>
        <v>6.3250000000000002</v>
      </c>
      <c r="Y50" s="171">
        <v>42</v>
      </c>
      <c r="Z50" s="163">
        <f t="shared" si="3"/>
        <v>33.6</v>
      </c>
    </row>
    <row r="51" spans="1:26" ht="19.899999999999999" customHeight="1" x14ac:dyDescent="0.3">
      <c r="A51" s="6">
        <v>45</v>
      </c>
      <c r="B51" s="151">
        <v>663765</v>
      </c>
      <c r="C51" s="152" t="s">
        <v>149</v>
      </c>
      <c r="D51" s="14">
        <v>8</v>
      </c>
      <c r="E51" s="14">
        <v>5</v>
      </c>
      <c r="F51" s="14">
        <v>7.5</v>
      </c>
      <c r="G51" s="14">
        <v>6</v>
      </c>
      <c r="H51" s="14">
        <v>7</v>
      </c>
      <c r="I51" s="15">
        <f t="shared" si="2"/>
        <v>33.5</v>
      </c>
      <c r="J51" s="16">
        <f t="shared" si="6"/>
        <v>5.0249999999999995</v>
      </c>
      <c r="K51" s="30">
        <v>1.5</v>
      </c>
      <c r="L51" s="30">
        <v>2</v>
      </c>
      <c r="M51" s="30">
        <v>2.5</v>
      </c>
      <c r="N51" s="30">
        <v>2</v>
      </c>
      <c r="O51" s="30">
        <v>1.5</v>
      </c>
      <c r="P51" s="172">
        <f t="shared" ref="P51:P52" si="11">SUM(K51:O51)</f>
        <v>9.5</v>
      </c>
      <c r="Q51" s="32">
        <f t="shared" si="5"/>
        <v>0.47500000000000003</v>
      </c>
      <c r="R51" s="38">
        <f t="shared" si="8"/>
        <v>1.2749999999999999</v>
      </c>
      <c r="S51" s="136">
        <f t="shared" si="8"/>
        <v>0.85</v>
      </c>
      <c r="T51" s="136">
        <f t="shared" si="8"/>
        <v>1.25</v>
      </c>
      <c r="U51" s="136">
        <f t="shared" si="8"/>
        <v>0.99999999999999989</v>
      </c>
      <c r="V51" s="139">
        <f t="shared" si="8"/>
        <v>1.125</v>
      </c>
      <c r="W51" s="121">
        <f t="shared" si="1"/>
        <v>43</v>
      </c>
      <c r="X51" s="161">
        <f t="shared" si="1"/>
        <v>5.4999999999999991</v>
      </c>
      <c r="Y51" s="171">
        <v>38</v>
      </c>
      <c r="Z51" s="163">
        <f t="shared" si="3"/>
        <v>30.400000000000002</v>
      </c>
    </row>
    <row r="52" spans="1:26" ht="19.899999999999999" customHeight="1" x14ac:dyDescent="0.3">
      <c r="A52" s="6">
        <v>46</v>
      </c>
      <c r="B52" s="151">
        <v>663766</v>
      </c>
      <c r="C52" s="152" t="s">
        <v>150</v>
      </c>
      <c r="D52" s="14">
        <v>1</v>
      </c>
      <c r="E52" s="14">
        <v>2.5</v>
      </c>
      <c r="F52" s="14">
        <v>1.5</v>
      </c>
      <c r="G52" s="14">
        <v>2</v>
      </c>
      <c r="H52" s="14">
        <v>2</v>
      </c>
      <c r="I52" s="15">
        <f t="shared" si="2"/>
        <v>9</v>
      </c>
      <c r="J52" s="16">
        <f t="shared" si="6"/>
        <v>1.3499999999999999</v>
      </c>
      <c r="K52" s="30">
        <v>0.5</v>
      </c>
      <c r="L52" s="30">
        <v>1</v>
      </c>
      <c r="M52" s="30">
        <v>0</v>
      </c>
      <c r="N52" s="30">
        <v>1</v>
      </c>
      <c r="O52" s="30">
        <v>0.5</v>
      </c>
      <c r="P52" s="172">
        <f t="shared" si="11"/>
        <v>3</v>
      </c>
      <c r="Q52" s="32">
        <f t="shared" si="5"/>
        <v>0.15000000000000002</v>
      </c>
      <c r="R52" s="38">
        <f t="shared" si="8"/>
        <v>0.17499999999999999</v>
      </c>
      <c r="S52" s="136">
        <f t="shared" si="8"/>
        <v>0.42499999999999999</v>
      </c>
      <c r="T52" s="136">
        <f t="shared" si="8"/>
        <v>0.22499999999999998</v>
      </c>
      <c r="U52" s="136">
        <f t="shared" si="8"/>
        <v>0.35</v>
      </c>
      <c r="V52" s="139">
        <f t="shared" si="8"/>
        <v>0.32500000000000001</v>
      </c>
      <c r="W52" s="121">
        <f t="shared" si="1"/>
        <v>12</v>
      </c>
      <c r="X52" s="161">
        <f t="shared" si="1"/>
        <v>1.5</v>
      </c>
      <c r="Y52" s="171">
        <v>12</v>
      </c>
      <c r="Z52" s="163">
        <f t="shared" si="3"/>
        <v>9.6000000000000014</v>
      </c>
    </row>
    <row r="53" spans="1:26" ht="19.899999999999999" customHeight="1" x14ac:dyDescent="0.3">
      <c r="A53" s="6">
        <v>47</v>
      </c>
      <c r="B53" s="151">
        <v>663767</v>
      </c>
      <c r="C53" s="152" t="s">
        <v>151</v>
      </c>
      <c r="D53" s="14">
        <v>6</v>
      </c>
      <c r="E53" s="14">
        <v>8</v>
      </c>
      <c r="F53" s="14">
        <v>5</v>
      </c>
      <c r="G53" s="14">
        <v>4</v>
      </c>
      <c r="H53" s="14">
        <v>9</v>
      </c>
      <c r="I53" s="15">
        <f t="shared" si="2"/>
        <v>32</v>
      </c>
      <c r="J53" s="16">
        <f t="shared" si="6"/>
        <v>4.8</v>
      </c>
      <c r="K53" s="30">
        <v>1.5</v>
      </c>
      <c r="L53" s="30">
        <v>2.5</v>
      </c>
      <c r="M53" s="30">
        <v>2</v>
      </c>
      <c r="N53" s="30">
        <v>1.5</v>
      </c>
      <c r="O53" s="30">
        <v>2</v>
      </c>
      <c r="P53" s="31">
        <f t="shared" si="4"/>
        <v>9.5</v>
      </c>
      <c r="Q53" s="32">
        <f t="shared" si="5"/>
        <v>0.47500000000000003</v>
      </c>
      <c r="R53" s="38">
        <f t="shared" si="8"/>
        <v>0.97499999999999987</v>
      </c>
      <c r="S53" s="136">
        <f t="shared" si="8"/>
        <v>1.325</v>
      </c>
      <c r="T53" s="136">
        <f t="shared" si="8"/>
        <v>0.85</v>
      </c>
      <c r="U53" s="136">
        <f t="shared" si="8"/>
        <v>0.67500000000000004</v>
      </c>
      <c r="V53" s="139">
        <f t="shared" si="8"/>
        <v>1.45</v>
      </c>
      <c r="W53" s="121">
        <f t="shared" si="1"/>
        <v>41.5</v>
      </c>
      <c r="X53" s="161">
        <f t="shared" si="1"/>
        <v>5.2749999999999995</v>
      </c>
      <c r="Y53" s="171">
        <v>37</v>
      </c>
      <c r="Z53" s="163">
        <f t="shared" si="3"/>
        <v>29.6</v>
      </c>
    </row>
    <row r="54" spans="1:26" ht="19.899999999999999" customHeight="1" x14ac:dyDescent="0.3">
      <c r="A54" s="6">
        <v>48</v>
      </c>
      <c r="B54" s="151">
        <v>663768</v>
      </c>
      <c r="C54" s="152" t="s">
        <v>152</v>
      </c>
      <c r="D54" s="14">
        <v>11</v>
      </c>
      <c r="E54" s="14">
        <v>9.5</v>
      </c>
      <c r="F54" s="14">
        <v>12</v>
      </c>
      <c r="G54" s="14">
        <v>8</v>
      </c>
      <c r="H54" s="14">
        <v>10.5</v>
      </c>
      <c r="I54" s="15">
        <f t="shared" si="2"/>
        <v>51</v>
      </c>
      <c r="J54" s="16">
        <f t="shared" si="6"/>
        <v>7.6499999999999995</v>
      </c>
      <c r="K54" s="30">
        <v>4</v>
      </c>
      <c r="L54" s="30">
        <v>3</v>
      </c>
      <c r="M54" s="30">
        <v>2.5</v>
      </c>
      <c r="N54" s="30">
        <v>2</v>
      </c>
      <c r="O54" s="30">
        <v>3.5</v>
      </c>
      <c r="P54" s="31">
        <f t="shared" si="4"/>
        <v>15</v>
      </c>
      <c r="Q54" s="32">
        <f t="shared" si="5"/>
        <v>0.75</v>
      </c>
      <c r="R54" s="38">
        <f t="shared" si="8"/>
        <v>1.8499999999999999</v>
      </c>
      <c r="S54" s="136">
        <f t="shared" si="8"/>
        <v>1.5750000000000002</v>
      </c>
      <c r="T54" s="136">
        <f t="shared" si="8"/>
        <v>1.9249999999999998</v>
      </c>
      <c r="U54" s="136">
        <f t="shared" si="8"/>
        <v>1.3</v>
      </c>
      <c r="V54" s="139">
        <f t="shared" si="8"/>
        <v>1.75</v>
      </c>
      <c r="W54" s="121">
        <f t="shared" si="1"/>
        <v>66</v>
      </c>
      <c r="X54" s="161">
        <f t="shared" si="1"/>
        <v>8.3999999999999986</v>
      </c>
      <c r="Y54" s="171">
        <v>56</v>
      </c>
      <c r="Z54" s="163">
        <f t="shared" si="3"/>
        <v>44.800000000000004</v>
      </c>
    </row>
    <row r="55" spans="1:26" ht="19.899999999999999" customHeight="1" x14ac:dyDescent="0.3">
      <c r="A55" s="6">
        <v>49</v>
      </c>
      <c r="B55" s="151">
        <v>663769</v>
      </c>
      <c r="C55" s="152" t="s">
        <v>153</v>
      </c>
      <c r="D55" s="14">
        <v>10.5</v>
      </c>
      <c r="E55" s="14">
        <v>12</v>
      </c>
      <c r="F55" s="14">
        <v>9.5</v>
      </c>
      <c r="G55" s="14">
        <v>11</v>
      </c>
      <c r="H55" s="14">
        <v>7</v>
      </c>
      <c r="I55" s="15">
        <f t="shared" si="2"/>
        <v>50</v>
      </c>
      <c r="J55" s="16">
        <f t="shared" si="6"/>
        <v>7.5</v>
      </c>
      <c r="K55" s="30">
        <v>2</v>
      </c>
      <c r="L55" s="30">
        <v>2</v>
      </c>
      <c r="M55" s="30">
        <v>3</v>
      </c>
      <c r="N55" s="30">
        <v>4</v>
      </c>
      <c r="O55" s="30">
        <v>4.5</v>
      </c>
      <c r="P55" s="31">
        <f t="shared" si="4"/>
        <v>15.5</v>
      </c>
      <c r="Q55" s="32">
        <f t="shared" si="5"/>
        <v>0.77500000000000002</v>
      </c>
      <c r="R55" s="38">
        <f t="shared" si="8"/>
        <v>1.675</v>
      </c>
      <c r="S55" s="136">
        <f t="shared" si="8"/>
        <v>1.9</v>
      </c>
      <c r="T55" s="136">
        <f t="shared" si="8"/>
        <v>1.5750000000000002</v>
      </c>
      <c r="U55" s="136">
        <f t="shared" si="8"/>
        <v>1.8499999999999999</v>
      </c>
      <c r="V55" s="139">
        <f t="shared" si="8"/>
        <v>1.2750000000000001</v>
      </c>
      <c r="W55" s="121">
        <f t="shared" si="1"/>
        <v>65.5</v>
      </c>
      <c r="X55" s="161">
        <f t="shared" si="1"/>
        <v>8.2750000000000004</v>
      </c>
      <c r="Y55" s="171">
        <v>55</v>
      </c>
      <c r="Z55" s="163">
        <f t="shared" si="3"/>
        <v>44</v>
      </c>
    </row>
    <row r="56" spans="1:26" ht="19.899999999999999" customHeight="1" x14ac:dyDescent="0.3">
      <c r="A56" s="6">
        <v>50</v>
      </c>
      <c r="B56" s="151">
        <v>663770</v>
      </c>
      <c r="C56" s="152" t="s">
        <v>154</v>
      </c>
      <c r="D56" s="14">
        <v>13</v>
      </c>
      <c r="E56" s="14">
        <v>12.5</v>
      </c>
      <c r="F56" s="14">
        <v>10.5</v>
      </c>
      <c r="G56" s="14">
        <v>12</v>
      </c>
      <c r="H56" s="14">
        <v>11</v>
      </c>
      <c r="I56" s="15">
        <f t="shared" si="2"/>
        <v>59</v>
      </c>
      <c r="J56" s="16">
        <f t="shared" si="6"/>
        <v>8.85</v>
      </c>
      <c r="K56" s="30">
        <v>2.5</v>
      </c>
      <c r="L56" s="30">
        <v>4</v>
      </c>
      <c r="M56" s="30">
        <v>3.5</v>
      </c>
      <c r="N56" s="30">
        <v>3.5</v>
      </c>
      <c r="O56" s="30">
        <v>2.5</v>
      </c>
      <c r="P56" s="31">
        <f t="shared" si="4"/>
        <v>16</v>
      </c>
      <c r="Q56" s="32">
        <f t="shared" si="5"/>
        <v>0.8</v>
      </c>
      <c r="R56" s="38">
        <f t="shared" si="8"/>
        <v>2.0750000000000002</v>
      </c>
      <c r="S56" s="136">
        <f t="shared" si="8"/>
        <v>2.0750000000000002</v>
      </c>
      <c r="T56" s="136">
        <f t="shared" si="8"/>
        <v>1.75</v>
      </c>
      <c r="U56" s="136">
        <f t="shared" si="8"/>
        <v>1.9749999999999999</v>
      </c>
      <c r="V56" s="139">
        <f t="shared" si="8"/>
        <v>1.7749999999999999</v>
      </c>
      <c r="W56" s="121">
        <f t="shared" si="1"/>
        <v>75</v>
      </c>
      <c r="X56" s="161">
        <f t="shared" si="1"/>
        <v>9.65</v>
      </c>
      <c r="Y56" s="171">
        <v>56</v>
      </c>
      <c r="Z56" s="163">
        <f t="shared" si="3"/>
        <v>44.800000000000004</v>
      </c>
    </row>
    <row r="57" spans="1:26" ht="19.899999999999999" customHeight="1" x14ac:dyDescent="0.3">
      <c r="A57" s="6">
        <v>51</v>
      </c>
      <c r="B57" s="151">
        <v>663771</v>
      </c>
      <c r="C57" s="152" t="s">
        <v>155</v>
      </c>
      <c r="D57" s="14">
        <v>9</v>
      </c>
      <c r="E57" s="14">
        <v>13</v>
      </c>
      <c r="F57" s="14">
        <v>12</v>
      </c>
      <c r="G57" s="14">
        <v>15.5</v>
      </c>
      <c r="H57" s="14">
        <v>10</v>
      </c>
      <c r="I57" s="15">
        <f t="shared" si="2"/>
        <v>59.5</v>
      </c>
      <c r="J57" s="16">
        <f t="shared" si="6"/>
        <v>8.9249999999999989</v>
      </c>
      <c r="K57" s="30">
        <v>4</v>
      </c>
      <c r="L57" s="30">
        <v>3.5</v>
      </c>
      <c r="M57" s="30">
        <v>5</v>
      </c>
      <c r="N57" s="30">
        <v>2</v>
      </c>
      <c r="O57" s="30">
        <v>4</v>
      </c>
      <c r="P57" s="31">
        <f t="shared" si="4"/>
        <v>18.5</v>
      </c>
      <c r="Q57" s="32">
        <f t="shared" si="5"/>
        <v>0.92500000000000004</v>
      </c>
      <c r="R57" s="38">
        <f t="shared" si="8"/>
        <v>1.5499999999999998</v>
      </c>
      <c r="S57" s="136">
        <f t="shared" si="8"/>
        <v>2.125</v>
      </c>
      <c r="T57" s="136">
        <f t="shared" si="8"/>
        <v>2.0499999999999998</v>
      </c>
      <c r="U57" s="136">
        <f t="shared" si="8"/>
        <v>2.4249999999999998</v>
      </c>
      <c r="V57" s="139">
        <f t="shared" si="8"/>
        <v>1.7</v>
      </c>
      <c r="W57" s="121">
        <f t="shared" si="1"/>
        <v>78</v>
      </c>
      <c r="X57" s="161">
        <f t="shared" si="1"/>
        <v>9.85</v>
      </c>
      <c r="Y57" s="171">
        <v>63</v>
      </c>
      <c r="Z57" s="163">
        <f t="shared" si="3"/>
        <v>50.400000000000006</v>
      </c>
    </row>
    <row r="58" spans="1:26" ht="19.899999999999999" customHeight="1" x14ac:dyDescent="0.3">
      <c r="A58" s="6">
        <v>52</v>
      </c>
      <c r="B58" s="151">
        <v>663772</v>
      </c>
      <c r="C58" s="152" t="s">
        <v>156</v>
      </c>
      <c r="D58" s="14">
        <v>11</v>
      </c>
      <c r="E58" s="14">
        <v>6.5</v>
      </c>
      <c r="F58" s="14">
        <v>10</v>
      </c>
      <c r="G58" s="14">
        <v>7.5</v>
      </c>
      <c r="H58" s="14">
        <v>9</v>
      </c>
      <c r="I58" s="15">
        <f t="shared" si="2"/>
        <v>44</v>
      </c>
      <c r="J58" s="16">
        <f t="shared" si="6"/>
        <v>6.6</v>
      </c>
      <c r="K58" s="30">
        <v>2.5</v>
      </c>
      <c r="L58" s="30">
        <v>3.5</v>
      </c>
      <c r="M58" s="30">
        <v>3</v>
      </c>
      <c r="N58" s="30">
        <v>1.5</v>
      </c>
      <c r="O58" s="30">
        <v>2</v>
      </c>
      <c r="P58" s="31">
        <f t="shared" si="4"/>
        <v>12.5</v>
      </c>
      <c r="Q58" s="32">
        <f t="shared" si="5"/>
        <v>0.625</v>
      </c>
      <c r="R58" s="38">
        <f t="shared" si="8"/>
        <v>1.7749999999999999</v>
      </c>
      <c r="S58" s="136">
        <f t="shared" si="8"/>
        <v>1.1499999999999999</v>
      </c>
      <c r="T58" s="136">
        <f t="shared" si="8"/>
        <v>1.65</v>
      </c>
      <c r="U58" s="136">
        <f t="shared" si="8"/>
        <v>1.2</v>
      </c>
      <c r="V58" s="139">
        <f t="shared" si="8"/>
        <v>1.45</v>
      </c>
      <c r="W58" s="121">
        <f t="shared" si="1"/>
        <v>56.5</v>
      </c>
      <c r="X58" s="161">
        <f t="shared" si="1"/>
        <v>7.2249999999999996</v>
      </c>
      <c r="Y58" s="171">
        <v>48</v>
      </c>
      <c r="Z58" s="163">
        <f t="shared" si="3"/>
        <v>38.400000000000006</v>
      </c>
    </row>
    <row r="59" spans="1:26" ht="19.899999999999999" customHeight="1" x14ac:dyDescent="0.3">
      <c r="A59" s="6">
        <v>53</v>
      </c>
      <c r="B59" s="151">
        <v>663773</v>
      </c>
      <c r="C59" s="152" t="s">
        <v>157</v>
      </c>
      <c r="D59" s="14">
        <v>10.5</v>
      </c>
      <c r="E59" s="14">
        <v>8</v>
      </c>
      <c r="F59" s="14">
        <v>7.5</v>
      </c>
      <c r="G59" s="14">
        <v>12.5</v>
      </c>
      <c r="H59" s="14">
        <v>13.5</v>
      </c>
      <c r="I59" s="15">
        <f t="shared" si="2"/>
        <v>52</v>
      </c>
      <c r="J59" s="16">
        <f t="shared" si="6"/>
        <v>7.8</v>
      </c>
      <c r="K59" s="30">
        <v>3.5</v>
      </c>
      <c r="L59" s="30">
        <v>2</v>
      </c>
      <c r="M59" s="30">
        <v>4.5</v>
      </c>
      <c r="N59" s="30">
        <v>2.5</v>
      </c>
      <c r="O59" s="30">
        <v>3</v>
      </c>
      <c r="P59" s="31">
        <f t="shared" si="4"/>
        <v>15.5</v>
      </c>
      <c r="Q59" s="32">
        <f t="shared" si="5"/>
        <v>0.77500000000000002</v>
      </c>
      <c r="R59" s="38">
        <f t="shared" si="8"/>
        <v>1.75</v>
      </c>
      <c r="S59" s="136">
        <f t="shared" si="8"/>
        <v>1.3</v>
      </c>
      <c r="T59" s="136">
        <f t="shared" si="8"/>
        <v>1.35</v>
      </c>
      <c r="U59" s="136">
        <f t="shared" si="8"/>
        <v>2</v>
      </c>
      <c r="V59" s="139">
        <f t="shared" si="8"/>
        <v>2.1749999999999998</v>
      </c>
      <c r="W59" s="121">
        <f t="shared" si="1"/>
        <v>67.5</v>
      </c>
      <c r="X59" s="161">
        <f t="shared" si="1"/>
        <v>8.5749999999999993</v>
      </c>
      <c r="Y59" s="171">
        <v>56</v>
      </c>
      <c r="Z59" s="163">
        <f t="shared" si="3"/>
        <v>44.800000000000004</v>
      </c>
    </row>
    <row r="60" spans="1:26" ht="19.899999999999999" customHeight="1" x14ac:dyDescent="0.3">
      <c r="A60" s="6">
        <v>54</v>
      </c>
      <c r="B60" s="151">
        <v>663774</v>
      </c>
      <c r="C60" s="152" t="s">
        <v>158</v>
      </c>
      <c r="D60" s="14">
        <v>7</v>
      </c>
      <c r="E60" s="14">
        <v>9</v>
      </c>
      <c r="F60" s="14">
        <v>11.5</v>
      </c>
      <c r="G60" s="14">
        <v>10</v>
      </c>
      <c r="H60" s="14">
        <v>8</v>
      </c>
      <c r="I60" s="15">
        <f t="shared" si="2"/>
        <v>45.5</v>
      </c>
      <c r="J60" s="16">
        <f t="shared" si="6"/>
        <v>6.8250000000000002</v>
      </c>
      <c r="K60" s="30">
        <v>2</v>
      </c>
      <c r="L60" s="30">
        <v>2.5</v>
      </c>
      <c r="M60" s="30">
        <v>3</v>
      </c>
      <c r="N60" s="30">
        <v>3</v>
      </c>
      <c r="O60" s="30">
        <v>2.5</v>
      </c>
      <c r="P60" s="31">
        <f>SUM(K60:O60)</f>
        <v>13</v>
      </c>
      <c r="Q60" s="32">
        <f t="shared" si="5"/>
        <v>0.65</v>
      </c>
      <c r="R60" s="38">
        <f t="shared" si="8"/>
        <v>1.1500000000000001</v>
      </c>
      <c r="S60" s="136">
        <f t="shared" si="8"/>
        <v>1.4749999999999999</v>
      </c>
      <c r="T60" s="136">
        <f t="shared" si="8"/>
        <v>1.875</v>
      </c>
      <c r="U60" s="136">
        <f>(G60*0.15+O60*0.05)</f>
        <v>1.625</v>
      </c>
      <c r="V60" s="139">
        <f t="shared" si="8"/>
        <v>1.325</v>
      </c>
      <c r="W60" s="121">
        <f t="shared" si="1"/>
        <v>58.5</v>
      </c>
      <c r="X60" s="161">
        <f t="shared" si="1"/>
        <v>7.4750000000000005</v>
      </c>
      <c r="Y60" s="171">
        <v>50</v>
      </c>
      <c r="Z60" s="163">
        <f t="shared" si="3"/>
        <v>40</v>
      </c>
    </row>
    <row r="61" spans="1:26" ht="19.899999999999999" customHeight="1" x14ac:dyDescent="0.3">
      <c r="A61" s="6">
        <v>55</v>
      </c>
      <c r="B61" s="151">
        <v>663775</v>
      </c>
      <c r="C61" s="152" t="s">
        <v>159</v>
      </c>
      <c r="D61" s="14">
        <v>8</v>
      </c>
      <c r="E61" s="14">
        <v>12</v>
      </c>
      <c r="F61" s="14">
        <v>10</v>
      </c>
      <c r="G61" s="14">
        <v>13</v>
      </c>
      <c r="H61" s="14">
        <v>7</v>
      </c>
      <c r="I61" s="15">
        <f t="shared" si="2"/>
        <v>50</v>
      </c>
      <c r="J61" s="16">
        <f t="shared" si="6"/>
        <v>7.5</v>
      </c>
      <c r="K61" s="30">
        <v>3</v>
      </c>
      <c r="L61" s="30">
        <v>3.5</v>
      </c>
      <c r="M61" s="30">
        <v>2</v>
      </c>
      <c r="N61" s="30">
        <v>4</v>
      </c>
      <c r="O61" s="30">
        <v>3</v>
      </c>
      <c r="P61" s="31">
        <f>SUM(K61:O61)</f>
        <v>15.5</v>
      </c>
      <c r="Q61" s="32">
        <f t="shared" si="5"/>
        <v>0.77500000000000002</v>
      </c>
      <c r="R61" s="38">
        <f t="shared" si="8"/>
        <v>1.35</v>
      </c>
      <c r="S61" s="136">
        <f t="shared" si="8"/>
        <v>1.9749999999999999</v>
      </c>
      <c r="T61" s="136">
        <f t="shared" si="8"/>
        <v>1.6</v>
      </c>
      <c r="U61" s="136">
        <f>(G61*0.15+O61*0.05)</f>
        <v>2.1</v>
      </c>
      <c r="V61" s="139">
        <f t="shared" si="8"/>
        <v>1.2000000000000002</v>
      </c>
      <c r="W61" s="121">
        <f t="shared" si="1"/>
        <v>65.5</v>
      </c>
      <c r="X61" s="161">
        <f t="shared" si="1"/>
        <v>8.2750000000000004</v>
      </c>
      <c r="Y61" s="171">
        <v>54</v>
      </c>
      <c r="Z61" s="163">
        <f t="shared" si="3"/>
        <v>43.2</v>
      </c>
    </row>
    <row r="62" spans="1:26" ht="19.899999999999999" customHeight="1" x14ac:dyDescent="0.3">
      <c r="A62" s="6">
        <v>56</v>
      </c>
      <c r="B62" s="151">
        <v>663776</v>
      </c>
      <c r="C62" s="152" t="s">
        <v>160</v>
      </c>
      <c r="D62" s="14">
        <v>11</v>
      </c>
      <c r="E62" s="14">
        <v>9</v>
      </c>
      <c r="F62" s="14">
        <v>12</v>
      </c>
      <c r="G62" s="14">
        <v>8</v>
      </c>
      <c r="H62" s="14">
        <v>14</v>
      </c>
      <c r="I62" s="15">
        <f t="shared" si="2"/>
        <v>54</v>
      </c>
      <c r="J62" s="16">
        <f t="shared" si="6"/>
        <v>8.1</v>
      </c>
      <c r="K62" s="30">
        <v>4</v>
      </c>
      <c r="L62" s="30">
        <v>5</v>
      </c>
      <c r="M62" s="30">
        <v>2.5</v>
      </c>
      <c r="N62" s="30">
        <v>3</v>
      </c>
      <c r="O62" s="30">
        <v>2</v>
      </c>
      <c r="P62" s="31">
        <f t="shared" si="4"/>
        <v>16.5</v>
      </c>
      <c r="Q62" s="32">
        <f t="shared" si="5"/>
        <v>0.82500000000000007</v>
      </c>
      <c r="R62" s="38">
        <f t="shared" si="8"/>
        <v>1.8499999999999999</v>
      </c>
      <c r="S62" s="136">
        <f t="shared" si="8"/>
        <v>1.5999999999999999</v>
      </c>
      <c r="T62" s="136">
        <f t="shared" si="8"/>
        <v>1.9249999999999998</v>
      </c>
      <c r="U62" s="136">
        <f t="shared" si="8"/>
        <v>1.35</v>
      </c>
      <c r="V62" s="139">
        <f t="shared" si="8"/>
        <v>2.2000000000000002</v>
      </c>
      <c r="W62" s="121">
        <f t="shared" si="1"/>
        <v>70.5</v>
      </c>
      <c r="X62" s="161">
        <f t="shared" si="1"/>
        <v>8.9249999999999989</v>
      </c>
      <c r="Y62" s="171">
        <v>58</v>
      </c>
      <c r="Z62" s="163">
        <f t="shared" si="3"/>
        <v>46.400000000000006</v>
      </c>
    </row>
    <row r="63" spans="1:26" ht="19.899999999999999" customHeight="1" x14ac:dyDescent="0.3">
      <c r="A63" s="6">
        <v>57</v>
      </c>
      <c r="B63" s="151">
        <v>663777</v>
      </c>
      <c r="C63" s="152" t="s">
        <v>161</v>
      </c>
      <c r="D63" s="14">
        <v>9</v>
      </c>
      <c r="E63" s="14">
        <v>13.5</v>
      </c>
      <c r="F63" s="14">
        <v>7</v>
      </c>
      <c r="G63" s="14">
        <v>12</v>
      </c>
      <c r="H63" s="14">
        <v>13</v>
      </c>
      <c r="I63" s="15">
        <f t="shared" si="2"/>
        <v>54.5</v>
      </c>
      <c r="J63" s="16">
        <f t="shared" si="6"/>
        <v>8.1749999999999989</v>
      </c>
      <c r="K63" s="30">
        <v>3</v>
      </c>
      <c r="L63" s="30">
        <v>2.5</v>
      </c>
      <c r="M63" s="30">
        <v>5</v>
      </c>
      <c r="N63" s="30">
        <v>2.5</v>
      </c>
      <c r="O63" s="30">
        <v>4</v>
      </c>
      <c r="P63" s="31">
        <f t="shared" si="4"/>
        <v>17</v>
      </c>
      <c r="Q63" s="32">
        <f t="shared" si="5"/>
        <v>0.85000000000000009</v>
      </c>
      <c r="R63" s="38">
        <f t="shared" si="8"/>
        <v>1.5</v>
      </c>
      <c r="S63" s="136">
        <f t="shared" si="8"/>
        <v>2.15</v>
      </c>
      <c r="T63" s="136">
        <f t="shared" si="8"/>
        <v>1.3</v>
      </c>
      <c r="U63" s="136">
        <f t="shared" si="8"/>
        <v>1.9249999999999998</v>
      </c>
      <c r="V63" s="139">
        <f t="shared" si="8"/>
        <v>2.15</v>
      </c>
      <c r="W63" s="121">
        <f t="shared" si="1"/>
        <v>71.5</v>
      </c>
      <c r="X63" s="161">
        <f t="shared" si="1"/>
        <v>9.0249999999999986</v>
      </c>
      <c r="Y63" s="171">
        <v>60</v>
      </c>
      <c r="Z63" s="163">
        <f t="shared" si="3"/>
        <v>48</v>
      </c>
    </row>
    <row r="64" spans="1:26" ht="19.899999999999999" customHeight="1" x14ac:dyDescent="0.3">
      <c r="A64" s="6">
        <v>58</v>
      </c>
      <c r="B64" s="151">
        <v>663778</v>
      </c>
      <c r="C64" s="152" t="s">
        <v>162</v>
      </c>
      <c r="D64" s="14">
        <v>11</v>
      </c>
      <c r="E64" s="14">
        <v>10</v>
      </c>
      <c r="F64" s="14">
        <v>14</v>
      </c>
      <c r="G64" s="14">
        <v>9</v>
      </c>
      <c r="H64" s="14">
        <v>7</v>
      </c>
      <c r="I64" s="15">
        <f t="shared" si="2"/>
        <v>51</v>
      </c>
      <c r="J64" s="16">
        <f t="shared" si="6"/>
        <v>7.6499999999999995</v>
      </c>
      <c r="K64" s="30">
        <v>3.5</v>
      </c>
      <c r="L64" s="30">
        <v>3</v>
      </c>
      <c r="M64" s="30">
        <v>2</v>
      </c>
      <c r="N64" s="30">
        <v>4</v>
      </c>
      <c r="O64" s="30">
        <v>3</v>
      </c>
      <c r="P64" s="31">
        <f t="shared" si="4"/>
        <v>15.5</v>
      </c>
      <c r="Q64" s="32">
        <f t="shared" si="5"/>
        <v>0.77500000000000002</v>
      </c>
      <c r="R64" s="38">
        <f t="shared" si="8"/>
        <v>1.825</v>
      </c>
      <c r="S64" s="136">
        <f t="shared" si="8"/>
        <v>1.65</v>
      </c>
      <c r="T64" s="136">
        <f t="shared" si="8"/>
        <v>2.2000000000000002</v>
      </c>
      <c r="U64" s="136">
        <f t="shared" si="8"/>
        <v>1.5499999999999998</v>
      </c>
      <c r="V64" s="139">
        <f t="shared" si="8"/>
        <v>1.2000000000000002</v>
      </c>
      <c r="W64" s="121">
        <f t="shared" si="1"/>
        <v>66.5</v>
      </c>
      <c r="X64" s="161">
        <f t="shared" si="1"/>
        <v>8.4249999999999989</v>
      </c>
      <c r="Y64" s="171">
        <v>55</v>
      </c>
      <c r="Z64" s="163">
        <f t="shared" si="3"/>
        <v>44</v>
      </c>
    </row>
    <row r="65" spans="1:26" ht="19.5" customHeight="1" x14ac:dyDescent="0.3">
      <c r="A65" s="6">
        <v>59</v>
      </c>
      <c r="B65" s="151">
        <v>663779</v>
      </c>
      <c r="C65" s="152" t="s">
        <v>163</v>
      </c>
      <c r="D65" s="167">
        <v>6.5</v>
      </c>
      <c r="E65" s="14">
        <v>8</v>
      </c>
      <c r="F65" s="14">
        <v>7</v>
      </c>
      <c r="G65" s="14">
        <v>8.5</v>
      </c>
      <c r="H65" s="14">
        <v>9</v>
      </c>
      <c r="I65" s="15">
        <f t="shared" si="2"/>
        <v>39</v>
      </c>
      <c r="J65" s="16">
        <f t="shared" si="6"/>
        <v>5.85</v>
      </c>
      <c r="K65" s="30">
        <v>2.5</v>
      </c>
      <c r="L65" s="30">
        <v>2</v>
      </c>
      <c r="M65" s="30">
        <v>3</v>
      </c>
      <c r="N65" s="30">
        <v>2.5</v>
      </c>
      <c r="O65" s="30">
        <v>1.5</v>
      </c>
      <c r="P65" s="31">
        <f t="shared" si="4"/>
        <v>11.5</v>
      </c>
      <c r="Q65" s="32">
        <f t="shared" si="5"/>
        <v>0.57500000000000007</v>
      </c>
      <c r="R65" s="38">
        <f t="shared" si="8"/>
        <v>1.1000000000000001</v>
      </c>
      <c r="S65" s="136">
        <f t="shared" si="8"/>
        <v>1.3</v>
      </c>
      <c r="T65" s="136">
        <f t="shared" si="8"/>
        <v>1.2000000000000002</v>
      </c>
      <c r="U65" s="136">
        <f t="shared" si="8"/>
        <v>1.4</v>
      </c>
      <c r="V65" s="139">
        <f t="shared" si="8"/>
        <v>1.4249999999999998</v>
      </c>
      <c r="W65" s="121">
        <f t="shared" si="1"/>
        <v>50.5</v>
      </c>
      <c r="X65" s="161">
        <f t="shared" si="1"/>
        <v>6.4249999999999998</v>
      </c>
      <c r="Y65" s="171">
        <v>44</v>
      </c>
      <c r="Z65" s="163">
        <f t="shared" si="3"/>
        <v>35.200000000000003</v>
      </c>
    </row>
    <row r="66" spans="1:26" ht="19.5" customHeight="1" x14ac:dyDescent="0.3">
      <c r="A66" s="6">
        <v>60</v>
      </c>
      <c r="B66" s="151">
        <v>663780</v>
      </c>
      <c r="C66" s="152" t="s">
        <v>164</v>
      </c>
      <c r="D66" s="14">
        <v>8</v>
      </c>
      <c r="E66" s="14">
        <v>13</v>
      </c>
      <c r="F66" s="14">
        <v>9</v>
      </c>
      <c r="G66" s="14">
        <v>12</v>
      </c>
      <c r="H66" s="14">
        <v>14</v>
      </c>
      <c r="I66" s="15">
        <f t="shared" si="2"/>
        <v>56</v>
      </c>
      <c r="J66" s="16">
        <f t="shared" si="6"/>
        <v>8.4</v>
      </c>
      <c r="K66" s="30">
        <v>3</v>
      </c>
      <c r="L66" s="30">
        <v>3.5</v>
      </c>
      <c r="M66" s="30">
        <v>4</v>
      </c>
      <c r="N66" s="30">
        <v>5</v>
      </c>
      <c r="O66" s="30">
        <v>3</v>
      </c>
      <c r="P66" s="31">
        <f t="shared" si="4"/>
        <v>18.5</v>
      </c>
      <c r="Q66" s="32">
        <f t="shared" si="5"/>
        <v>0.92500000000000004</v>
      </c>
      <c r="R66" s="38">
        <f t="shared" si="8"/>
        <v>1.35</v>
      </c>
      <c r="S66" s="136">
        <f t="shared" si="8"/>
        <v>2.125</v>
      </c>
      <c r="T66" s="136">
        <f t="shared" si="8"/>
        <v>1.5499999999999998</v>
      </c>
      <c r="U66" s="136">
        <f t="shared" si="8"/>
        <v>2.0499999999999998</v>
      </c>
      <c r="V66" s="139">
        <f t="shared" si="8"/>
        <v>2.25</v>
      </c>
      <c r="W66" s="121">
        <f t="shared" si="1"/>
        <v>74.5</v>
      </c>
      <c r="X66" s="161">
        <f t="shared" si="1"/>
        <v>9.3250000000000011</v>
      </c>
      <c r="Y66" s="171">
        <v>61</v>
      </c>
      <c r="Z66" s="163">
        <f t="shared" si="3"/>
        <v>48.800000000000004</v>
      </c>
    </row>
    <row r="67" spans="1:26" ht="19.5" customHeight="1" x14ac:dyDescent="0.3">
      <c r="A67" s="6">
        <v>61</v>
      </c>
      <c r="B67" s="151">
        <v>663781</v>
      </c>
      <c r="C67" s="152" t="s">
        <v>165</v>
      </c>
      <c r="D67" s="14">
        <v>15</v>
      </c>
      <c r="E67" s="14">
        <v>10</v>
      </c>
      <c r="F67" s="14">
        <v>8</v>
      </c>
      <c r="G67" s="14">
        <v>9</v>
      </c>
      <c r="H67" s="14">
        <v>13</v>
      </c>
      <c r="I67" s="15">
        <f t="shared" si="2"/>
        <v>55</v>
      </c>
      <c r="J67" s="16">
        <f t="shared" si="6"/>
        <v>8.25</v>
      </c>
      <c r="K67" s="30">
        <v>2</v>
      </c>
      <c r="L67" s="30">
        <v>4</v>
      </c>
      <c r="M67" s="30">
        <v>3.5</v>
      </c>
      <c r="N67" s="30">
        <v>3</v>
      </c>
      <c r="O67" s="30">
        <v>2.5</v>
      </c>
      <c r="P67" s="31">
        <f t="shared" si="4"/>
        <v>15</v>
      </c>
      <c r="Q67" s="32">
        <f t="shared" si="5"/>
        <v>0.75</v>
      </c>
      <c r="R67" s="38">
        <f t="shared" si="8"/>
        <v>2.35</v>
      </c>
      <c r="S67" s="136">
        <f t="shared" si="8"/>
        <v>1.7</v>
      </c>
      <c r="T67" s="136">
        <f t="shared" si="8"/>
        <v>1.375</v>
      </c>
      <c r="U67" s="136">
        <f t="shared" si="8"/>
        <v>1.5</v>
      </c>
      <c r="V67" s="139">
        <f t="shared" si="8"/>
        <v>2.0750000000000002</v>
      </c>
      <c r="W67" s="121">
        <f t="shared" si="1"/>
        <v>70</v>
      </c>
      <c r="X67" s="161">
        <f t="shared" si="1"/>
        <v>9</v>
      </c>
      <c r="Y67" s="171">
        <v>60</v>
      </c>
      <c r="Z67" s="163">
        <f t="shared" si="3"/>
        <v>48</v>
      </c>
    </row>
    <row r="68" spans="1:26" ht="19.5" customHeight="1" x14ac:dyDescent="0.3">
      <c r="A68" s="6">
        <v>62</v>
      </c>
      <c r="B68" s="151">
        <v>663782</v>
      </c>
      <c r="C68" s="152" t="s">
        <v>166</v>
      </c>
      <c r="D68" s="14">
        <v>5</v>
      </c>
      <c r="E68" s="14">
        <v>7</v>
      </c>
      <c r="F68" s="14">
        <v>6</v>
      </c>
      <c r="G68" s="14">
        <v>4</v>
      </c>
      <c r="H68" s="14">
        <v>9</v>
      </c>
      <c r="I68" s="15">
        <f t="shared" si="2"/>
        <v>31</v>
      </c>
      <c r="J68" s="16">
        <f t="shared" si="6"/>
        <v>4.6499999999999995</v>
      </c>
      <c r="K68" s="30">
        <v>1.5</v>
      </c>
      <c r="L68" s="30">
        <v>2</v>
      </c>
      <c r="M68" s="30">
        <v>2.5</v>
      </c>
      <c r="N68" s="30">
        <v>2</v>
      </c>
      <c r="O68" s="30">
        <v>1.5</v>
      </c>
      <c r="P68" s="31">
        <f t="shared" si="4"/>
        <v>9.5</v>
      </c>
      <c r="Q68" s="32">
        <f t="shared" si="5"/>
        <v>0.47500000000000003</v>
      </c>
      <c r="R68" s="38">
        <f t="shared" si="8"/>
        <v>0.82499999999999996</v>
      </c>
      <c r="S68" s="136">
        <f t="shared" si="8"/>
        <v>1.1500000000000001</v>
      </c>
      <c r="T68" s="136">
        <f t="shared" si="8"/>
        <v>1.0249999999999999</v>
      </c>
      <c r="U68" s="136">
        <f t="shared" si="8"/>
        <v>0.7</v>
      </c>
      <c r="V68" s="139">
        <f t="shared" si="8"/>
        <v>1.4249999999999998</v>
      </c>
      <c r="W68" s="121">
        <f t="shared" si="1"/>
        <v>40.5</v>
      </c>
      <c r="X68" s="161">
        <f t="shared" si="1"/>
        <v>5.1249999999999991</v>
      </c>
      <c r="Y68" s="171">
        <v>36</v>
      </c>
      <c r="Z68" s="163">
        <f t="shared" si="3"/>
        <v>28.8</v>
      </c>
    </row>
    <row r="69" spans="1:26" ht="19.5" customHeight="1" x14ac:dyDescent="0.3">
      <c r="A69" s="6">
        <v>63</v>
      </c>
      <c r="B69" s="151">
        <v>663783</v>
      </c>
      <c r="C69" s="152" t="s">
        <v>167</v>
      </c>
      <c r="D69" s="14">
        <v>18</v>
      </c>
      <c r="E69" s="14">
        <v>13</v>
      </c>
      <c r="F69" s="14">
        <v>15</v>
      </c>
      <c r="G69" s="14">
        <v>16.5</v>
      </c>
      <c r="H69" s="14">
        <v>12</v>
      </c>
      <c r="I69" s="15">
        <f t="shared" si="2"/>
        <v>74.5</v>
      </c>
      <c r="J69" s="16">
        <f t="shared" si="6"/>
        <v>11.174999999999999</v>
      </c>
      <c r="K69" s="30">
        <v>5</v>
      </c>
      <c r="L69" s="30">
        <v>4.5</v>
      </c>
      <c r="M69" s="30">
        <v>4</v>
      </c>
      <c r="N69" s="30">
        <v>5.5</v>
      </c>
      <c r="O69" s="30">
        <v>5</v>
      </c>
      <c r="P69" s="31">
        <f t="shared" si="4"/>
        <v>24</v>
      </c>
      <c r="Q69" s="32">
        <f t="shared" si="5"/>
        <v>1.2000000000000002</v>
      </c>
      <c r="R69" s="38">
        <f t="shared" si="8"/>
        <v>2.9499999999999997</v>
      </c>
      <c r="S69" s="136">
        <f t="shared" si="8"/>
        <v>2.1749999999999998</v>
      </c>
      <c r="T69" s="136">
        <f t="shared" si="8"/>
        <v>2.4500000000000002</v>
      </c>
      <c r="U69" s="136">
        <f t="shared" si="8"/>
        <v>2.75</v>
      </c>
      <c r="V69" s="139">
        <f t="shared" si="8"/>
        <v>2.0499999999999998</v>
      </c>
      <c r="W69" s="121">
        <f t="shared" si="1"/>
        <v>98.5</v>
      </c>
      <c r="X69" s="161">
        <f t="shared" si="1"/>
        <v>12.375</v>
      </c>
      <c r="Y69" s="171">
        <v>79</v>
      </c>
      <c r="Z69" s="163">
        <f t="shared" si="3"/>
        <v>63.2</v>
      </c>
    </row>
    <row r="70" spans="1:26" ht="19.5" customHeight="1" x14ac:dyDescent="0.3">
      <c r="A70" s="6">
        <v>64</v>
      </c>
      <c r="B70" s="151">
        <v>663784</v>
      </c>
      <c r="C70" s="152" t="s">
        <v>168</v>
      </c>
      <c r="D70" s="167">
        <v>8.5</v>
      </c>
      <c r="E70" s="14">
        <v>8</v>
      </c>
      <c r="F70" s="14">
        <v>9</v>
      </c>
      <c r="G70" s="14">
        <v>6</v>
      </c>
      <c r="H70" s="14">
        <v>7</v>
      </c>
      <c r="I70" s="15">
        <f t="shared" si="2"/>
        <v>38.5</v>
      </c>
      <c r="J70" s="16">
        <f t="shared" si="6"/>
        <v>5.7749999999999995</v>
      </c>
      <c r="K70" s="30">
        <v>2.5</v>
      </c>
      <c r="L70" s="30">
        <v>1.5</v>
      </c>
      <c r="M70" s="30">
        <v>2.5</v>
      </c>
      <c r="N70" s="30">
        <v>3</v>
      </c>
      <c r="O70" s="30">
        <v>2</v>
      </c>
      <c r="P70" s="31">
        <f t="shared" si="4"/>
        <v>11.5</v>
      </c>
      <c r="Q70" s="32">
        <f t="shared" si="5"/>
        <v>0.57500000000000007</v>
      </c>
      <c r="R70" s="38">
        <f t="shared" si="8"/>
        <v>1.4</v>
      </c>
      <c r="S70" s="136">
        <f t="shared" si="8"/>
        <v>1.2749999999999999</v>
      </c>
      <c r="T70" s="136">
        <f t="shared" si="8"/>
        <v>1.4749999999999999</v>
      </c>
      <c r="U70" s="136">
        <f t="shared" si="8"/>
        <v>1.0499999999999998</v>
      </c>
      <c r="V70" s="139">
        <f t="shared" si="8"/>
        <v>1.1500000000000001</v>
      </c>
      <c r="W70" s="121">
        <f t="shared" si="1"/>
        <v>50</v>
      </c>
      <c r="X70" s="161">
        <f t="shared" si="1"/>
        <v>6.35</v>
      </c>
      <c r="Y70" s="171">
        <v>42</v>
      </c>
      <c r="Z70" s="163">
        <f t="shared" si="3"/>
        <v>33.6</v>
      </c>
    </row>
    <row r="71" spans="1:26" ht="19.5" customHeight="1" x14ac:dyDescent="0.3">
      <c r="A71" s="6">
        <v>65</v>
      </c>
      <c r="B71" s="151">
        <v>663785</v>
      </c>
      <c r="C71" s="152" t="s">
        <v>169</v>
      </c>
      <c r="D71" s="14">
        <v>9</v>
      </c>
      <c r="E71" s="14">
        <v>12</v>
      </c>
      <c r="F71" s="14">
        <v>10</v>
      </c>
      <c r="G71" s="14">
        <v>12</v>
      </c>
      <c r="H71" s="14">
        <v>15.5</v>
      </c>
      <c r="I71" s="15">
        <f t="shared" si="2"/>
        <v>58.5</v>
      </c>
      <c r="J71" s="16">
        <f t="shared" si="6"/>
        <v>8.7750000000000004</v>
      </c>
      <c r="K71" s="30">
        <v>3.5</v>
      </c>
      <c r="L71" s="30">
        <v>5</v>
      </c>
      <c r="M71" s="30">
        <v>3</v>
      </c>
      <c r="N71" s="30">
        <v>4.5</v>
      </c>
      <c r="O71" s="30">
        <v>2.5</v>
      </c>
      <c r="P71" s="31">
        <f t="shared" si="4"/>
        <v>18.5</v>
      </c>
      <c r="Q71" s="32">
        <f t="shared" si="5"/>
        <v>0.92500000000000004</v>
      </c>
      <c r="R71" s="38">
        <f t="shared" si="8"/>
        <v>1.5249999999999999</v>
      </c>
      <c r="S71" s="136">
        <f t="shared" si="8"/>
        <v>2.0499999999999998</v>
      </c>
      <c r="T71" s="136">
        <f t="shared" si="8"/>
        <v>1.65</v>
      </c>
      <c r="U71" s="136">
        <f t="shared" si="8"/>
        <v>2.0249999999999999</v>
      </c>
      <c r="V71" s="139">
        <f t="shared" si="8"/>
        <v>2.4499999999999997</v>
      </c>
      <c r="W71" s="121">
        <f t="shared" si="1"/>
        <v>77</v>
      </c>
      <c r="X71" s="161">
        <f t="shared" si="1"/>
        <v>9.7000000000000011</v>
      </c>
      <c r="Y71" s="171">
        <v>64</v>
      </c>
      <c r="Z71" s="163">
        <f t="shared" si="3"/>
        <v>51.2</v>
      </c>
    </row>
    <row r="72" spans="1:26" ht="19.5" customHeight="1" x14ac:dyDescent="0.3">
      <c r="A72" s="6">
        <v>66</v>
      </c>
      <c r="B72" s="151">
        <v>663786</v>
      </c>
      <c r="C72" s="152" t="s">
        <v>170</v>
      </c>
      <c r="D72" s="14">
        <v>10.5</v>
      </c>
      <c r="E72" s="14">
        <v>7</v>
      </c>
      <c r="F72" s="14">
        <v>8.5</v>
      </c>
      <c r="G72" s="14">
        <v>13</v>
      </c>
      <c r="H72" s="14">
        <v>12</v>
      </c>
      <c r="I72" s="15">
        <f t="shared" si="2"/>
        <v>51</v>
      </c>
      <c r="J72" s="16">
        <f t="shared" si="6"/>
        <v>7.6499999999999995</v>
      </c>
      <c r="K72" s="167">
        <v>3</v>
      </c>
      <c r="L72" s="30">
        <v>2.5</v>
      </c>
      <c r="M72" s="30">
        <v>2.5</v>
      </c>
      <c r="N72" s="30">
        <v>3.5</v>
      </c>
      <c r="O72" s="30">
        <v>4</v>
      </c>
      <c r="P72" s="31">
        <f t="shared" si="4"/>
        <v>15.5</v>
      </c>
      <c r="Q72" s="32">
        <f t="shared" si="5"/>
        <v>0.77500000000000002</v>
      </c>
      <c r="R72" s="38">
        <f t="shared" si="8"/>
        <v>1.7250000000000001</v>
      </c>
      <c r="S72" s="136">
        <f t="shared" si="8"/>
        <v>1.175</v>
      </c>
      <c r="T72" s="136">
        <f t="shared" si="8"/>
        <v>1.4</v>
      </c>
      <c r="U72" s="136">
        <f t="shared" si="8"/>
        <v>2.125</v>
      </c>
      <c r="V72" s="139">
        <f t="shared" si="8"/>
        <v>1.9999999999999998</v>
      </c>
      <c r="W72" s="121">
        <f t="shared" si="1"/>
        <v>66.5</v>
      </c>
      <c r="X72" s="161">
        <f t="shared" si="1"/>
        <v>8.4249999999999989</v>
      </c>
      <c r="Y72" s="171">
        <v>55</v>
      </c>
      <c r="Z72" s="163">
        <f t="shared" si="3"/>
        <v>44</v>
      </c>
    </row>
    <row r="73" spans="1:26" ht="19.5" customHeight="1" x14ac:dyDescent="0.3">
      <c r="A73" s="6">
        <v>67</v>
      </c>
      <c r="B73" s="151">
        <v>663787</v>
      </c>
      <c r="C73" s="152" t="s">
        <v>171</v>
      </c>
      <c r="D73" s="14">
        <v>7</v>
      </c>
      <c r="E73" s="14">
        <v>11</v>
      </c>
      <c r="F73" s="14">
        <v>8</v>
      </c>
      <c r="G73" s="14">
        <v>9.5</v>
      </c>
      <c r="H73" s="14">
        <v>10</v>
      </c>
      <c r="I73" s="15">
        <f t="shared" si="2"/>
        <v>45.5</v>
      </c>
      <c r="J73" s="16">
        <f t="shared" si="6"/>
        <v>6.8250000000000002</v>
      </c>
      <c r="K73" s="30">
        <v>2</v>
      </c>
      <c r="L73" s="30">
        <v>3</v>
      </c>
      <c r="M73" s="30">
        <v>4</v>
      </c>
      <c r="N73" s="30">
        <v>3.5</v>
      </c>
      <c r="O73" s="30">
        <v>2.5</v>
      </c>
      <c r="P73" s="31">
        <f t="shared" si="4"/>
        <v>15</v>
      </c>
      <c r="Q73" s="32">
        <f t="shared" si="5"/>
        <v>0.75</v>
      </c>
      <c r="R73" s="38">
        <f t="shared" si="8"/>
        <v>1.1500000000000001</v>
      </c>
      <c r="S73" s="136">
        <f t="shared" si="8"/>
        <v>1.7999999999999998</v>
      </c>
      <c r="T73" s="136">
        <f t="shared" si="8"/>
        <v>1.4</v>
      </c>
      <c r="U73" s="136">
        <f t="shared" si="8"/>
        <v>1.6</v>
      </c>
      <c r="V73" s="139">
        <f t="shared" si="8"/>
        <v>1.625</v>
      </c>
      <c r="W73" s="121">
        <f t="shared" si="1"/>
        <v>60.5</v>
      </c>
      <c r="X73" s="161">
        <f t="shared" si="1"/>
        <v>7.5750000000000002</v>
      </c>
      <c r="Y73" s="171">
        <v>49</v>
      </c>
      <c r="Z73" s="163">
        <f t="shared" si="3"/>
        <v>39.200000000000003</v>
      </c>
    </row>
    <row r="74" spans="1:26" ht="19.5" customHeight="1" x14ac:dyDescent="0.3">
      <c r="A74" s="6">
        <v>68</v>
      </c>
      <c r="B74" s="151">
        <v>663788</v>
      </c>
      <c r="C74" s="152" t="s">
        <v>172</v>
      </c>
      <c r="D74" s="14">
        <v>10</v>
      </c>
      <c r="E74" s="14">
        <v>9</v>
      </c>
      <c r="F74" s="14">
        <v>11</v>
      </c>
      <c r="G74" s="14">
        <v>6.5</v>
      </c>
      <c r="H74" s="14">
        <v>8.5</v>
      </c>
      <c r="I74" s="15">
        <f t="shared" si="2"/>
        <v>45</v>
      </c>
      <c r="J74" s="16">
        <f t="shared" si="6"/>
        <v>6.75</v>
      </c>
      <c r="K74" s="30">
        <v>3</v>
      </c>
      <c r="L74" s="30">
        <v>2.5</v>
      </c>
      <c r="M74" s="30">
        <v>3.5</v>
      </c>
      <c r="N74" s="30">
        <v>2</v>
      </c>
      <c r="O74" s="30">
        <v>4</v>
      </c>
      <c r="P74" s="31">
        <f t="shared" si="4"/>
        <v>15</v>
      </c>
      <c r="Q74" s="32">
        <f t="shared" si="5"/>
        <v>0.75</v>
      </c>
      <c r="R74" s="38">
        <f t="shared" si="8"/>
        <v>1.65</v>
      </c>
      <c r="S74" s="136">
        <f t="shared" si="8"/>
        <v>1.4749999999999999</v>
      </c>
      <c r="T74" s="136">
        <f t="shared" si="8"/>
        <v>1.825</v>
      </c>
      <c r="U74" s="136">
        <f t="shared" si="8"/>
        <v>1.075</v>
      </c>
      <c r="V74" s="139">
        <f t="shared" si="8"/>
        <v>1.4749999999999999</v>
      </c>
      <c r="W74" s="121">
        <f t="shared" si="1"/>
        <v>60</v>
      </c>
      <c r="X74" s="161">
        <f t="shared" si="1"/>
        <v>7.5</v>
      </c>
      <c r="Y74" s="171">
        <v>50</v>
      </c>
      <c r="Z74" s="163">
        <f t="shared" si="3"/>
        <v>40</v>
      </c>
    </row>
    <row r="75" spans="1:26" ht="19.5" customHeight="1" x14ac:dyDescent="0.3">
      <c r="A75" s="6">
        <v>69</v>
      </c>
      <c r="B75" s="151">
        <v>663789</v>
      </c>
      <c r="C75" s="152" t="s">
        <v>173</v>
      </c>
      <c r="D75" s="14">
        <v>11</v>
      </c>
      <c r="E75" s="14">
        <v>8</v>
      </c>
      <c r="F75" s="14">
        <v>13.5</v>
      </c>
      <c r="G75" s="14">
        <v>9</v>
      </c>
      <c r="H75" s="14">
        <v>14</v>
      </c>
      <c r="I75" s="15">
        <f t="shared" si="2"/>
        <v>55.5</v>
      </c>
      <c r="J75" s="16">
        <f t="shared" si="6"/>
        <v>8.3249999999999993</v>
      </c>
      <c r="K75" s="30">
        <v>4.5</v>
      </c>
      <c r="L75" s="30">
        <v>4</v>
      </c>
      <c r="M75" s="30">
        <v>2</v>
      </c>
      <c r="N75" s="30">
        <v>3</v>
      </c>
      <c r="O75" s="30">
        <v>3.5</v>
      </c>
      <c r="P75" s="31">
        <f t="shared" si="4"/>
        <v>17</v>
      </c>
      <c r="Q75" s="32">
        <f t="shared" si="5"/>
        <v>0.85000000000000009</v>
      </c>
      <c r="R75" s="38">
        <f t="shared" si="8"/>
        <v>1.875</v>
      </c>
      <c r="S75" s="136">
        <f t="shared" si="8"/>
        <v>1.4</v>
      </c>
      <c r="T75" s="136">
        <f t="shared" si="8"/>
        <v>2.125</v>
      </c>
      <c r="U75" s="136">
        <f t="shared" si="8"/>
        <v>1.5</v>
      </c>
      <c r="V75" s="139">
        <f t="shared" si="8"/>
        <v>2.2749999999999999</v>
      </c>
      <c r="W75" s="121">
        <f t="shared" si="1"/>
        <v>72.5</v>
      </c>
      <c r="X75" s="161">
        <f t="shared" si="1"/>
        <v>9.1749999999999989</v>
      </c>
      <c r="Y75" s="171">
        <v>58</v>
      </c>
      <c r="Z75" s="163">
        <f t="shared" si="3"/>
        <v>46.400000000000006</v>
      </c>
    </row>
    <row r="76" spans="1:26" ht="19.5" customHeight="1" x14ac:dyDescent="0.3">
      <c r="A76" s="6">
        <v>70</v>
      </c>
      <c r="B76" s="151">
        <v>663790</v>
      </c>
      <c r="C76" s="152" t="s">
        <v>174</v>
      </c>
      <c r="D76" s="14">
        <v>9.5</v>
      </c>
      <c r="E76" s="14">
        <v>12</v>
      </c>
      <c r="F76" s="14">
        <v>10</v>
      </c>
      <c r="G76" s="14">
        <v>14</v>
      </c>
      <c r="H76" s="14">
        <v>7</v>
      </c>
      <c r="I76" s="15">
        <f t="shared" si="2"/>
        <v>52.5</v>
      </c>
      <c r="J76" s="16">
        <f t="shared" si="6"/>
        <v>7.875</v>
      </c>
      <c r="K76" s="30">
        <v>3</v>
      </c>
      <c r="L76" s="30">
        <v>5</v>
      </c>
      <c r="M76" s="30">
        <v>1.5</v>
      </c>
      <c r="N76" s="30">
        <v>4.5</v>
      </c>
      <c r="O76" s="30">
        <v>2</v>
      </c>
      <c r="P76" s="31">
        <f t="shared" si="4"/>
        <v>16</v>
      </c>
      <c r="Q76" s="32">
        <f t="shared" si="5"/>
        <v>0.8</v>
      </c>
      <c r="R76" s="38">
        <f t="shared" si="8"/>
        <v>1.5750000000000002</v>
      </c>
      <c r="S76" s="136">
        <f t="shared" si="8"/>
        <v>2.0499999999999998</v>
      </c>
      <c r="T76" s="136">
        <f t="shared" si="8"/>
        <v>1.575</v>
      </c>
      <c r="U76" s="136">
        <f t="shared" si="8"/>
        <v>2.3250000000000002</v>
      </c>
      <c r="V76" s="139">
        <f t="shared" si="8"/>
        <v>1.1500000000000001</v>
      </c>
      <c r="W76" s="121">
        <f t="shared" si="1"/>
        <v>68.5</v>
      </c>
      <c r="X76" s="161">
        <f t="shared" si="1"/>
        <v>8.6750000000000007</v>
      </c>
      <c r="Y76" s="171">
        <v>57</v>
      </c>
      <c r="Z76" s="163">
        <f t="shared" si="3"/>
        <v>45.6</v>
      </c>
    </row>
    <row r="77" spans="1:26" ht="19.5" customHeight="1" x14ac:dyDescent="0.3">
      <c r="A77" s="6">
        <v>71</v>
      </c>
      <c r="B77" s="151">
        <v>663791</v>
      </c>
      <c r="C77" s="152" t="s">
        <v>175</v>
      </c>
      <c r="D77" s="14">
        <v>14</v>
      </c>
      <c r="E77" s="14">
        <v>10.5</v>
      </c>
      <c r="F77" s="14">
        <v>15</v>
      </c>
      <c r="G77" s="14">
        <v>9.5</v>
      </c>
      <c r="H77" s="14">
        <v>12</v>
      </c>
      <c r="I77" s="15">
        <f t="shared" si="2"/>
        <v>61</v>
      </c>
      <c r="J77" s="16">
        <f t="shared" si="6"/>
        <v>9.15</v>
      </c>
      <c r="K77" s="30">
        <v>5</v>
      </c>
      <c r="L77" s="30">
        <v>3.5</v>
      </c>
      <c r="M77" s="30">
        <v>2</v>
      </c>
      <c r="N77" s="30">
        <v>3</v>
      </c>
      <c r="O77" s="30">
        <v>4</v>
      </c>
      <c r="P77" s="31">
        <f t="shared" si="4"/>
        <v>17.5</v>
      </c>
      <c r="Q77" s="32">
        <f t="shared" si="5"/>
        <v>0.875</v>
      </c>
      <c r="R77" s="38">
        <f t="shared" si="8"/>
        <v>2.35</v>
      </c>
      <c r="S77" s="136">
        <f t="shared" si="8"/>
        <v>1.75</v>
      </c>
      <c r="T77" s="136">
        <f t="shared" ref="T77:V111" si="12">(F77*0.15+M77*0.05)</f>
        <v>2.35</v>
      </c>
      <c r="U77" s="136">
        <f t="shared" si="12"/>
        <v>1.5750000000000002</v>
      </c>
      <c r="V77" s="139">
        <f t="shared" si="12"/>
        <v>1.9999999999999998</v>
      </c>
      <c r="W77" s="121">
        <f t="shared" si="1"/>
        <v>78.5</v>
      </c>
      <c r="X77" s="161">
        <f t="shared" si="1"/>
        <v>10.025</v>
      </c>
      <c r="Y77" s="171">
        <v>64</v>
      </c>
      <c r="Z77" s="163">
        <f t="shared" si="3"/>
        <v>51.2</v>
      </c>
    </row>
    <row r="78" spans="1:26" ht="19.5" customHeight="1" x14ac:dyDescent="0.3">
      <c r="A78" s="6">
        <v>72</v>
      </c>
      <c r="B78" s="151">
        <v>663792</v>
      </c>
      <c r="C78" s="152" t="s">
        <v>176</v>
      </c>
      <c r="D78" s="14">
        <v>7.5</v>
      </c>
      <c r="E78" s="14">
        <v>11</v>
      </c>
      <c r="F78" s="14">
        <v>9.5</v>
      </c>
      <c r="G78" s="14">
        <v>10</v>
      </c>
      <c r="H78" s="14">
        <v>13.5</v>
      </c>
      <c r="I78" s="15">
        <f t="shared" si="2"/>
        <v>51.5</v>
      </c>
      <c r="J78" s="16">
        <f t="shared" si="6"/>
        <v>7.7249999999999996</v>
      </c>
      <c r="K78" s="30">
        <v>3</v>
      </c>
      <c r="L78" s="30">
        <v>2</v>
      </c>
      <c r="M78" s="30">
        <v>4.5</v>
      </c>
      <c r="N78" s="30">
        <v>3.5</v>
      </c>
      <c r="O78" s="30">
        <v>3</v>
      </c>
      <c r="P78" s="31">
        <f t="shared" si="4"/>
        <v>16</v>
      </c>
      <c r="Q78" s="32">
        <f t="shared" si="5"/>
        <v>0.8</v>
      </c>
      <c r="R78" s="38">
        <f t="shared" ref="R78:S111" si="13">(D78*0.15+K78*0.05)</f>
        <v>1.2749999999999999</v>
      </c>
      <c r="S78" s="136">
        <f t="shared" si="13"/>
        <v>1.75</v>
      </c>
      <c r="T78" s="136">
        <f t="shared" si="12"/>
        <v>1.6500000000000001</v>
      </c>
      <c r="U78" s="136">
        <f t="shared" si="12"/>
        <v>1.675</v>
      </c>
      <c r="V78" s="139">
        <f t="shared" si="12"/>
        <v>2.1749999999999998</v>
      </c>
      <c r="W78" s="121">
        <f t="shared" si="1"/>
        <v>67.5</v>
      </c>
      <c r="X78" s="161">
        <f t="shared" si="1"/>
        <v>8.5250000000000004</v>
      </c>
      <c r="Y78" s="171">
        <v>56</v>
      </c>
      <c r="Z78" s="163">
        <f t="shared" si="3"/>
        <v>44.800000000000004</v>
      </c>
    </row>
    <row r="79" spans="1:26" ht="19.5" customHeight="1" x14ac:dyDescent="0.3">
      <c r="A79" s="6">
        <v>73</v>
      </c>
      <c r="B79" s="151">
        <v>663793</v>
      </c>
      <c r="C79" s="152" t="s">
        <v>177</v>
      </c>
      <c r="D79" s="14">
        <v>10.5</v>
      </c>
      <c r="E79" s="14">
        <v>9</v>
      </c>
      <c r="F79" s="14">
        <v>12</v>
      </c>
      <c r="G79" s="14">
        <v>7.5</v>
      </c>
      <c r="H79" s="14">
        <v>10</v>
      </c>
      <c r="I79" s="15">
        <f t="shared" si="2"/>
        <v>49</v>
      </c>
      <c r="J79" s="16">
        <f t="shared" si="6"/>
        <v>7.35</v>
      </c>
      <c r="K79" s="30">
        <v>2.5</v>
      </c>
      <c r="L79" s="30">
        <v>3</v>
      </c>
      <c r="M79" s="30">
        <v>3.5</v>
      </c>
      <c r="N79" s="30">
        <v>2.5</v>
      </c>
      <c r="O79" s="30">
        <v>3.5</v>
      </c>
      <c r="P79" s="31">
        <f t="shared" si="4"/>
        <v>15</v>
      </c>
      <c r="Q79" s="32">
        <f t="shared" si="5"/>
        <v>0.75</v>
      </c>
      <c r="R79" s="38">
        <f t="shared" si="13"/>
        <v>1.7</v>
      </c>
      <c r="S79" s="136">
        <f t="shared" si="13"/>
        <v>1.5</v>
      </c>
      <c r="T79" s="136">
        <f t="shared" si="12"/>
        <v>1.9749999999999999</v>
      </c>
      <c r="U79" s="136">
        <f t="shared" si="12"/>
        <v>1.25</v>
      </c>
      <c r="V79" s="139">
        <f t="shared" si="12"/>
        <v>1.675</v>
      </c>
      <c r="W79" s="121">
        <f t="shared" si="1"/>
        <v>64</v>
      </c>
      <c r="X79" s="161">
        <f t="shared" si="1"/>
        <v>8.1</v>
      </c>
      <c r="Y79" s="171">
        <v>54</v>
      </c>
      <c r="Z79" s="163">
        <f t="shared" si="3"/>
        <v>43.2</v>
      </c>
    </row>
    <row r="80" spans="1:26" ht="19.5" customHeight="1" x14ac:dyDescent="0.3">
      <c r="A80" s="6">
        <v>74</v>
      </c>
      <c r="B80" s="151">
        <v>663794</v>
      </c>
      <c r="C80" s="152" t="s">
        <v>178</v>
      </c>
      <c r="D80" s="14">
        <v>9</v>
      </c>
      <c r="E80" s="14">
        <v>10</v>
      </c>
      <c r="F80" s="14">
        <v>7.5</v>
      </c>
      <c r="G80" s="14">
        <v>9</v>
      </c>
      <c r="H80" s="14">
        <v>13</v>
      </c>
      <c r="I80" s="15">
        <f t="shared" si="2"/>
        <v>48.5</v>
      </c>
      <c r="J80" s="16">
        <f t="shared" si="6"/>
        <v>7.2749999999999995</v>
      </c>
      <c r="K80" s="30">
        <v>2</v>
      </c>
      <c r="L80" s="30">
        <v>3.5</v>
      </c>
      <c r="M80" s="30">
        <v>3</v>
      </c>
      <c r="N80" s="30">
        <v>4</v>
      </c>
      <c r="O80" s="30">
        <v>2.5</v>
      </c>
      <c r="P80" s="31">
        <f t="shared" si="4"/>
        <v>15</v>
      </c>
      <c r="Q80" s="32">
        <f t="shared" si="5"/>
        <v>0.75</v>
      </c>
      <c r="R80" s="38">
        <f t="shared" si="13"/>
        <v>1.45</v>
      </c>
      <c r="S80" s="136">
        <f t="shared" si="13"/>
        <v>1.675</v>
      </c>
      <c r="T80" s="136">
        <f t="shared" si="12"/>
        <v>1.2749999999999999</v>
      </c>
      <c r="U80" s="136">
        <f t="shared" si="12"/>
        <v>1.5499999999999998</v>
      </c>
      <c r="V80" s="139">
        <f t="shared" si="12"/>
        <v>2.0750000000000002</v>
      </c>
      <c r="W80" s="121">
        <f t="shared" si="1"/>
        <v>63.5</v>
      </c>
      <c r="X80" s="161">
        <f t="shared" si="1"/>
        <v>8.0249999999999986</v>
      </c>
      <c r="Y80" s="171">
        <v>53</v>
      </c>
      <c r="Z80" s="163">
        <f t="shared" si="3"/>
        <v>42.400000000000006</v>
      </c>
    </row>
    <row r="81" spans="1:26" ht="19.5" customHeight="1" x14ac:dyDescent="0.3">
      <c r="A81" s="6">
        <v>75</v>
      </c>
      <c r="B81" s="151">
        <v>663795</v>
      </c>
      <c r="C81" s="152" t="s">
        <v>179</v>
      </c>
      <c r="D81" s="14">
        <v>12.5</v>
      </c>
      <c r="E81" s="14">
        <v>10.5</v>
      </c>
      <c r="F81" s="14">
        <v>8.5</v>
      </c>
      <c r="G81" s="14">
        <v>10</v>
      </c>
      <c r="H81" s="14">
        <v>9</v>
      </c>
      <c r="I81" s="15">
        <f t="shared" si="2"/>
        <v>50.5</v>
      </c>
      <c r="J81" s="16">
        <f t="shared" si="6"/>
        <v>7.5749999999999993</v>
      </c>
      <c r="K81" s="30">
        <v>3</v>
      </c>
      <c r="L81" s="30">
        <v>2.5</v>
      </c>
      <c r="M81" s="30">
        <v>4</v>
      </c>
      <c r="N81" s="30">
        <v>3.5</v>
      </c>
      <c r="O81" s="30">
        <v>3</v>
      </c>
      <c r="P81" s="31">
        <f t="shared" si="4"/>
        <v>16</v>
      </c>
      <c r="Q81" s="32">
        <f t="shared" si="5"/>
        <v>0.8</v>
      </c>
      <c r="R81" s="38">
        <f t="shared" si="13"/>
        <v>2.0249999999999999</v>
      </c>
      <c r="S81" s="136">
        <f t="shared" si="13"/>
        <v>1.7</v>
      </c>
      <c r="T81" s="136">
        <f t="shared" si="12"/>
        <v>1.4749999999999999</v>
      </c>
      <c r="U81" s="136">
        <f t="shared" si="12"/>
        <v>1.675</v>
      </c>
      <c r="V81" s="139">
        <f t="shared" si="12"/>
        <v>1.5</v>
      </c>
      <c r="W81" s="121">
        <f t="shared" si="1"/>
        <v>66.5</v>
      </c>
      <c r="X81" s="161">
        <f t="shared" si="1"/>
        <v>8.375</v>
      </c>
      <c r="Y81" s="171">
        <v>54</v>
      </c>
      <c r="Z81" s="163">
        <f t="shared" si="3"/>
        <v>43.2</v>
      </c>
    </row>
    <row r="82" spans="1:26" ht="19.5" customHeight="1" x14ac:dyDescent="0.3">
      <c r="A82" s="6">
        <v>76</v>
      </c>
      <c r="B82" s="151">
        <v>663796</v>
      </c>
      <c r="C82" s="152" t="s">
        <v>180</v>
      </c>
      <c r="D82" s="14">
        <v>7.5</v>
      </c>
      <c r="E82" s="14">
        <v>11</v>
      </c>
      <c r="F82" s="14">
        <v>10</v>
      </c>
      <c r="G82" s="14">
        <v>9.5</v>
      </c>
      <c r="H82" s="14">
        <v>13.5</v>
      </c>
      <c r="I82" s="15">
        <f t="shared" si="2"/>
        <v>51.5</v>
      </c>
      <c r="J82" s="16">
        <f t="shared" si="6"/>
        <v>7.7249999999999996</v>
      </c>
      <c r="K82" s="30">
        <v>4.5</v>
      </c>
      <c r="L82" s="30">
        <v>3</v>
      </c>
      <c r="M82" s="30">
        <v>3</v>
      </c>
      <c r="N82" s="30">
        <v>2</v>
      </c>
      <c r="O82" s="30">
        <v>3.5</v>
      </c>
      <c r="P82" s="31">
        <f t="shared" si="4"/>
        <v>16</v>
      </c>
      <c r="Q82" s="32">
        <f t="shared" si="5"/>
        <v>0.8</v>
      </c>
      <c r="R82" s="38">
        <f t="shared" si="13"/>
        <v>1.35</v>
      </c>
      <c r="S82" s="136">
        <f t="shared" si="13"/>
        <v>1.7999999999999998</v>
      </c>
      <c r="T82" s="136">
        <f t="shared" si="12"/>
        <v>1.65</v>
      </c>
      <c r="U82" s="136">
        <f t="shared" si="12"/>
        <v>1.5250000000000001</v>
      </c>
      <c r="V82" s="139">
        <f t="shared" si="12"/>
        <v>2.1999999999999997</v>
      </c>
      <c r="W82" s="121">
        <f t="shared" si="1"/>
        <v>67.5</v>
      </c>
      <c r="X82" s="161">
        <f t="shared" si="1"/>
        <v>8.5250000000000004</v>
      </c>
      <c r="Y82" s="171">
        <v>57</v>
      </c>
      <c r="Z82" s="163">
        <f t="shared" si="3"/>
        <v>45.6</v>
      </c>
    </row>
    <row r="83" spans="1:26" ht="19.5" customHeight="1" x14ac:dyDescent="0.3">
      <c r="A83" s="6">
        <v>77</v>
      </c>
      <c r="B83" s="151">
        <v>663797</v>
      </c>
      <c r="C83" s="152" t="s">
        <v>181</v>
      </c>
      <c r="D83" s="14">
        <v>8.5</v>
      </c>
      <c r="E83" s="14">
        <v>8.5</v>
      </c>
      <c r="F83" s="14">
        <v>10</v>
      </c>
      <c r="G83" s="14">
        <v>6</v>
      </c>
      <c r="H83" s="14">
        <v>9</v>
      </c>
      <c r="I83" s="15">
        <f t="shared" si="2"/>
        <v>42</v>
      </c>
      <c r="J83" s="16">
        <f t="shared" si="6"/>
        <v>6.3</v>
      </c>
      <c r="K83" s="30">
        <v>3</v>
      </c>
      <c r="L83" s="30">
        <v>2.5</v>
      </c>
      <c r="M83" s="30">
        <v>1.5</v>
      </c>
      <c r="N83" s="30">
        <v>2</v>
      </c>
      <c r="O83" s="30">
        <v>4</v>
      </c>
      <c r="P83" s="31">
        <f t="shared" si="4"/>
        <v>13</v>
      </c>
      <c r="Q83" s="32">
        <f t="shared" si="5"/>
        <v>0.65</v>
      </c>
      <c r="R83" s="38">
        <f t="shared" si="13"/>
        <v>1.4249999999999998</v>
      </c>
      <c r="S83" s="136">
        <f t="shared" si="13"/>
        <v>1.4</v>
      </c>
      <c r="T83" s="136">
        <f t="shared" si="12"/>
        <v>1.575</v>
      </c>
      <c r="U83" s="136">
        <f t="shared" si="12"/>
        <v>0.99999999999999989</v>
      </c>
      <c r="V83" s="139">
        <f t="shared" si="12"/>
        <v>1.5499999999999998</v>
      </c>
      <c r="W83" s="121">
        <f t="shared" si="1"/>
        <v>55</v>
      </c>
      <c r="X83" s="161">
        <f t="shared" si="1"/>
        <v>6.95</v>
      </c>
      <c r="Y83" s="171">
        <v>47</v>
      </c>
      <c r="Z83" s="163">
        <f t="shared" si="3"/>
        <v>37.6</v>
      </c>
    </row>
    <row r="84" spans="1:26" ht="19.5" customHeight="1" x14ac:dyDescent="0.3">
      <c r="A84" s="6">
        <v>78</v>
      </c>
      <c r="B84" s="151">
        <v>663798</v>
      </c>
      <c r="C84" s="152" t="s">
        <v>182</v>
      </c>
      <c r="D84" s="14">
        <v>7</v>
      </c>
      <c r="E84" s="14">
        <v>9</v>
      </c>
      <c r="F84" s="14">
        <v>8.5</v>
      </c>
      <c r="G84" s="14">
        <v>10.5</v>
      </c>
      <c r="H84" s="14">
        <v>11</v>
      </c>
      <c r="I84" s="15">
        <f t="shared" si="2"/>
        <v>46</v>
      </c>
      <c r="J84" s="16">
        <f t="shared" si="6"/>
        <v>6.8999999999999995</v>
      </c>
      <c r="K84" s="30">
        <v>2.5</v>
      </c>
      <c r="L84" s="30">
        <v>3.5</v>
      </c>
      <c r="M84" s="30">
        <v>4</v>
      </c>
      <c r="N84" s="30">
        <v>3</v>
      </c>
      <c r="O84" s="30">
        <v>2</v>
      </c>
      <c r="P84" s="31">
        <f t="shared" si="4"/>
        <v>15</v>
      </c>
      <c r="Q84" s="32">
        <f t="shared" si="5"/>
        <v>0.75</v>
      </c>
      <c r="R84" s="38">
        <f t="shared" si="13"/>
        <v>1.175</v>
      </c>
      <c r="S84" s="136">
        <f t="shared" si="13"/>
        <v>1.5249999999999999</v>
      </c>
      <c r="T84" s="136">
        <f t="shared" si="12"/>
        <v>1.4749999999999999</v>
      </c>
      <c r="U84" s="136">
        <f t="shared" si="12"/>
        <v>1.7250000000000001</v>
      </c>
      <c r="V84" s="139">
        <f t="shared" si="12"/>
        <v>1.75</v>
      </c>
      <c r="W84" s="121">
        <f t="shared" si="1"/>
        <v>61</v>
      </c>
      <c r="X84" s="161">
        <f t="shared" si="1"/>
        <v>7.6499999999999995</v>
      </c>
      <c r="Y84" s="171">
        <v>50</v>
      </c>
      <c r="Z84" s="163">
        <f t="shared" si="3"/>
        <v>40</v>
      </c>
    </row>
    <row r="85" spans="1:26" ht="19.5" customHeight="1" x14ac:dyDescent="0.3">
      <c r="A85" s="6">
        <v>79</v>
      </c>
      <c r="B85" s="151">
        <v>663799</v>
      </c>
      <c r="C85" s="152" t="s">
        <v>183</v>
      </c>
      <c r="D85" s="14">
        <v>5.5</v>
      </c>
      <c r="E85" s="14">
        <v>7</v>
      </c>
      <c r="F85" s="14">
        <v>6</v>
      </c>
      <c r="G85" s="14">
        <v>6.5</v>
      </c>
      <c r="H85" s="14">
        <v>8.5</v>
      </c>
      <c r="I85" s="15">
        <f t="shared" si="2"/>
        <v>33.5</v>
      </c>
      <c r="J85" s="16">
        <f t="shared" si="6"/>
        <v>5.0249999999999995</v>
      </c>
      <c r="K85" s="30">
        <v>2</v>
      </c>
      <c r="L85" s="30">
        <v>1</v>
      </c>
      <c r="M85" s="30">
        <v>1.5</v>
      </c>
      <c r="N85" s="30">
        <v>2.5</v>
      </c>
      <c r="O85" s="30">
        <v>3</v>
      </c>
      <c r="P85" s="31">
        <f t="shared" si="4"/>
        <v>10</v>
      </c>
      <c r="Q85" s="32">
        <f t="shared" si="5"/>
        <v>0.5</v>
      </c>
      <c r="R85" s="38">
        <f t="shared" si="13"/>
        <v>0.92499999999999993</v>
      </c>
      <c r="S85" s="136">
        <f t="shared" si="13"/>
        <v>1.1000000000000001</v>
      </c>
      <c r="T85" s="136">
        <f t="shared" si="12"/>
        <v>0.97499999999999987</v>
      </c>
      <c r="U85" s="136">
        <f t="shared" si="12"/>
        <v>1.1000000000000001</v>
      </c>
      <c r="V85" s="139">
        <f t="shared" si="12"/>
        <v>1.4249999999999998</v>
      </c>
      <c r="W85" s="121">
        <f t="shared" si="1"/>
        <v>43.5</v>
      </c>
      <c r="X85" s="161">
        <f t="shared" si="1"/>
        <v>5.5249999999999995</v>
      </c>
      <c r="Y85" s="171">
        <v>38</v>
      </c>
      <c r="Z85" s="163">
        <f t="shared" si="3"/>
        <v>30.400000000000002</v>
      </c>
    </row>
    <row r="86" spans="1:26" ht="19.5" customHeight="1" x14ac:dyDescent="0.3">
      <c r="A86" s="6">
        <v>80</v>
      </c>
      <c r="B86" s="151">
        <v>663800</v>
      </c>
      <c r="C86" s="152" t="s">
        <v>184</v>
      </c>
      <c r="D86" s="14">
        <v>10.5</v>
      </c>
      <c r="E86" s="14">
        <v>12</v>
      </c>
      <c r="F86" s="14">
        <v>7.5</v>
      </c>
      <c r="G86" s="14">
        <v>8.5</v>
      </c>
      <c r="H86" s="14">
        <v>12</v>
      </c>
      <c r="I86" s="15">
        <f t="shared" si="2"/>
        <v>50.5</v>
      </c>
      <c r="J86" s="16">
        <f t="shared" si="6"/>
        <v>7.5749999999999993</v>
      </c>
      <c r="K86" s="30">
        <v>3</v>
      </c>
      <c r="L86" s="30">
        <v>4</v>
      </c>
      <c r="M86" s="30">
        <v>3.5</v>
      </c>
      <c r="N86" s="30">
        <v>2</v>
      </c>
      <c r="O86" s="30">
        <v>3</v>
      </c>
      <c r="P86" s="31">
        <f t="shared" si="4"/>
        <v>15.5</v>
      </c>
      <c r="Q86" s="32">
        <f t="shared" si="5"/>
        <v>0.77500000000000002</v>
      </c>
      <c r="R86" s="38">
        <f t="shared" si="13"/>
        <v>1.7250000000000001</v>
      </c>
      <c r="S86" s="136">
        <f t="shared" si="13"/>
        <v>1.9999999999999998</v>
      </c>
      <c r="T86" s="136">
        <f t="shared" si="12"/>
        <v>1.3</v>
      </c>
      <c r="U86" s="136">
        <f t="shared" si="12"/>
        <v>1.375</v>
      </c>
      <c r="V86" s="139">
        <f t="shared" si="12"/>
        <v>1.9499999999999997</v>
      </c>
      <c r="W86" s="121">
        <f t="shared" si="1"/>
        <v>66</v>
      </c>
      <c r="X86" s="161">
        <f t="shared" si="1"/>
        <v>8.35</v>
      </c>
      <c r="Y86" s="171">
        <v>55</v>
      </c>
      <c r="Z86" s="163">
        <f t="shared" si="3"/>
        <v>44</v>
      </c>
    </row>
    <row r="87" spans="1:26" ht="19.5" customHeight="1" x14ac:dyDescent="0.3">
      <c r="A87" s="6">
        <v>81</v>
      </c>
      <c r="B87" s="151">
        <v>663801</v>
      </c>
      <c r="C87" s="152" t="s">
        <v>185</v>
      </c>
      <c r="D87" s="14">
        <v>7</v>
      </c>
      <c r="E87" s="14">
        <v>9</v>
      </c>
      <c r="F87" s="14">
        <v>10</v>
      </c>
      <c r="G87" s="14">
        <v>12</v>
      </c>
      <c r="H87" s="14">
        <v>9.5</v>
      </c>
      <c r="I87" s="15">
        <f t="shared" si="2"/>
        <v>47.5</v>
      </c>
      <c r="J87" s="16">
        <f t="shared" si="6"/>
        <v>7.125</v>
      </c>
      <c r="K87" s="30">
        <v>2</v>
      </c>
      <c r="L87" s="30">
        <v>3.5</v>
      </c>
      <c r="M87" s="30">
        <v>4</v>
      </c>
      <c r="N87" s="30">
        <v>3</v>
      </c>
      <c r="O87" s="30">
        <v>2.5</v>
      </c>
      <c r="P87" s="31">
        <f t="shared" si="4"/>
        <v>15</v>
      </c>
      <c r="Q87" s="32">
        <f t="shared" si="5"/>
        <v>0.75</v>
      </c>
      <c r="R87" s="38">
        <f t="shared" si="13"/>
        <v>1.1500000000000001</v>
      </c>
      <c r="S87" s="136">
        <f t="shared" si="13"/>
        <v>1.5249999999999999</v>
      </c>
      <c r="T87" s="136">
        <f t="shared" si="12"/>
        <v>1.7</v>
      </c>
      <c r="U87" s="136">
        <f t="shared" si="12"/>
        <v>1.9499999999999997</v>
      </c>
      <c r="V87" s="139">
        <f t="shared" si="12"/>
        <v>1.55</v>
      </c>
      <c r="W87" s="121">
        <f t="shared" si="1"/>
        <v>62.5</v>
      </c>
      <c r="X87" s="161">
        <f t="shared" si="1"/>
        <v>7.875</v>
      </c>
      <c r="Y87" s="171">
        <v>52</v>
      </c>
      <c r="Z87" s="163">
        <f t="shared" si="3"/>
        <v>41.6</v>
      </c>
    </row>
    <row r="88" spans="1:26" ht="19.5" customHeight="1" x14ac:dyDescent="0.3">
      <c r="A88" s="6">
        <v>82</v>
      </c>
      <c r="B88" s="151">
        <v>663802</v>
      </c>
      <c r="C88" s="152" t="s">
        <v>186</v>
      </c>
      <c r="D88" s="14">
        <v>12</v>
      </c>
      <c r="E88" s="14">
        <v>13.5</v>
      </c>
      <c r="F88" s="14">
        <v>14</v>
      </c>
      <c r="G88" s="14">
        <v>10</v>
      </c>
      <c r="H88" s="14">
        <v>9.5</v>
      </c>
      <c r="I88" s="15">
        <f t="shared" si="2"/>
        <v>59</v>
      </c>
      <c r="J88" s="16">
        <f t="shared" si="6"/>
        <v>8.85</v>
      </c>
      <c r="K88" s="30">
        <v>5</v>
      </c>
      <c r="L88" s="30">
        <v>2</v>
      </c>
      <c r="M88" s="30">
        <v>3.5</v>
      </c>
      <c r="N88" s="30">
        <v>4.5</v>
      </c>
      <c r="O88" s="30">
        <v>3.5</v>
      </c>
      <c r="P88" s="31">
        <f t="shared" si="4"/>
        <v>18.5</v>
      </c>
      <c r="Q88" s="32">
        <f t="shared" si="5"/>
        <v>0.92500000000000004</v>
      </c>
      <c r="R88" s="38">
        <f t="shared" si="13"/>
        <v>2.0499999999999998</v>
      </c>
      <c r="S88" s="136">
        <f t="shared" si="13"/>
        <v>2.125</v>
      </c>
      <c r="T88" s="136">
        <f t="shared" si="12"/>
        <v>2.2749999999999999</v>
      </c>
      <c r="U88" s="136">
        <f t="shared" si="12"/>
        <v>1.7250000000000001</v>
      </c>
      <c r="V88" s="139">
        <f t="shared" si="12"/>
        <v>1.6</v>
      </c>
      <c r="W88" s="121">
        <f t="shared" si="1"/>
        <v>77.5</v>
      </c>
      <c r="X88" s="161">
        <f t="shared" si="1"/>
        <v>9.7750000000000004</v>
      </c>
      <c r="Y88" s="171">
        <v>62</v>
      </c>
      <c r="Z88" s="163">
        <f t="shared" si="3"/>
        <v>49.6</v>
      </c>
    </row>
    <row r="89" spans="1:26" ht="19.5" customHeight="1" x14ac:dyDescent="0.3">
      <c r="A89" s="6">
        <v>83</v>
      </c>
      <c r="B89" s="151">
        <v>663803</v>
      </c>
      <c r="C89" s="152" t="s">
        <v>187</v>
      </c>
      <c r="D89" s="14">
        <v>6</v>
      </c>
      <c r="E89" s="14">
        <v>4.5</v>
      </c>
      <c r="F89" s="14">
        <v>5</v>
      </c>
      <c r="G89" s="14">
        <v>7</v>
      </c>
      <c r="H89" s="14">
        <v>6</v>
      </c>
      <c r="I89" s="15">
        <f t="shared" si="2"/>
        <v>28.5</v>
      </c>
      <c r="J89" s="16">
        <f t="shared" si="6"/>
        <v>4.2749999999999995</v>
      </c>
      <c r="K89" s="30">
        <v>2</v>
      </c>
      <c r="L89" s="30">
        <v>2.5</v>
      </c>
      <c r="M89" s="30">
        <v>2</v>
      </c>
      <c r="N89" s="30">
        <v>1.5</v>
      </c>
      <c r="O89" s="30">
        <v>0.5</v>
      </c>
      <c r="P89" s="31">
        <f t="shared" si="4"/>
        <v>8.5</v>
      </c>
      <c r="Q89" s="32">
        <f t="shared" si="5"/>
        <v>0.42500000000000004</v>
      </c>
      <c r="R89" s="38">
        <f t="shared" si="13"/>
        <v>0.99999999999999989</v>
      </c>
      <c r="S89" s="136">
        <f t="shared" si="13"/>
        <v>0.79999999999999993</v>
      </c>
      <c r="T89" s="136">
        <f t="shared" si="12"/>
        <v>0.85</v>
      </c>
      <c r="U89" s="136">
        <f t="shared" si="12"/>
        <v>1.125</v>
      </c>
      <c r="V89" s="139">
        <f t="shared" si="12"/>
        <v>0.92499999999999993</v>
      </c>
      <c r="W89" s="121">
        <f t="shared" si="1"/>
        <v>37</v>
      </c>
      <c r="X89" s="161">
        <f t="shared" si="1"/>
        <v>4.6999999999999993</v>
      </c>
      <c r="Y89" s="171">
        <v>32</v>
      </c>
      <c r="Z89" s="163">
        <f t="shared" si="3"/>
        <v>25.6</v>
      </c>
    </row>
    <row r="90" spans="1:26" ht="19.5" customHeight="1" x14ac:dyDescent="0.3">
      <c r="A90" s="6">
        <v>84</v>
      </c>
      <c r="B90" s="151">
        <v>663804</v>
      </c>
      <c r="C90" s="152" t="s">
        <v>188</v>
      </c>
      <c r="D90" s="14">
        <v>7.5</v>
      </c>
      <c r="E90" s="14">
        <v>7</v>
      </c>
      <c r="F90" s="14">
        <v>6</v>
      </c>
      <c r="G90" s="14">
        <v>9</v>
      </c>
      <c r="H90" s="14">
        <v>8</v>
      </c>
      <c r="I90" s="15">
        <f t="shared" si="2"/>
        <v>37.5</v>
      </c>
      <c r="J90" s="16">
        <f t="shared" si="6"/>
        <v>5.625</v>
      </c>
      <c r="K90" s="30">
        <v>1.5</v>
      </c>
      <c r="L90" s="30">
        <v>3</v>
      </c>
      <c r="M90" s="30">
        <v>2.5</v>
      </c>
      <c r="N90" s="30">
        <v>2</v>
      </c>
      <c r="O90" s="30">
        <v>3.5</v>
      </c>
      <c r="P90" s="31">
        <f t="shared" si="4"/>
        <v>12.5</v>
      </c>
      <c r="Q90" s="32">
        <f t="shared" si="5"/>
        <v>0.625</v>
      </c>
      <c r="R90" s="38">
        <f t="shared" si="13"/>
        <v>1.2</v>
      </c>
      <c r="S90" s="136">
        <f t="shared" si="13"/>
        <v>1.2000000000000002</v>
      </c>
      <c r="T90" s="136">
        <f t="shared" si="12"/>
        <v>1.0249999999999999</v>
      </c>
      <c r="U90" s="136">
        <f t="shared" si="12"/>
        <v>1.45</v>
      </c>
      <c r="V90" s="139">
        <f t="shared" si="12"/>
        <v>1.375</v>
      </c>
      <c r="W90" s="121">
        <f t="shared" si="1"/>
        <v>50</v>
      </c>
      <c r="X90" s="161">
        <f t="shared" si="1"/>
        <v>6.25</v>
      </c>
      <c r="Y90" s="171">
        <v>41</v>
      </c>
      <c r="Z90" s="163">
        <f t="shared" si="3"/>
        <v>32.800000000000004</v>
      </c>
    </row>
    <row r="91" spans="1:26" ht="19.5" customHeight="1" x14ac:dyDescent="0.3">
      <c r="A91" s="6">
        <v>85</v>
      </c>
      <c r="B91" s="151">
        <v>663805</v>
      </c>
      <c r="C91" s="152" t="s">
        <v>189</v>
      </c>
      <c r="D91" s="14">
        <v>9</v>
      </c>
      <c r="E91" s="14">
        <v>8</v>
      </c>
      <c r="F91" s="14">
        <v>10</v>
      </c>
      <c r="G91" s="14">
        <v>11</v>
      </c>
      <c r="H91" s="14">
        <v>7</v>
      </c>
      <c r="I91" s="15">
        <f t="shared" si="2"/>
        <v>45</v>
      </c>
      <c r="J91" s="16">
        <f t="shared" si="6"/>
        <v>6.75</v>
      </c>
      <c r="K91" s="30">
        <v>2</v>
      </c>
      <c r="L91" s="30">
        <v>2.5</v>
      </c>
      <c r="M91" s="30">
        <v>3</v>
      </c>
      <c r="N91" s="30">
        <v>1.5</v>
      </c>
      <c r="O91" s="30">
        <v>3</v>
      </c>
      <c r="P91" s="31">
        <f t="shared" si="4"/>
        <v>12</v>
      </c>
      <c r="Q91" s="32">
        <f t="shared" si="5"/>
        <v>0.60000000000000009</v>
      </c>
      <c r="R91" s="38">
        <f t="shared" si="13"/>
        <v>1.45</v>
      </c>
      <c r="S91" s="136">
        <f t="shared" si="13"/>
        <v>1.325</v>
      </c>
      <c r="T91" s="136">
        <f t="shared" si="12"/>
        <v>1.65</v>
      </c>
      <c r="U91" s="136">
        <f t="shared" si="12"/>
        <v>1.7249999999999999</v>
      </c>
      <c r="V91" s="139">
        <f t="shared" si="12"/>
        <v>1.2000000000000002</v>
      </c>
      <c r="W91" s="121">
        <f t="shared" si="1"/>
        <v>57</v>
      </c>
      <c r="X91" s="161">
        <f t="shared" si="1"/>
        <v>7.35</v>
      </c>
      <c r="Y91" s="171">
        <v>49</v>
      </c>
      <c r="Z91" s="163">
        <f t="shared" si="3"/>
        <v>39.200000000000003</v>
      </c>
    </row>
    <row r="92" spans="1:26" ht="19.5" customHeight="1" x14ac:dyDescent="0.3">
      <c r="A92" s="6">
        <v>86</v>
      </c>
      <c r="B92" s="151">
        <v>663806</v>
      </c>
      <c r="C92" s="152" t="s">
        <v>190</v>
      </c>
      <c r="D92" s="14">
        <v>10</v>
      </c>
      <c r="E92" s="14">
        <v>13</v>
      </c>
      <c r="F92" s="14">
        <v>8.5</v>
      </c>
      <c r="G92" s="14">
        <v>14.5</v>
      </c>
      <c r="H92" s="14">
        <v>9</v>
      </c>
      <c r="I92" s="15">
        <f t="shared" si="2"/>
        <v>55</v>
      </c>
      <c r="J92" s="16">
        <f t="shared" si="6"/>
        <v>8.25</v>
      </c>
      <c r="K92" s="30">
        <v>3.5</v>
      </c>
      <c r="L92" s="30">
        <v>3</v>
      </c>
      <c r="M92" s="30">
        <v>4</v>
      </c>
      <c r="N92" s="30">
        <v>2.5</v>
      </c>
      <c r="O92" s="30">
        <v>3.5</v>
      </c>
      <c r="P92" s="31">
        <f t="shared" si="4"/>
        <v>16.5</v>
      </c>
      <c r="Q92" s="32">
        <f t="shared" si="5"/>
        <v>0.82500000000000007</v>
      </c>
      <c r="R92" s="38">
        <f t="shared" si="13"/>
        <v>1.675</v>
      </c>
      <c r="S92" s="136">
        <f t="shared" si="13"/>
        <v>2.1</v>
      </c>
      <c r="T92" s="136">
        <f t="shared" si="12"/>
        <v>1.4749999999999999</v>
      </c>
      <c r="U92" s="136">
        <f t="shared" si="12"/>
        <v>2.2999999999999998</v>
      </c>
      <c r="V92" s="139">
        <f t="shared" si="12"/>
        <v>1.5249999999999999</v>
      </c>
      <c r="W92" s="121">
        <f t="shared" si="1"/>
        <v>71.5</v>
      </c>
      <c r="X92" s="161">
        <f t="shared" si="1"/>
        <v>9.0749999999999993</v>
      </c>
      <c r="Y92" s="171">
        <v>59</v>
      </c>
      <c r="Z92" s="163">
        <f t="shared" si="3"/>
        <v>47.2</v>
      </c>
    </row>
    <row r="93" spans="1:26" ht="19.5" customHeight="1" x14ac:dyDescent="0.3">
      <c r="A93" s="6">
        <v>87</v>
      </c>
      <c r="B93" s="151">
        <v>663807</v>
      </c>
      <c r="C93" s="152" t="s">
        <v>191</v>
      </c>
      <c r="D93" s="14">
        <v>8</v>
      </c>
      <c r="E93" s="14">
        <v>9</v>
      </c>
      <c r="F93" s="14">
        <v>14</v>
      </c>
      <c r="G93" s="14">
        <v>10</v>
      </c>
      <c r="H93" s="14">
        <v>11</v>
      </c>
      <c r="I93" s="15">
        <f t="shared" si="2"/>
        <v>52</v>
      </c>
      <c r="J93" s="16">
        <f t="shared" si="6"/>
        <v>7.8</v>
      </c>
      <c r="K93" s="30">
        <v>4</v>
      </c>
      <c r="L93" s="30">
        <v>2</v>
      </c>
      <c r="M93" s="30">
        <v>3.5</v>
      </c>
      <c r="N93" s="30">
        <v>3</v>
      </c>
      <c r="O93" s="30">
        <v>2</v>
      </c>
      <c r="P93" s="31">
        <f t="shared" si="4"/>
        <v>14.5</v>
      </c>
      <c r="Q93" s="32">
        <f t="shared" si="5"/>
        <v>0.72500000000000009</v>
      </c>
      <c r="R93" s="38">
        <f t="shared" si="13"/>
        <v>1.4</v>
      </c>
      <c r="S93" s="136">
        <f t="shared" si="13"/>
        <v>1.45</v>
      </c>
      <c r="T93" s="136">
        <f t="shared" si="12"/>
        <v>2.2749999999999999</v>
      </c>
      <c r="U93" s="136">
        <f t="shared" si="12"/>
        <v>1.65</v>
      </c>
      <c r="V93" s="139">
        <f t="shared" si="12"/>
        <v>1.75</v>
      </c>
      <c r="W93" s="121">
        <f t="shared" si="1"/>
        <v>66.5</v>
      </c>
      <c r="X93" s="161">
        <f t="shared" si="1"/>
        <v>8.5250000000000004</v>
      </c>
      <c r="Y93" s="171">
        <v>57</v>
      </c>
      <c r="Z93" s="163">
        <f t="shared" si="3"/>
        <v>45.6</v>
      </c>
    </row>
    <row r="94" spans="1:26" ht="19.5" customHeight="1" x14ac:dyDescent="0.3">
      <c r="A94" s="6">
        <v>88</v>
      </c>
      <c r="B94" s="151">
        <v>663808</v>
      </c>
      <c r="C94" s="152" t="s">
        <v>192</v>
      </c>
      <c r="D94" s="14">
        <v>13</v>
      </c>
      <c r="E94" s="14">
        <v>10</v>
      </c>
      <c r="F94" s="14">
        <v>8</v>
      </c>
      <c r="G94" s="14">
        <v>12</v>
      </c>
      <c r="H94" s="14">
        <v>7</v>
      </c>
      <c r="I94" s="15">
        <f t="shared" si="2"/>
        <v>50</v>
      </c>
      <c r="J94" s="16">
        <f t="shared" si="6"/>
        <v>7.5</v>
      </c>
      <c r="K94" s="30">
        <v>2.5</v>
      </c>
      <c r="L94" s="30">
        <v>2.5</v>
      </c>
      <c r="M94" s="30">
        <v>3</v>
      </c>
      <c r="N94" s="30">
        <v>4</v>
      </c>
      <c r="O94" s="30">
        <v>3.5</v>
      </c>
      <c r="P94" s="31">
        <f t="shared" si="4"/>
        <v>15.5</v>
      </c>
      <c r="Q94" s="32">
        <f t="shared" si="5"/>
        <v>0.77500000000000002</v>
      </c>
      <c r="R94" s="38">
        <f t="shared" si="13"/>
        <v>2.0750000000000002</v>
      </c>
      <c r="S94" s="136">
        <f t="shared" si="13"/>
        <v>1.625</v>
      </c>
      <c r="T94" s="136">
        <f t="shared" si="12"/>
        <v>1.35</v>
      </c>
      <c r="U94" s="136">
        <f t="shared" si="12"/>
        <v>1.9999999999999998</v>
      </c>
      <c r="V94" s="139">
        <f t="shared" si="12"/>
        <v>1.2250000000000001</v>
      </c>
      <c r="W94" s="121">
        <f t="shared" si="1"/>
        <v>65.5</v>
      </c>
      <c r="X94" s="161">
        <f t="shared" si="1"/>
        <v>8.2750000000000004</v>
      </c>
      <c r="Y94" s="171">
        <v>55</v>
      </c>
      <c r="Z94" s="163">
        <f t="shared" si="3"/>
        <v>44</v>
      </c>
    </row>
    <row r="95" spans="1:26" ht="19.5" customHeight="1" x14ac:dyDescent="0.3">
      <c r="A95" s="6">
        <v>89</v>
      </c>
      <c r="B95" s="151">
        <v>663809</v>
      </c>
      <c r="C95" s="152" t="s">
        <v>193</v>
      </c>
      <c r="D95" s="14">
        <v>7</v>
      </c>
      <c r="E95" s="14">
        <v>8</v>
      </c>
      <c r="F95" s="14">
        <v>10.5</v>
      </c>
      <c r="G95" s="14">
        <v>8.5</v>
      </c>
      <c r="H95" s="14">
        <v>9</v>
      </c>
      <c r="I95" s="15">
        <f t="shared" si="2"/>
        <v>43</v>
      </c>
      <c r="J95" s="16">
        <f t="shared" si="6"/>
        <v>6.45</v>
      </c>
      <c r="K95" s="30">
        <v>2</v>
      </c>
      <c r="L95" s="30">
        <v>3.5</v>
      </c>
      <c r="M95" s="30">
        <v>3</v>
      </c>
      <c r="N95" s="30">
        <v>2.5</v>
      </c>
      <c r="O95" s="30">
        <v>3</v>
      </c>
      <c r="P95" s="31">
        <f t="shared" si="4"/>
        <v>14</v>
      </c>
      <c r="Q95" s="32">
        <f t="shared" si="5"/>
        <v>0.70000000000000007</v>
      </c>
      <c r="R95" s="38">
        <f t="shared" si="13"/>
        <v>1.1500000000000001</v>
      </c>
      <c r="S95" s="136">
        <f t="shared" si="13"/>
        <v>1.375</v>
      </c>
      <c r="T95" s="136">
        <f t="shared" si="12"/>
        <v>1.7250000000000001</v>
      </c>
      <c r="U95" s="136">
        <f t="shared" si="12"/>
        <v>1.4</v>
      </c>
      <c r="V95" s="139">
        <f t="shared" si="12"/>
        <v>1.5</v>
      </c>
      <c r="W95" s="121">
        <f t="shared" si="1"/>
        <v>57</v>
      </c>
      <c r="X95" s="161">
        <f t="shared" si="1"/>
        <v>7.15</v>
      </c>
      <c r="Y95" s="171">
        <v>47</v>
      </c>
      <c r="Z95" s="163">
        <f t="shared" si="3"/>
        <v>37.6</v>
      </c>
    </row>
    <row r="96" spans="1:26" ht="19.5" customHeight="1" x14ac:dyDescent="0.3">
      <c r="A96" s="6">
        <v>90</v>
      </c>
      <c r="B96" s="151">
        <v>663810</v>
      </c>
      <c r="C96" s="152" t="s">
        <v>194</v>
      </c>
      <c r="D96" s="14">
        <v>12</v>
      </c>
      <c r="E96" s="14">
        <v>14.5</v>
      </c>
      <c r="F96" s="14">
        <v>9</v>
      </c>
      <c r="G96" s="14">
        <v>7</v>
      </c>
      <c r="H96" s="14">
        <v>15</v>
      </c>
      <c r="I96" s="15">
        <f t="shared" si="2"/>
        <v>57.5</v>
      </c>
      <c r="J96" s="16">
        <f t="shared" si="6"/>
        <v>8.625</v>
      </c>
      <c r="K96" s="30">
        <v>4.5</v>
      </c>
      <c r="L96" s="30">
        <v>3.5</v>
      </c>
      <c r="M96" s="30">
        <v>2</v>
      </c>
      <c r="N96" s="30">
        <v>3</v>
      </c>
      <c r="O96" s="30">
        <v>5</v>
      </c>
      <c r="P96" s="31">
        <f t="shared" si="4"/>
        <v>18</v>
      </c>
      <c r="Q96" s="32">
        <f t="shared" si="5"/>
        <v>0.9</v>
      </c>
      <c r="R96" s="38">
        <f t="shared" si="13"/>
        <v>2.0249999999999999</v>
      </c>
      <c r="S96" s="136">
        <f t="shared" si="13"/>
        <v>2.3499999999999996</v>
      </c>
      <c r="T96" s="136">
        <f t="shared" si="12"/>
        <v>1.45</v>
      </c>
      <c r="U96" s="136">
        <f t="shared" si="12"/>
        <v>1.2000000000000002</v>
      </c>
      <c r="V96" s="139">
        <f t="shared" si="12"/>
        <v>2.5</v>
      </c>
      <c r="W96" s="121">
        <f t="shared" si="1"/>
        <v>75.5</v>
      </c>
      <c r="X96" s="161">
        <f t="shared" si="1"/>
        <v>9.5250000000000004</v>
      </c>
      <c r="Y96" s="171">
        <v>62</v>
      </c>
      <c r="Z96" s="163">
        <f t="shared" si="3"/>
        <v>49.6</v>
      </c>
    </row>
    <row r="97" spans="1:26" ht="19.5" customHeight="1" x14ac:dyDescent="0.3">
      <c r="A97" s="6">
        <v>91</v>
      </c>
      <c r="B97" s="151">
        <v>663811</v>
      </c>
      <c r="C97" s="152" t="s">
        <v>195</v>
      </c>
      <c r="D97" s="14">
        <v>15</v>
      </c>
      <c r="E97" s="14">
        <v>10</v>
      </c>
      <c r="F97" s="14">
        <v>13</v>
      </c>
      <c r="G97" s="14">
        <v>9</v>
      </c>
      <c r="H97" s="14">
        <v>14</v>
      </c>
      <c r="I97" s="15">
        <f t="shared" si="2"/>
        <v>61</v>
      </c>
      <c r="J97" s="16">
        <f t="shared" si="6"/>
        <v>9.15</v>
      </c>
      <c r="K97" s="30">
        <v>5</v>
      </c>
      <c r="L97" s="30">
        <v>4.5</v>
      </c>
      <c r="M97" s="30">
        <v>2</v>
      </c>
      <c r="N97" s="30">
        <v>4</v>
      </c>
      <c r="O97" s="30">
        <v>3.5</v>
      </c>
      <c r="P97" s="31">
        <f t="shared" si="4"/>
        <v>19</v>
      </c>
      <c r="Q97" s="32">
        <f t="shared" si="5"/>
        <v>0.95000000000000007</v>
      </c>
      <c r="R97" s="38">
        <f t="shared" si="13"/>
        <v>2.5</v>
      </c>
      <c r="S97" s="136">
        <f t="shared" si="13"/>
        <v>1.7250000000000001</v>
      </c>
      <c r="T97" s="136">
        <f t="shared" si="12"/>
        <v>2.0499999999999998</v>
      </c>
      <c r="U97" s="136">
        <f t="shared" si="12"/>
        <v>1.5499999999999998</v>
      </c>
      <c r="V97" s="139">
        <f t="shared" si="12"/>
        <v>2.2749999999999999</v>
      </c>
      <c r="W97" s="121">
        <f t="shared" si="1"/>
        <v>80</v>
      </c>
      <c r="X97" s="161">
        <f t="shared" si="1"/>
        <v>10.1</v>
      </c>
      <c r="Y97" s="171">
        <v>66</v>
      </c>
      <c r="Z97" s="163">
        <f t="shared" si="3"/>
        <v>52.800000000000004</v>
      </c>
    </row>
    <row r="98" spans="1:26" ht="19.5" customHeight="1" x14ac:dyDescent="0.3">
      <c r="A98" s="6">
        <v>92</v>
      </c>
      <c r="B98" s="151">
        <v>663812</v>
      </c>
      <c r="C98" s="152" t="s">
        <v>196</v>
      </c>
      <c r="D98" s="14">
        <v>11</v>
      </c>
      <c r="E98" s="14">
        <v>13</v>
      </c>
      <c r="F98" s="14">
        <v>9.5</v>
      </c>
      <c r="G98" s="14">
        <v>8</v>
      </c>
      <c r="H98" s="14">
        <v>10</v>
      </c>
      <c r="I98" s="15">
        <f t="shared" si="2"/>
        <v>51.5</v>
      </c>
      <c r="J98" s="16">
        <f t="shared" si="6"/>
        <v>7.7249999999999996</v>
      </c>
      <c r="K98" s="30">
        <v>4</v>
      </c>
      <c r="L98" s="30">
        <v>5</v>
      </c>
      <c r="M98" s="30">
        <v>1.5</v>
      </c>
      <c r="N98" s="30">
        <v>2</v>
      </c>
      <c r="O98" s="30">
        <v>3</v>
      </c>
      <c r="P98" s="31">
        <f t="shared" si="4"/>
        <v>15.5</v>
      </c>
      <c r="Q98" s="32">
        <f t="shared" si="5"/>
        <v>0.77500000000000002</v>
      </c>
      <c r="R98" s="38">
        <f t="shared" si="13"/>
        <v>1.8499999999999999</v>
      </c>
      <c r="S98" s="136">
        <f t="shared" si="13"/>
        <v>2.2000000000000002</v>
      </c>
      <c r="T98" s="136">
        <f t="shared" si="12"/>
        <v>1.5</v>
      </c>
      <c r="U98" s="136">
        <f t="shared" si="12"/>
        <v>1.3</v>
      </c>
      <c r="V98" s="139">
        <f t="shared" si="12"/>
        <v>1.65</v>
      </c>
      <c r="W98" s="121">
        <f t="shared" si="1"/>
        <v>67</v>
      </c>
      <c r="X98" s="161">
        <f t="shared" si="1"/>
        <v>8.5</v>
      </c>
      <c r="Y98" s="171">
        <v>55</v>
      </c>
      <c r="Z98" s="163">
        <f t="shared" si="3"/>
        <v>44</v>
      </c>
    </row>
    <row r="99" spans="1:26" ht="19.5" customHeight="1" x14ac:dyDescent="0.3">
      <c r="A99" s="6">
        <v>93</v>
      </c>
      <c r="B99" s="151">
        <v>663813</v>
      </c>
      <c r="C99" s="152" t="s">
        <v>197</v>
      </c>
      <c r="D99" s="14">
        <v>8.5</v>
      </c>
      <c r="E99" s="14">
        <v>9</v>
      </c>
      <c r="F99" s="14">
        <v>10</v>
      </c>
      <c r="G99" s="14">
        <v>12</v>
      </c>
      <c r="H99" s="14">
        <v>8.5</v>
      </c>
      <c r="I99" s="15">
        <f t="shared" si="2"/>
        <v>48</v>
      </c>
      <c r="J99" s="16">
        <f t="shared" si="6"/>
        <v>7.1999999999999993</v>
      </c>
      <c r="K99" s="30">
        <v>3</v>
      </c>
      <c r="L99" s="30">
        <v>4</v>
      </c>
      <c r="M99" s="30">
        <v>3.5</v>
      </c>
      <c r="N99" s="30">
        <v>2.5</v>
      </c>
      <c r="O99" s="30">
        <v>2</v>
      </c>
      <c r="P99" s="31">
        <f t="shared" si="4"/>
        <v>15</v>
      </c>
      <c r="Q99" s="32">
        <f t="shared" si="5"/>
        <v>0.75</v>
      </c>
      <c r="R99" s="38">
        <f t="shared" si="13"/>
        <v>1.4249999999999998</v>
      </c>
      <c r="S99" s="136">
        <f t="shared" si="13"/>
        <v>1.5499999999999998</v>
      </c>
      <c r="T99" s="136">
        <f t="shared" si="12"/>
        <v>1.675</v>
      </c>
      <c r="U99" s="136">
        <f t="shared" si="12"/>
        <v>1.9249999999999998</v>
      </c>
      <c r="V99" s="139">
        <f t="shared" si="12"/>
        <v>1.375</v>
      </c>
      <c r="W99" s="121">
        <f t="shared" si="1"/>
        <v>63</v>
      </c>
      <c r="X99" s="161">
        <f t="shared" si="1"/>
        <v>7.9499999999999993</v>
      </c>
      <c r="Y99" s="171">
        <v>54</v>
      </c>
      <c r="Z99" s="163">
        <f t="shared" si="3"/>
        <v>43.2</v>
      </c>
    </row>
    <row r="100" spans="1:26" ht="19.5" customHeight="1" x14ac:dyDescent="0.3">
      <c r="A100" s="6">
        <v>94</v>
      </c>
      <c r="B100" s="151">
        <v>663814</v>
      </c>
      <c r="C100" s="152" t="s">
        <v>198</v>
      </c>
      <c r="D100" s="14">
        <v>14</v>
      </c>
      <c r="E100" s="14">
        <v>12</v>
      </c>
      <c r="F100" s="14">
        <v>13</v>
      </c>
      <c r="G100" s="14">
        <v>10</v>
      </c>
      <c r="H100" s="14">
        <v>8</v>
      </c>
      <c r="I100" s="15">
        <f t="shared" si="2"/>
        <v>57</v>
      </c>
      <c r="J100" s="16">
        <f t="shared" si="6"/>
        <v>8.5499999999999989</v>
      </c>
      <c r="K100" s="30">
        <v>3.5</v>
      </c>
      <c r="L100" s="30">
        <v>3</v>
      </c>
      <c r="M100" s="30">
        <v>4</v>
      </c>
      <c r="N100" s="30">
        <v>5</v>
      </c>
      <c r="O100" s="30">
        <v>2.5</v>
      </c>
      <c r="P100" s="31">
        <f t="shared" si="4"/>
        <v>18</v>
      </c>
      <c r="Q100" s="32">
        <f t="shared" si="5"/>
        <v>0.9</v>
      </c>
      <c r="R100" s="38">
        <f t="shared" si="13"/>
        <v>2.2749999999999999</v>
      </c>
      <c r="S100" s="136">
        <f t="shared" si="13"/>
        <v>1.9499999999999997</v>
      </c>
      <c r="T100" s="136">
        <f t="shared" si="12"/>
        <v>2.15</v>
      </c>
      <c r="U100" s="136">
        <f t="shared" si="12"/>
        <v>1.75</v>
      </c>
      <c r="V100" s="139">
        <f t="shared" si="12"/>
        <v>1.325</v>
      </c>
      <c r="W100" s="121">
        <f t="shared" si="1"/>
        <v>75</v>
      </c>
      <c r="X100" s="161">
        <f t="shared" si="1"/>
        <v>9.4499999999999993</v>
      </c>
      <c r="Y100" s="171">
        <v>61</v>
      </c>
      <c r="Z100" s="163">
        <f t="shared" si="3"/>
        <v>48.800000000000004</v>
      </c>
    </row>
    <row r="101" spans="1:26" ht="19.899999999999999" customHeight="1" x14ac:dyDescent="0.3">
      <c r="A101" s="6">
        <v>95</v>
      </c>
      <c r="B101" s="151">
        <v>663815</v>
      </c>
      <c r="C101" s="152" t="s">
        <v>199</v>
      </c>
      <c r="D101" s="14">
        <v>8</v>
      </c>
      <c r="E101" s="14">
        <v>10</v>
      </c>
      <c r="F101" s="14">
        <v>6</v>
      </c>
      <c r="G101" s="14">
        <v>9.5</v>
      </c>
      <c r="H101" s="14">
        <v>7.5</v>
      </c>
      <c r="I101" s="15">
        <f t="shared" si="2"/>
        <v>41</v>
      </c>
      <c r="J101" s="16">
        <f t="shared" si="6"/>
        <v>6.1499999999999995</v>
      </c>
      <c r="K101" s="30">
        <v>2</v>
      </c>
      <c r="L101" s="30">
        <v>2.5</v>
      </c>
      <c r="M101" s="30">
        <v>2</v>
      </c>
      <c r="N101" s="30">
        <v>3</v>
      </c>
      <c r="O101" s="30">
        <v>3</v>
      </c>
      <c r="P101" s="31">
        <f t="shared" si="4"/>
        <v>12.5</v>
      </c>
      <c r="Q101" s="32">
        <f t="shared" si="5"/>
        <v>0.625</v>
      </c>
      <c r="R101" s="38">
        <f t="shared" si="13"/>
        <v>1.3</v>
      </c>
      <c r="S101" s="136">
        <f t="shared" si="13"/>
        <v>1.625</v>
      </c>
      <c r="T101" s="136">
        <f t="shared" si="12"/>
        <v>0.99999999999999989</v>
      </c>
      <c r="U101" s="136">
        <f t="shared" si="12"/>
        <v>1.5750000000000002</v>
      </c>
      <c r="V101" s="139">
        <f t="shared" si="12"/>
        <v>1.2749999999999999</v>
      </c>
      <c r="W101" s="121">
        <f t="shared" si="1"/>
        <v>53.5</v>
      </c>
      <c r="X101" s="161">
        <f t="shared" si="1"/>
        <v>6.7749999999999995</v>
      </c>
      <c r="Y101" s="171">
        <v>45</v>
      </c>
      <c r="Z101" s="163">
        <f t="shared" si="3"/>
        <v>36</v>
      </c>
    </row>
    <row r="102" spans="1:26" ht="19.899999999999999" customHeight="1" x14ac:dyDescent="0.3">
      <c r="A102" s="6">
        <v>96</v>
      </c>
      <c r="B102" s="151">
        <v>663816</v>
      </c>
      <c r="C102" s="152" t="s">
        <v>200</v>
      </c>
      <c r="D102" s="14">
        <v>5</v>
      </c>
      <c r="E102" s="14">
        <v>4</v>
      </c>
      <c r="F102" s="14">
        <v>9</v>
      </c>
      <c r="G102" s="14">
        <v>8</v>
      </c>
      <c r="H102" s="14">
        <v>6.5</v>
      </c>
      <c r="I102" s="15">
        <f t="shared" si="2"/>
        <v>32.5</v>
      </c>
      <c r="J102" s="16">
        <f t="shared" si="6"/>
        <v>4.875</v>
      </c>
      <c r="K102" s="30">
        <v>1.5</v>
      </c>
      <c r="L102" s="30">
        <v>2</v>
      </c>
      <c r="M102" s="30">
        <v>1</v>
      </c>
      <c r="N102" s="30">
        <v>2.5</v>
      </c>
      <c r="O102" s="30">
        <v>1.5</v>
      </c>
      <c r="P102" s="31">
        <f t="shared" si="4"/>
        <v>8.5</v>
      </c>
      <c r="Q102" s="32">
        <f t="shared" si="5"/>
        <v>0.42500000000000004</v>
      </c>
      <c r="R102" s="38">
        <f t="shared" si="13"/>
        <v>0.82499999999999996</v>
      </c>
      <c r="S102" s="136">
        <f t="shared" si="13"/>
        <v>0.7</v>
      </c>
      <c r="T102" s="136">
        <f t="shared" si="12"/>
        <v>1.4</v>
      </c>
      <c r="U102" s="136">
        <f t="shared" si="12"/>
        <v>1.325</v>
      </c>
      <c r="V102" s="139">
        <f t="shared" si="12"/>
        <v>1.05</v>
      </c>
      <c r="W102" s="121">
        <f t="shared" si="1"/>
        <v>41</v>
      </c>
      <c r="X102" s="161">
        <f t="shared" si="1"/>
        <v>5.3</v>
      </c>
      <c r="Y102" s="171">
        <v>37</v>
      </c>
      <c r="Z102" s="163">
        <f t="shared" si="3"/>
        <v>29.6</v>
      </c>
    </row>
    <row r="103" spans="1:26" ht="19.899999999999999" customHeight="1" x14ac:dyDescent="0.3">
      <c r="A103" s="6">
        <v>97</v>
      </c>
      <c r="B103" s="151">
        <v>663817</v>
      </c>
      <c r="C103" s="152" t="s">
        <v>201</v>
      </c>
      <c r="D103" s="14">
        <v>9.5</v>
      </c>
      <c r="E103" s="14">
        <v>7.5</v>
      </c>
      <c r="F103" s="14">
        <v>10</v>
      </c>
      <c r="G103" s="14">
        <v>12</v>
      </c>
      <c r="H103" s="14">
        <v>8</v>
      </c>
      <c r="I103" s="15">
        <f t="shared" si="2"/>
        <v>47</v>
      </c>
      <c r="J103" s="16">
        <f t="shared" si="6"/>
        <v>7.05</v>
      </c>
      <c r="K103" s="30">
        <v>2.5</v>
      </c>
      <c r="L103" s="30">
        <v>4</v>
      </c>
      <c r="M103" s="30">
        <v>3</v>
      </c>
      <c r="N103" s="30">
        <v>2</v>
      </c>
      <c r="O103" s="30">
        <v>3.5</v>
      </c>
      <c r="P103" s="31">
        <f t="shared" si="4"/>
        <v>15</v>
      </c>
      <c r="Q103" s="32">
        <f t="shared" si="5"/>
        <v>0.75</v>
      </c>
      <c r="R103" s="38">
        <f t="shared" si="13"/>
        <v>1.55</v>
      </c>
      <c r="S103" s="136">
        <f t="shared" si="13"/>
        <v>1.325</v>
      </c>
      <c r="T103" s="136">
        <f t="shared" si="12"/>
        <v>1.65</v>
      </c>
      <c r="U103" s="136">
        <f t="shared" si="12"/>
        <v>1.9</v>
      </c>
      <c r="V103" s="139">
        <f t="shared" si="12"/>
        <v>1.375</v>
      </c>
      <c r="W103" s="121">
        <f t="shared" si="1"/>
        <v>62</v>
      </c>
      <c r="X103" s="161">
        <f t="shared" si="1"/>
        <v>7.8</v>
      </c>
      <c r="Y103" s="171">
        <v>53</v>
      </c>
      <c r="Z103" s="163">
        <f t="shared" si="3"/>
        <v>42.400000000000006</v>
      </c>
    </row>
    <row r="104" spans="1:26" ht="19.899999999999999" customHeight="1" x14ac:dyDescent="0.3">
      <c r="A104" s="6">
        <v>98</v>
      </c>
      <c r="B104" s="151">
        <v>663818</v>
      </c>
      <c r="C104" s="152" t="s">
        <v>202</v>
      </c>
      <c r="D104" s="14">
        <v>5.5</v>
      </c>
      <c r="E104" s="14">
        <v>6</v>
      </c>
      <c r="F104" s="14">
        <v>8</v>
      </c>
      <c r="G104" s="14">
        <v>7</v>
      </c>
      <c r="H104" s="14">
        <v>7.5</v>
      </c>
      <c r="I104" s="15">
        <f t="shared" si="2"/>
        <v>34</v>
      </c>
      <c r="J104" s="16">
        <f t="shared" si="6"/>
        <v>5.0999999999999996</v>
      </c>
      <c r="K104" s="30">
        <v>2</v>
      </c>
      <c r="L104" s="30">
        <v>2.5</v>
      </c>
      <c r="M104" s="30">
        <v>2</v>
      </c>
      <c r="N104" s="30">
        <v>3</v>
      </c>
      <c r="O104" s="30">
        <v>3</v>
      </c>
      <c r="P104" s="31">
        <f t="shared" si="4"/>
        <v>12.5</v>
      </c>
      <c r="Q104" s="32">
        <f t="shared" si="5"/>
        <v>0.625</v>
      </c>
      <c r="R104" s="38">
        <f t="shared" si="13"/>
        <v>0.92499999999999993</v>
      </c>
      <c r="S104" s="136">
        <f t="shared" si="13"/>
        <v>1.0249999999999999</v>
      </c>
      <c r="T104" s="136">
        <f t="shared" si="12"/>
        <v>1.3</v>
      </c>
      <c r="U104" s="136">
        <f t="shared" si="12"/>
        <v>1.2000000000000002</v>
      </c>
      <c r="V104" s="139">
        <f t="shared" si="12"/>
        <v>1.2749999999999999</v>
      </c>
      <c r="W104" s="121">
        <f t="shared" si="1"/>
        <v>46.5</v>
      </c>
      <c r="X104" s="161">
        <f t="shared" si="1"/>
        <v>5.7249999999999996</v>
      </c>
      <c r="Y104" s="171">
        <v>38</v>
      </c>
      <c r="Z104" s="163">
        <f t="shared" si="3"/>
        <v>30.400000000000002</v>
      </c>
    </row>
    <row r="105" spans="1:26" ht="19.899999999999999" customHeight="1" x14ac:dyDescent="0.3">
      <c r="A105" s="6">
        <v>99</v>
      </c>
      <c r="B105" s="151">
        <v>663819</v>
      </c>
      <c r="C105" s="152" t="s">
        <v>203</v>
      </c>
      <c r="D105" s="14">
        <v>7</v>
      </c>
      <c r="E105" s="14">
        <v>4.5</v>
      </c>
      <c r="F105" s="14">
        <v>6</v>
      </c>
      <c r="G105" s="14">
        <v>5</v>
      </c>
      <c r="H105" s="14">
        <v>6</v>
      </c>
      <c r="I105" s="15">
        <f t="shared" si="2"/>
        <v>28.5</v>
      </c>
      <c r="J105" s="16">
        <f t="shared" si="6"/>
        <v>4.2749999999999995</v>
      </c>
      <c r="K105" s="30">
        <v>2</v>
      </c>
      <c r="L105" s="30">
        <v>1.5</v>
      </c>
      <c r="M105" s="30">
        <v>2.5</v>
      </c>
      <c r="N105" s="30">
        <v>1</v>
      </c>
      <c r="O105" s="30">
        <v>0.5</v>
      </c>
      <c r="P105" s="31">
        <f t="shared" si="4"/>
        <v>7.5</v>
      </c>
      <c r="Q105" s="32">
        <f t="shared" si="5"/>
        <v>0.375</v>
      </c>
      <c r="R105" s="38">
        <f t="shared" si="13"/>
        <v>1.1500000000000001</v>
      </c>
      <c r="S105" s="136">
        <f t="shared" si="13"/>
        <v>0.75</v>
      </c>
      <c r="T105" s="136">
        <f t="shared" si="12"/>
        <v>1.0249999999999999</v>
      </c>
      <c r="U105" s="136">
        <f t="shared" si="12"/>
        <v>0.8</v>
      </c>
      <c r="V105" s="139">
        <f t="shared" si="12"/>
        <v>0.92499999999999993</v>
      </c>
      <c r="W105" s="121">
        <f t="shared" si="1"/>
        <v>36</v>
      </c>
      <c r="X105" s="161">
        <f t="shared" si="1"/>
        <v>4.6499999999999995</v>
      </c>
      <c r="Y105" s="171">
        <v>32</v>
      </c>
      <c r="Z105" s="163">
        <f t="shared" si="3"/>
        <v>25.6</v>
      </c>
    </row>
    <row r="106" spans="1:26" ht="19.899999999999999" customHeight="1" x14ac:dyDescent="0.3">
      <c r="A106" s="6">
        <v>100</v>
      </c>
      <c r="B106" s="151">
        <v>663820</v>
      </c>
      <c r="C106" s="152" t="s">
        <v>204</v>
      </c>
      <c r="D106" s="14">
        <v>5</v>
      </c>
      <c r="E106" s="14">
        <v>4</v>
      </c>
      <c r="F106" s="14">
        <v>9</v>
      </c>
      <c r="G106" s="14">
        <v>8</v>
      </c>
      <c r="H106" s="14">
        <v>6.5</v>
      </c>
      <c r="I106" s="15">
        <f t="shared" si="2"/>
        <v>32.5</v>
      </c>
      <c r="J106" s="16">
        <f t="shared" si="6"/>
        <v>4.875</v>
      </c>
      <c r="K106" s="30">
        <v>1.5</v>
      </c>
      <c r="L106" s="30">
        <v>1.5</v>
      </c>
      <c r="M106" s="30">
        <v>1</v>
      </c>
      <c r="N106" s="30">
        <v>2.5</v>
      </c>
      <c r="O106" s="30">
        <v>2</v>
      </c>
      <c r="P106" s="31">
        <f t="shared" si="4"/>
        <v>8.5</v>
      </c>
      <c r="Q106" s="32">
        <f t="shared" si="5"/>
        <v>0.42500000000000004</v>
      </c>
      <c r="R106" s="38">
        <f t="shared" si="13"/>
        <v>0.82499999999999996</v>
      </c>
      <c r="S106" s="136">
        <f t="shared" si="13"/>
        <v>0.67500000000000004</v>
      </c>
      <c r="T106" s="136">
        <f t="shared" si="12"/>
        <v>1.4</v>
      </c>
      <c r="U106" s="136">
        <f t="shared" si="12"/>
        <v>1.325</v>
      </c>
      <c r="V106" s="139">
        <f t="shared" si="12"/>
        <v>1.075</v>
      </c>
      <c r="W106" s="121">
        <f t="shared" si="1"/>
        <v>41</v>
      </c>
      <c r="X106" s="161">
        <f t="shared" si="1"/>
        <v>5.3</v>
      </c>
      <c r="Y106" s="171">
        <v>37</v>
      </c>
      <c r="Z106" s="163">
        <f t="shared" si="3"/>
        <v>29.6</v>
      </c>
    </row>
    <row r="107" spans="1:26" ht="19.5" customHeight="1" x14ac:dyDescent="0.3">
      <c r="A107" s="6">
        <v>101</v>
      </c>
      <c r="B107" s="151">
        <v>663821</v>
      </c>
      <c r="C107" s="152" t="s">
        <v>205</v>
      </c>
      <c r="D107" s="14">
        <v>8</v>
      </c>
      <c r="E107" s="14">
        <v>9.5</v>
      </c>
      <c r="F107" s="14">
        <v>4</v>
      </c>
      <c r="G107" s="14">
        <v>7.5</v>
      </c>
      <c r="H107" s="14">
        <v>9</v>
      </c>
      <c r="I107" s="15">
        <f t="shared" si="2"/>
        <v>38</v>
      </c>
      <c r="J107" s="16">
        <f t="shared" si="6"/>
        <v>5.7</v>
      </c>
      <c r="K107" s="30">
        <v>2</v>
      </c>
      <c r="L107" s="30">
        <v>3</v>
      </c>
      <c r="M107" s="30">
        <v>2</v>
      </c>
      <c r="N107" s="30">
        <v>3</v>
      </c>
      <c r="O107" s="30">
        <v>2.5</v>
      </c>
      <c r="P107" s="31">
        <f t="shared" si="4"/>
        <v>12.5</v>
      </c>
      <c r="Q107" s="32">
        <f t="shared" si="5"/>
        <v>0.625</v>
      </c>
      <c r="R107" s="38">
        <f t="shared" si="13"/>
        <v>1.3</v>
      </c>
      <c r="S107" s="136">
        <f t="shared" si="13"/>
        <v>1.5750000000000002</v>
      </c>
      <c r="T107" s="136">
        <f t="shared" si="12"/>
        <v>0.7</v>
      </c>
      <c r="U107" s="136">
        <f t="shared" si="12"/>
        <v>1.2749999999999999</v>
      </c>
      <c r="V107" s="139">
        <f t="shared" si="12"/>
        <v>1.4749999999999999</v>
      </c>
      <c r="W107" s="121">
        <f t="shared" si="1"/>
        <v>50.5</v>
      </c>
      <c r="X107" s="161">
        <f t="shared" si="1"/>
        <v>6.3250000000000002</v>
      </c>
      <c r="Y107" s="171">
        <v>43</v>
      </c>
      <c r="Z107" s="163">
        <f t="shared" si="3"/>
        <v>34.4</v>
      </c>
    </row>
    <row r="108" spans="1:26" ht="19.5" customHeight="1" x14ac:dyDescent="0.3">
      <c r="A108" s="6">
        <v>102</v>
      </c>
      <c r="B108" s="168">
        <v>663822</v>
      </c>
      <c r="C108" s="169" t="s">
        <v>206</v>
      </c>
      <c r="D108" s="14">
        <v>12</v>
      </c>
      <c r="E108" s="14">
        <v>10</v>
      </c>
      <c r="F108" s="14">
        <v>14</v>
      </c>
      <c r="G108" s="14">
        <v>8</v>
      </c>
      <c r="H108" s="14">
        <v>7</v>
      </c>
      <c r="I108" s="15">
        <f t="shared" si="2"/>
        <v>51</v>
      </c>
      <c r="J108" s="16">
        <f t="shared" si="6"/>
        <v>7.6499999999999995</v>
      </c>
      <c r="K108" s="30">
        <v>3.5</v>
      </c>
      <c r="L108" s="30">
        <v>4</v>
      </c>
      <c r="M108" s="30">
        <v>3</v>
      </c>
      <c r="N108" s="30">
        <v>2</v>
      </c>
      <c r="O108" s="30">
        <v>3</v>
      </c>
      <c r="P108" s="31">
        <f t="shared" si="4"/>
        <v>15.5</v>
      </c>
      <c r="Q108" s="32">
        <f t="shared" si="5"/>
        <v>0.77500000000000002</v>
      </c>
      <c r="R108" s="38">
        <f t="shared" si="13"/>
        <v>1.9749999999999999</v>
      </c>
      <c r="S108" s="136">
        <f t="shared" si="13"/>
        <v>1.7</v>
      </c>
      <c r="T108" s="136">
        <f t="shared" si="12"/>
        <v>2.25</v>
      </c>
      <c r="U108" s="136">
        <f t="shared" si="12"/>
        <v>1.3</v>
      </c>
      <c r="V108" s="139">
        <f t="shared" si="12"/>
        <v>1.2000000000000002</v>
      </c>
      <c r="W108" s="121">
        <f t="shared" si="1"/>
        <v>66.5</v>
      </c>
      <c r="X108" s="161">
        <f t="shared" si="1"/>
        <v>8.4249999999999989</v>
      </c>
      <c r="Y108" s="171">
        <v>55</v>
      </c>
      <c r="Z108" s="163">
        <f t="shared" si="3"/>
        <v>44</v>
      </c>
    </row>
    <row r="109" spans="1:26" ht="19.899999999999999" customHeight="1" x14ac:dyDescent="0.3">
      <c r="A109" s="133">
        <v>103</v>
      </c>
      <c r="B109" s="167">
        <v>663823</v>
      </c>
      <c r="C109" s="167" t="s">
        <v>207</v>
      </c>
      <c r="D109" s="14">
        <v>8.5</v>
      </c>
      <c r="E109" s="14">
        <v>7</v>
      </c>
      <c r="F109" s="14">
        <v>9</v>
      </c>
      <c r="G109" s="14">
        <v>10.5</v>
      </c>
      <c r="H109" s="14">
        <v>10</v>
      </c>
      <c r="I109" s="15">
        <f t="shared" ref="I109:I111" si="14">D109+E109+F109+G109+H109</f>
        <v>45</v>
      </c>
      <c r="J109" s="16">
        <f t="shared" si="6"/>
        <v>6.75</v>
      </c>
      <c r="K109" s="30">
        <v>2.5</v>
      </c>
      <c r="L109" s="30">
        <v>3.5</v>
      </c>
      <c r="M109" s="30">
        <v>2.5</v>
      </c>
      <c r="N109" s="30">
        <v>3.5</v>
      </c>
      <c r="O109" s="30">
        <v>1.5</v>
      </c>
      <c r="P109" s="31">
        <f t="shared" ref="P109" si="15">SUM(K109:O109)</f>
        <v>13.5</v>
      </c>
      <c r="Q109" s="32">
        <f t="shared" ref="Q109:Q111" si="16">P109*0.05</f>
        <v>0.67500000000000004</v>
      </c>
      <c r="R109" s="38">
        <f t="shared" si="13"/>
        <v>1.4</v>
      </c>
      <c r="S109" s="136">
        <f t="shared" si="13"/>
        <v>1.2250000000000001</v>
      </c>
      <c r="T109" s="136">
        <f t="shared" si="12"/>
        <v>1.4749999999999999</v>
      </c>
      <c r="U109" s="136">
        <f t="shared" si="12"/>
        <v>1.75</v>
      </c>
      <c r="V109" s="139">
        <f t="shared" si="12"/>
        <v>1.575</v>
      </c>
      <c r="W109" s="121">
        <f t="shared" ref="W109:X111" si="17">I109+P109</f>
        <v>58.5</v>
      </c>
      <c r="X109" s="161">
        <f t="shared" si="17"/>
        <v>7.4249999999999998</v>
      </c>
      <c r="Y109" s="171">
        <v>48</v>
      </c>
      <c r="Z109" s="163">
        <f t="shared" ref="Z109:Z111" si="18">Y109*0.8</f>
        <v>38.400000000000006</v>
      </c>
    </row>
    <row r="110" spans="1:26" ht="19.899999999999999" customHeight="1" x14ac:dyDescent="0.3">
      <c r="A110" s="133">
        <v>104</v>
      </c>
      <c r="B110" s="167">
        <v>663824</v>
      </c>
      <c r="C110" s="167" t="s">
        <v>208</v>
      </c>
      <c r="D110" s="14">
        <v>10</v>
      </c>
      <c r="E110" s="14">
        <v>13</v>
      </c>
      <c r="F110" s="14">
        <v>8.5</v>
      </c>
      <c r="G110" s="14">
        <v>14.5</v>
      </c>
      <c r="H110" s="14">
        <v>9</v>
      </c>
      <c r="I110" s="15">
        <f t="shared" si="14"/>
        <v>55</v>
      </c>
      <c r="J110" s="16">
        <f t="shared" ref="J110:J111" si="19">I110*0.15</f>
        <v>8.25</v>
      </c>
      <c r="K110" s="30">
        <v>3.5</v>
      </c>
      <c r="L110" s="30">
        <v>3</v>
      </c>
      <c r="M110" s="30">
        <v>2.5</v>
      </c>
      <c r="N110" s="30">
        <v>3</v>
      </c>
      <c r="O110" s="30">
        <v>3.5</v>
      </c>
      <c r="P110" s="31">
        <f t="shared" ref="P110:P111" si="20">SUM(K110:O110)</f>
        <v>15.5</v>
      </c>
      <c r="Q110" s="32">
        <f t="shared" si="16"/>
        <v>0.77500000000000002</v>
      </c>
      <c r="R110" s="38">
        <f t="shared" si="13"/>
        <v>1.675</v>
      </c>
      <c r="S110" s="136">
        <f t="shared" si="13"/>
        <v>2.1</v>
      </c>
      <c r="T110" s="136">
        <f t="shared" si="12"/>
        <v>1.4</v>
      </c>
      <c r="U110" s="136">
        <f t="shared" si="12"/>
        <v>2.3249999999999997</v>
      </c>
      <c r="V110" s="139">
        <f t="shared" si="12"/>
        <v>1.5249999999999999</v>
      </c>
      <c r="W110" s="121">
        <f t="shared" si="17"/>
        <v>70.5</v>
      </c>
      <c r="X110" s="161">
        <f t="shared" si="17"/>
        <v>9.0250000000000004</v>
      </c>
      <c r="Y110" s="171">
        <v>57</v>
      </c>
      <c r="Z110" s="163">
        <f t="shared" si="18"/>
        <v>45.6</v>
      </c>
    </row>
    <row r="111" spans="1:26" ht="19.899999999999999" customHeight="1" x14ac:dyDescent="0.3">
      <c r="A111" s="133">
        <v>105</v>
      </c>
      <c r="B111" s="167">
        <v>663825</v>
      </c>
      <c r="C111" s="167" t="s">
        <v>209</v>
      </c>
      <c r="D111" s="14">
        <v>8.5</v>
      </c>
      <c r="E111" s="14">
        <v>7.5</v>
      </c>
      <c r="F111" s="14">
        <v>10</v>
      </c>
      <c r="G111" s="14">
        <v>9</v>
      </c>
      <c r="H111" s="14">
        <v>9.5</v>
      </c>
      <c r="I111" s="15">
        <f t="shared" si="14"/>
        <v>44.5</v>
      </c>
      <c r="J111" s="16">
        <f t="shared" si="19"/>
        <v>6.6749999999999998</v>
      </c>
      <c r="K111" s="30">
        <v>4.5</v>
      </c>
      <c r="L111" s="30">
        <v>2</v>
      </c>
      <c r="M111" s="30">
        <v>3</v>
      </c>
      <c r="N111" s="30">
        <v>3.5</v>
      </c>
      <c r="O111" s="30">
        <v>2.5</v>
      </c>
      <c r="P111" s="31">
        <f t="shared" si="20"/>
        <v>15.5</v>
      </c>
      <c r="Q111" s="32">
        <f t="shared" si="16"/>
        <v>0.77500000000000002</v>
      </c>
      <c r="R111" s="38">
        <f t="shared" si="13"/>
        <v>1.5</v>
      </c>
      <c r="S111" s="136">
        <f t="shared" si="13"/>
        <v>1.2250000000000001</v>
      </c>
      <c r="T111" s="136">
        <f t="shared" si="12"/>
        <v>1.65</v>
      </c>
      <c r="U111" s="136">
        <f t="shared" si="12"/>
        <v>1.5249999999999999</v>
      </c>
      <c r="V111" s="139">
        <f t="shared" si="12"/>
        <v>1.55</v>
      </c>
      <c r="W111" s="121">
        <f t="shared" si="17"/>
        <v>60</v>
      </c>
      <c r="X111" s="161">
        <f t="shared" si="17"/>
        <v>7.45</v>
      </c>
      <c r="Y111" s="171">
        <v>50</v>
      </c>
      <c r="Z111" s="163">
        <f t="shared" si="18"/>
        <v>40</v>
      </c>
    </row>
    <row r="112" spans="1:26" ht="19.899999999999999" customHeight="1" x14ac:dyDescent="0.3"/>
    <row r="113" spans="1:26" ht="19.899999999999999" customHeight="1" x14ac:dyDescent="0.3"/>
    <row r="114" spans="1:26" ht="19.899999999999999" customHeight="1" x14ac:dyDescent="0.3"/>
    <row r="115" spans="1:26" ht="19.899999999999999" customHeight="1" x14ac:dyDescent="0.3"/>
    <row r="116" spans="1:26" ht="19.899999999999999" customHeight="1" x14ac:dyDescent="0.3"/>
    <row r="117" spans="1:26" ht="19.899999999999999" customHeight="1" x14ac:dyDescent="0.3"/>
    <row r="118" spans="1:26" ht="19.899999999999999" customHeight="1" x14ac:dyDescent="0.3"/>
    <row r="119" spans="1:26" ht="21" thickBot="1" x14ac:dyDescent="0.35"/>
    <row r="120" spans="1:26" x14ac:dyDescent="0.3">
      <c r="A120" s="179" t="s">
        <v>16</v>
      </c>
      <c r="B120" s="180"/>
      <c r="C120" s="181"/>
      <c r="D120" s="8">
        <f t="shared" ref="D120:I120" si="21">COUNT(D7:D111)</f>
        <v>103</v>
      </c>
      <c r="E120" s="9">
        <f t="shared" si="21"/>
        <v>103</v>
      </c>
      <c r="F120" s="9">
        <f t="shared" si="21"/>
        <v>103</v>
      </c>
      <c r="G120" s="9">
        <f t="shared" si="21"/>
        <v>103</v>
      </c>
      <c r="H120" s="113">
        <f t="shared" si="21"/>
        <v>103</v>
      </c>
      <c r="I120" s="12">
        <f t="shared" si="21"/>
        <v>103</v>
      </c>
      <c r="J120" s="114">
        <f t="shared" ref="J120:Z120" si="22">COUNT(J7:J108)</f>
        <v>100</v>
      </c>
      <c r="K120" s="106">
        <f t="shared" si="22"/>
        <v>100</v>
      </c>
      <c r="L120" s="26">
        <f t="shared" si="22"/>
        <v>100</v>
      </c>
      <c r="M120" s="26">
        <f t="shared" si="22"/>
        <v>100</v>
      </c>
      <c r="N120" s="26">
        <f t="shared" si="22"/>
        <v>100</v>
      </c>
      <c r="O120" s="107">
        <f t="shared" si="22"/>
        <v>100</v>
      </c>
      <c r="P120" s="102">
        <f t="shared" si="22"/>
        <v>102</v>
      </c>
      <c r="Q120" s="125">
        <f t="shared" si="22"/>
        <v>102</v>
      </c>
      <c r="R120" s="128">
        <f t="shared" si="22"/>
        <v>102</v>
      </c>
      <c r="S120" s="36">
        <f t="shared" si="22"/>
        <v>102</v>
      </c>
      <c r="T120" s="36">
        <f t="shared" si="22"/>
        <v>102</v>
      </c>
      <c r="U120" s="36">
        <f t="shared" si="22"/>
        <v>102</v>
      </c>
      <c r="V120" s="37">
        <f t="shared" si="22"/>
        <v>102</v>
      </c>
      <c r="W120" s="140">
        <f t="shared" si="22"/>
        <v>102</v>
      </c>
      <c r="X120" s="131">
        <f t="shared" si="22"/>
        <v>102</v>
      </c>
      <c r="Y120" s="27">
        <f t="shared" si="22"/>
        <v>99</v>
      </c>
      <c r="Z120" s="135">
        <f t="shared" si="22"/>
        <v>99</v>
      </c>
    </row>
    <row r="121" spans="1:26" ht="21" customHeight="1" x14ac:dyDescent="0.3">
      <c r="A121" s="182" t="s">
        <v>17</v>
      </c>
      <c r="B121" s="183"/>
      <c r="C121" s="184"/>
      <c r="D121" s="13">
        <v>20</v>
      </c>
      <c r="E121" s="14">
        <v>20</v>
      </c>
      <c r="F121" s="14">
        <v>20</v>
      </c>
      <c r="G121" s="14">
        <v>20</v>
      </c>
      <c r="H121" s="115">
        <v>20</v>
      </c>
      <c r="I121" s="16">
        <f>SUM(D121:H121)</f>
        <v>100</v>
      </c>
      <c r="J121" s="116">
        <f>I121*0.15</f>
        <v>15</v>
      </c>
      <c r="K121" s="108">
        <v>6</v>
      </c>
      <c r="L121" s="30">
        <v>6</v>
      </c>
      <c r="M121" s="30">
        <v>6</v>
      </c>
      <c r="N121" s="30">
        <v>6</v>
      </c>
      <c r="O121" s="109">
        <v>6</v>
      </c>
      <c r="P121" s="103">
        <f>SUM(K121:O121)</f>
        <v>30</v>
      </c>
      <c r="Q121" s="126">
        <f>P121*0.05</f>
        <v>1.5</v>
      </c>
      <c r="R121" s="129">
        <f>(D121*0.15+K121*0.05)</f>
        <v>3.3</v>
      </c>
      <c r="S121" s="39">
        <f>((E121*0.15+L121*0.05))</f>
        <v>3.3</v>
      </c>
      <c r="T121" s="39">
        <f>((F121*0.15+M121*0.05))</f>
        <v>3.3</v>
      </c>
      <c r="U121" s="39">
        <f>((G121*0.15+N121*0.05))</f>
        <v>3.3</v>
      </c>
      <c r="V121" s="40">
        <f>((H121*0.15+O121*0.05))</f>
        <v>3.3</v>
      </c>
      <c r="W121" s="141">
        <v>130</v>
      </c>
      <c r="X121" s="132">
        <f>J121+Q121</f>
        <v>16.5</v>
      </c>
      <c r="Y121" s="31">
        <v>100</v>
      </c>
      <c r="Z121" s="110">
        <f>Y121*0.8</f>
        <v>80</v>
      </c>
    </row>
    <row r="122" spans="1:26" x14ac:dyDescent="0.3">
      <c r="A122" s="182" t="s">
        <v>82</v>
      </c>
      <c r="B122" s="183"/>
      <c r="C122" s="184"/>
      <c r="D122" s="13">
        <f t="shared" ref="D122:Z122" si="23">D121*0.4</f>
        <v>8</v>
      </c>
      <c r="E122" s="14">
        <f t="shared" si="23"/>
        <v>8</v>
      </c>
      <c r="F122" s="14">
        <f t="shared" si="23"/>
        <v>8</v>
      </c>
      <c r="G122" s="14">
        <f t="shared" si="23"/>
        <v>8</v>
      </c>
      <c r="H122" s="115">
        <f t="shared" si="23"/>
        <v>8</v>
      </c>
      <c r="I122" s="16">
        <f t="shared" si="23"/>
        <v>40</v>
      </c>
      <c r="J122" s="116">
        <f t="shared" si="23"/>
        <v>6</v>
      </c>
      <c r="K122" s="108">
        <f t="shared" si="23"/>
        <v>2.4000000000000004</v>
      </c>
      <c r="L122" s="30">
        <f t="shared" si="23"/>
        <v>2.4000000000000004</v>
      </c>
      <c r="M122" s="30">
        <f t="shared" si="23"/>
        <v>2.4000000000000004</v>
      </c>
      <c r="N122" s="30">
        <f t="shared" si="23"/>
        <v>2.4000000000000004</v>
      </c>
      <c r="O122" s="109">
        <f t="shared" si="23"/>
        <v>2.4000000000000004</v>
      </c>
      <c r="P122" s="103">
        <f t="shared" si="23"/>
        <v>12</v>
      </c>
      <c r="Q122" s="126">
        <f t="shared" si="23"/>
        <v>0.60000000000000009</v>
      </c>
      <c r="R122" s="129">
        <f t="shared" si="23"/>
        <v>1.32</v>
      </c>
      <c r="S122" s="39">
        <f t="shared" si="23"/>
        <v>1.32</v>
      </c>
      <c r="T122" s="39">
        <f t="shared" si="23"/>
        <v>1.32</v>
      </c>
      <c r="U122" s="39">
        <f t="shared" si="23"/>
        <v>1.32</v>
      </c>
      <c r="V122" s="40">
        <f t="shared" si="23"/>
        <v>1.32</v>
      </c>
      <c r="W122" s="141">
        <f t="shared" si="23"/>
        <v>52</v>
      </c>
      <c r="X122" s="132">
        <f t="shared" si="23"/>
        <v>6.6000000000000005</v>
      </c>
      <c r="Y122" s="31">
        <f t="shared" si="23"/>
        <v>40</v>
      </c>
      <c r="Z122" s="110">
        <f t="shared" si="23"/>
        <v>32</v>
      </c>
    </row>
    <row r="123" spans="1:26" ht="21" customHeight="1" x14ac:dyDescent="0.3">
      <c r="A123" s="182" t="s">
        <v>18</v>
      </c>
      <c r="B123" s="183"/>
      <c r="C123" s="184"/>
      <c r="D123" s="13">
        <f>COUNTIF(D7:D108, "&gt;=8")</f>
        <v>47</v>
      </c>
      <c r="E123" s="14">
        <f>COUNTIF(E7:E108, "&gt;=8")</f>
        <v>53</v>
      </c>
      <c r="F123" s="14">
        <f>COUNTIF(F7:F108, "&gt;=8")</f>
        <v>53</v>
      </c>
      <c r="G123" s="14">
        <f>COUNTIF(G7:G108, "&gt;=8")</f>
        <v>58</v>
      </c>
      <c r="H123" s="115">
        <f>COUNTIF(H7:H108, "&gt;=8")</f>
        <v>47</v>
      </c>
      <c r="I123" s="16">
        <f>COUNTIF(I7:I108, "&gt;=40")</f>
        <v>51</v>
      </c>
      <c r="J123" s="116">
        <f>COUNTIF(J7:J108, "&gt;=6")</f>
        <v>51</v>
      </c>
      <c r="K123" s="108">
        <f>COUNTIF(K7:K108, "&gt;=2.4")</f>
        <v>44</v>
      </c>
      <c r="L123" s="30">
        <f>COUNTIF(L7:L108, "&gt;=2.4")</f>
        <v>55</v>
      </c>
      <c r="M123" s="30">
        <f>COUNTIF(M7:M108, "&gt;=2.4")</f>
        <v>48</v>
      </c>
      <c r="N123" s="30">
        <f>COUNTIF(N7:N108, "&gt;=2.4")</f>
        <v>52</v>
      </c>
      <c r="O123" s="109">
        <f>COUNTIF(O7:O108, "&gt;=2.4")</f>
        <v>54</v>
      </c>
      <c r="P123" s="103">
        <f>COUNTIF(P7:P108, "&gt;=12")</f>
        <v>57</v>
      </c>
      <c r="Q123" s="126">
        <f>COUNTIF(Q7:Q108, "&gt;=0.6")</f>
        <v>57</v>
      </c>
      <c r="R123" s="129">
        <f>COUNTIF(R7:R108, "&gt;=1.32")</f>
        <v>43</v>
      </c>
      <c r="S123" s="39">
        <f>COUNTIF(S7:S108, "&gt;=1.32")</f>
        <v>51</v>
      </c>
      <c r="T123" s="39">
        <f>COUNTIF(T7:T108, "&gt;=1.32")</f>
        <v>53</v>
      </c>
      <c r="U123" s="39">
        <f>COUNTIF(U7:U108, "&gt;=1.32")</f>
        <v>53</v>
      </c>
      <c r="V123" s="40">
        <f>COUNTIF(V7:V108, "&gt;=1.32")</f>
        <v>47</v>
      </c>
      <c r="W123" s="141">
        <f>COUNTIF(W7:W108, "&gt;=52")</f>
        <v>51</v>
      </c>
      <c r="X123" s="132">
        <f>COUNTIF(X7:X108, "&gt;=6.6")</f>
        <v>51</v>
      </c>
      <c r="Y123" s="31">
        <f>COUNTIF(Y7:Y108, "&gt;=40")</f>
        <v>56</v>
      </c>
      <c r="Z123" s="110">
        <f>COUNTIF(Z7:Z108, "&gt;=32")</f>
        <v>56</v>
      </c>
    </row>
    <row r="124" spans="1:26" x14ac:dyDescent="0.3">
      <c r="A124" s="182" t="s">
        <v>19</v>
      </c>
      <c r="B124" s="183"/>
      <c r="C124" s="184"/>
      <c r="D124" s="117" t="str">
        <f t="shared" ref="D124:Z124" si="24" xml:space="preserve"> IF(((D123/COUNT(D7:D108))*100)&gt;=60,"3", IF(AND(((D123/COUNT(D7:D108))*100)&lt;60, ((D123/COUNT(D7:D108))*100)&gt;=50),"2", IF( AND(((D123/COUNT(D7:D108))*100)&lt;50, ((D123/COUNT(D7:D108))*100)&gt;=40),"1","0")))</f>
        <v>1</v>
      </c>
      <c r="E124" s="14" t="str">
        <f t="shared" si="24"/>
        <v>2</v>
      </c>
      <c r="F124" s="14" t="str">
        <f t="shared" si="24"/>
        <v>2</v>
      </c>
      <c r="G124" s="14" t="str">
        <f t="shared" si="24"/>
        <v>2</v>
      </c>
      <c r="H124" s="115" t="str">
        <f t="shared" si="24"/>
        <v>1</v>
      </c>
      <c r="I124" s="16" t="str">
        <f t="shared" si="24"/>
        <v>2</v>
      </c>
      <c r="J124" s="116" t="str">
        <f t="shared" si="24"/>
        <v>2</v>
      </c>
      <c r="K124" s="108" t="str">
        <f t="shared" si="24"/>
        <v>1</v>
      </c>
      <c r="L124" s="29" t="str">
        <f t="shared" si="24"/>
        <v>2</v>
      </c>
      <c r="M124" s="29" t="str">
        <f t="shared" si="24"/>
        <v>1</v>
      </c>
      <c r="N124" s="29" t="str">
        <f t="shared" si="24"/>
        <v>2</v>
      </c>
      <c r="O124" s="110" t="str">
        <f t="shared" si="24"/>
        <v>2</v>
      </c>
      <c r="P124" s="103" t="str">
        <f t="shared" si="24"/>
        <v>2</v>
      </c>
      <c r="Q124" s="126" t="str">
        <f t="shared" si="24"/>
        <v>2</v>
      </c>
      <c r="R124" s="129" t="str">
        <f t="shared" si="24"/>
        <v>1</v>
      </c>
      <c r="S124" s="39" t="str">
        <f t="shared" si="24"/>
        <v>2</v>
      </c>
      <c r="T124" s="39" t="str">
        <f t="shared" si="24"/>
        <v>2</v>
      </c>
      <c r="U124" s="39" t="str">
        <f t="shared" si="24"/>
        <v>2</v>
      </c>
      <c r="V124" s="40" t="str">
        <f t="shared" si="24"/>
        <v>1</v>
      </c>
      <c r="W124" s="132" t="str">
        <f t="shared" si="24"/>
        <v>2</v>
      </c>
      <c r="X124" s="133" t="str">
        <f t="shared" si="24"/>
        <v>2</v>
      </c>
      <c r="Y124" s="126" t="str">
        <f t="shared" si="24"/>
        <v>2</v>
      </c>
      <c r="Z124" s="31" t="str">
        <f t="shared" si="24"/>
        <v>2</v>
      </c>
    </row>
    <row r="125" spans="1:26" ht="21" thickBot="1" x14ac:dyDescent="0.35">
      <c r="A125" s="226" t="s">
        <v>20</v>
      </c>
      <c r="B125" s="227"/>
      <c r="C125" s="228"/>
      <c r="D125" s="17">
        <f t="shared" ref="D125:Z125" si="25">((D123/COUNT(D7:D108))*D124)</f>
        <v>0.47</v>
      </c>
      <c r="E125" s="18">
        <f t="shared" si="25"/>
        <v>1.06</v>
      </c>
      <c r="F125" s="18">
        <f t="shared" si="25"/>
        <v>1.06</v>
      </c>
      <c r="G125" s="18">
        <f t="shared" si="25"/>
        <v>1.1599999999999999</v>
      </c>
      <c r="H125" s="118">
        <f t="shared" si="25"/>
        <v>0.47</v>
      </c>
      <c r="I125" s="19">
        <f t="shared" si="25"/>
        <v>1.02</v>
      </c>
      <c r="J125" s="119">
        <f t="shared" si="25"/>
        <v>1.02</v>
      </c>
      <c r="K125" s="111">
        <f t="shared" si="25"/>
        <v>0.44</v>
      </c>
      <c r="L125" s="33">
        <f t="shared" si="25"/>
        <v>1.1000000000000001</v>
      </c>
      <c r="M125" s="33">
        <f t="shared" si="25"/>
        <v>0.48</v>
      </c>
      <c r="N125" s="33">
        <f t="shared" si="25"/>
        <v>1.04</v>
      </c>
      <c r="O125" s="112">
        <f t="shared" si="25"/>
        <v>1.08</v>
      </c>
      <c r="P125" s="104">
        <f t="shared" si="25"/>
        <v>1.1176470588235294</v>
      </c>
      <c r="Q125" s="127">
        <f t="shared" si="25"/>
        <v>1.1176470588235294</v>
      </c>
      <c r="R125" s="130">
        <f t="shared" si="25"/>
        <v>0.42156862745098039</v>
      </c>
      <c r="S125" s="41">
        <f t="shared" si="25"/>
        <v>1</v>
      </c>
      <c r="T125" s="41">
        <f t="shared" si="25"/>
        <v>1.0392156862745099</v>
      </c>
      <c r="U125" s="41">
        <f t="shared" si="25"/>
        <v>1.0392156862745099</v>
      </c>
      <c r="V125" s="42">
        <f t="shared" si="25"/>
        <v>0.46078431372549017</v>
      </c>
      <c r="W125" s="142">
        <f t="shared" si="25"/>
        <v>1</v>
      </c>
      <c r="X125" s="134">
        <f t="shared" si="25"/>
        <v>1</v>
      </c>
      <c r="Y125" s="127">
        <f t="shared" si="25"/>
        <v>1.1313131313131313</v>
      </c>
      <c r="Z125" s="34">
        <f t="shared" si="25"/>
        <v>1.1313131313131313</v>
      </c>
    </row>
    <row r="126" spans="1:26" ht="21" thickBot="1" x14ac:dyDescent="0.35">
      <c r="A126" s="2"/>
      <c r="B126" s="2"/>
      <c r="C126" s="2"/>
      <c r="D126" s="2"/>
    </row>
    <row r="127" spans="1:26" x14ac:dyDescent="0.3">
      <c r="A127" s="229" t="s">
        <v>21</v>
      </c>
      <c r="B127" s="230"/>
      <c r="C127" s="231"/>
      <c r="D127" s="2"/>
      <c r="E127" s="210" t="s">
        <v>22</v>
      </c>
      <c r="F127" s="211"/>
      <c r="G127" s="211"/>
      <c r="H127" s="211"/>
      <c r="I127" s="211"/>
      <c r="J127" s="211"/>
      <c r="K127" s="211"/>
      <c r="L127" s="211"/>
      <c r="M127" s="211"/>
      <c r="N127" s="212"/>
      <c r="O127" s="105" t="s">
        <v>12</v>
      </c>
      <c r="P127" s="47" t="s">
        <v>3</v>
      </c>
      <c r="Q127" s="47" t="s">
        <v>4</v>
      </c>
      <c r="R127" s="47" t="s">
        <v>5</v>
      </c>
      <c r="S127" s="48" t="s">
        <v>6</v>
      </c>
    </row>
    <row r="128" spans="1:26" ht="21" thickBot="1" x14ac:dyDescent="0.35">
      <c r="A128" s="49" t="s">
        <v>83</v>
      </c>
      <c r="B128" s="3"/>
      <c r="C128" s="50"/>
      <c r="D128" s="2"/>
      <c r="E128" s="213"/>
      <c r="F128" s="214"/>
      <c r="G128" s="214"/>
      <c r="H128" s="214"/>
      <c r="I128" s="214"/>
      <c r="J128" s="214"/>
      <c r="K128" s="214"/>
      <c r="L128" s="214"/>
      <c r="M128" s="214"/>
      <c r="N128" s="215"/>
      <c r="O128" s="4">
        <f>(R125*0.2+Z125*0.8)</f>
        <v>0.98936423054070122</v>
      </c>
      <c r="P128" s="4">
        <f>(S125*0.2+Z125*0.8)</f>
        <v>1.1050505050505051</v>
      </c>
      <c r="Q128" s="4">
        <f>(T125*0.2+Z125*0.8)</f>
        <v>1.1128936423054072</v>
      </c>
      <c r="R128" s="4">
        <f>(U125*0.2+Z125*0.8)</f>
        <v>1.1128936423054072</v>
      </c>
      <c r="S128" s="7">
        <f>(V125*0.2+Z125*0.8)</f>
        <v>0.99720736779560315</v>
      </c>
    </row>
    <row r="129" spans="1:4" x14ac:dyDescent="0.3">
      <c r="A129" s="49" t="s">
        <v>84</v>
      </c>
      <c r="B129" s="3"/>
      <c r="C129" s="50"/>
      <c r="D129" s="2"/>
    </row>
    <row r="130" spans="1:4" ht="21" thickBot="1" x14ac:dyDescent="0.35">
      <c r="A130" s="51" t="s">
        <v>85</v>
      </c>
      <c r="B130" s="52"/>
      <c r="C130" s="53"/>
      <c r="D130" s="2"/>
    </row>
  </sheetData>
  <mergeCells count="22">
    <mergeCell ref="A120:C120"/>
    <mergeCell ref="A121:C12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127:N128"/>
    <mergeCell ref="Y4:Y6"/>
    <mergeCell ref="Z4:Z6"/>
    <mergeCell ref="D5:J5"/>
    <mergeCell ref="K5:Q5"/>
    <mergeCell ref="A122:C122"/>
    <mergeCell ref="A123:C123"/>
    <mergeCell ref="A124:C124"/>
    <mergeCell ref="A125:C125"/>
    <mergeCell ref="A127:C1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zoomScale="60" zoomScaleNormal="60" workbookViewId="0">
      <selection activeCell="D4" sqref="D4:Q4"/>
    </sheetView>
  </sheetViews>
  <sheetFormatPr defaultColWidth="8.85546875" defaultRowHeight="20.25" x14ac:dyDescent="0.3"/>
  <cols>
    <col min="1" max="1" width="8.5703125" style="1" bestFit="1" customWidth="1"/>
    <col min="2" max="2" width="12.42578125" style="1" customWidth="1"/>
    <col min="3" max="3" width="28.7109375" style="1" customWidth="1"/>
    <col min="4" max="4" width="10.7109375" style="1" customWidth="1"/>
    <col min="5" max="5" width="11.5703125" style="1" customWidth="1"/>
    <col min="6" max="6" width="8.28515625" style="1" customWidth="1"/>
    <col min="7" max="7" width="10.7109375" style="1" customWidth="1"/>
    <col min="8" max="8" width="12" style="1" customWidth="1"/>
    <col min="9" max="9" width="10.5703125" style="1" customWidth="1"/>
    <col min="10" max="10" width="12.28515625" style="1" customWidth="1"/>
    <col min="11" max="11" width="12.140625" style="1" customWidth="1"/>
    <col min="12" max="14" width="12.28515625" style="1" customWidth="1"/>
    <col min="15" max="15" width="11.5703125" style="1" customWidth="1"/>
    <col min="16" max="17" width="13.570312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3.42578125" style="1" customWidth="1"/>
    <col min="26" max="26" width="12.7109375" style="1" customWidth="1"/>
    <col min="27" max="16384" width="8.85546875" style="1"/>
  </cols>
  <sheetData>
    <row r="1" spans="1:26" x14ac:dyDescent="0.3">
      <c r="A1" s="185" t="str">
        <f>'BBA 2nd Year Paper -3'!A1:Z1</f>
        <v>ST. WILFRED PG COLLEGE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thickBot="1" x14ac:dyDescent="0.35">
      <c r="A2" s="185" t="s">
        <v>81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21" thickBot="1" x14ac:dyDescent="0.35">
      <c r="A3" s="186" t="s">
        <v>88</v>
      </c>
      <c r="B3" s="187"/>
      <c r="C3" s="143" t="s">
        <v>218</v>
      </c>
      <c r="D3" s="144" t="s">
        <v>103</v>
      </c>
      <c r="E3" s="143"/>
      <c r="F3" s="188" t="s">
        <v>214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  <c r="Z3" s="188"/>
    </row>
    <row r="4" spans="1:26" ht="21" customHeight="1" thickBot="1" x14ac:dyDescent="0.35">
      <c r="A4" s="190" t="s">
        <v>0</v>
      </c>
      <c r="B4" s="192" t="s">
        <v>1</v>
      </c>
      <c r="C4" s="195" t="s">
        <v>2</v>
      </c>
      <c r="D4" s="198" t="s">
        <v>211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201" t="s">
        <v>104</v>
      </c>
      <c r="S4" s="202"/>
      <c r="T4" s="202"/>
      <c r="U4" s="202"/>
      <c r="V4" s="203"/>
      <c r="W4" s="44" t="s">
        <v>15</v>
      </c>
      <c r="X4" s="207" t="s">
        <v>14</v>
      </c>
      <c r="Y4" s="216" t="s">
        <v>86</v>
      </c>
      <c r="Z4" s="217" t="s">
        <v>87</v>
      </c>
    </row>
    <row r="5" spans="1:26" x14ac:dyDescent="0.3">
      <c r="A5" s="191"/>
      <c r="B5" s="193"/>
      <c r="C5" s="196"/>
      <c r="D5" s="220" t="s">
        <v>11</v>
      </c>
      <c r="E5" s="221"/>
      <c r="F5" s="221"/>
      <c r="G5" s="221"/>
      <c r="H5" s="221"/>
      <c r="I5" s="221"/>
      <c r="J5" s="222"/>
      <c r="K5" s="223" t="s">
        <v>92</v>
      </c>
      <c r="L5" s="224"/>
      <c r="M5" s="224"/>
      <c r="N5" s="224"/>
      <c r="O5" s="224"/>
      <c r="P5" s="224"/>
      <c r="Q5" s="225"/>
      <c r="R5" s="204"/>
      <c r="S5" s="205"/>
      <c r="T5" s="205"/>
      <c r="U5" s="205"/>
      <c r="V5" s="206"/>
      <c r="W5" s="45" t="s">
        <v>13</v>
      </c>
      <c r="X5" s="208"/>
      <c r="Y5" s="216"/>
      <c r="Z5" s="218"/>
    </row>
    <row r="6" spans="1:26" ht="21" thickBot="1" x14ac:dyDescent="0.35">
      <c r="A6" s="191"/>
      <c r="B6" s="194"/>
      <c r="C6" s="197"/>
      <c r="D6" s="22" t="s">
        <v>9</v>
      </c>
      <c r="E6" s="20" t="s">
        <v>89</v>
      </c>
      <c r="F6" s="20" t="s">
        <v>8</v>
      </c>
      <c r="G6" s="20" t="s">
        <v>90</v>
      </c>
      <c r="H6" s="20" t="s">
        <v>91</v>
      </c>
      <c r="I6" s="21" t="s">
        <v>10</v>
      </c>
      <c r="J6" s="23" t="s">
        <v>100</v>
      </c>
      <c r="K6" s="24" t="s">
        <v>93</v>
      </c>
      <c r="L6" s="25" t="s">
        <v>94</v>
      </c>
      <c r="M6" s="25" t="s">
        <v>95</v>
      </c>
      <c r="N6" s="25" t="s">
        <v>96</v>
      </c>
      <c r="O6" s="25" t="s">
        <v>97</v>
      </c>
      <c r="P6" s="25" t="s">
        <v>98</v>
      </c>
      <c r="Q6" s="43" t="s">
        <v>101</v>
      </c>
      <c r="R6" s="123" t="s">
        <v>12</v>
      </c>
      <c r="S6" s="124" t="s">
        <v>3</v>
      </c>
      <c r="T6" s="124" t="s">
        <v>4</v>
      </c>
      <c r="U6" s="124" t="s">
        <v>5</v>
      </c>
      <c r="V6" s="122" t="s">
        <v>6</v>
      </c>
      <c r="W6" s="46" t="s">
        <v>99</v>
      </c>
      <c r="X6" s="209"/>
      <c r="Y6" s="216"/>
      <c r="Z6" s="219"/>
    </row>
    <row r="7" spans="1:26" ht="19.899999999999999" customHeight="1" x14ac:dyDescent="0.3">
      <c r="A7" s="5">
        <v>1</v>
      </c>
      <c r="B7" s="151">
        <v>663721</v>
      </c>
      <c r="C7" s="152" t="s">
        <v>210</v>
      </c>
      <c r="D7" s="14">
        <v>1</v>
      </c>
      <c r="E7" s="14">
        <v>3</v>
      </c>
      <c r="F7" s="14">
        <v>2</v>
      </c>
      <c r="G7" s="14">
        <v>2.5</v>
      </c>
      <c r="H7" s="14">
        <v>0.5</v>
      </c>
      <c r="I7" s="11">
        <f>SUM(D7:H7)</f>
        <v>9</v>
      </c>
      <c r="J7" s="12">
        <f>I7*0.15</f>
        <v>1.3499999999999999</v>
      </c>
      <c r="K7" s="30">
        <v>1</v>
      </c>
      <c r="L7" s="30">
        <v>0</v>
      </c>
      <c r="M7" s="30">
        <v>0</v>
      </c>
      <c r="N7" s="30">
        <v>1.5</v>
      </c>
      <c r="O7" s="30">
        <v>0.5</v>
      </c>
      <c r="P7" s="27">
        <f>SUM(K7:O7)</f>
        <v>3</v>
      </c>
      <c r="Q7" s="28">
        <f>P7*0.05</f>
        <v>0.15000000000000002</v>
      </c>
      <c r="R7" s="35">
        <f t="shared" ref="R7:V26" si="0">(D7*0.15+K7*0.05)</f>
        <v>0.2</v>
      </c>
      <c r="S7" s="137">
        <f t="shared" si="0"/>
        <v>0.44999999999999996</v>
      </c>
      <c r="T7" s="137">
        <f t="shared" si="0"/>
        <v>0.3</v>
      </c>
      <c r="U7" s="137">
        <f t="shared" si="0"/>
        <v>0.45</v>
      </c>
      <c r="V7" s="138">
        <f t="shared" si="0"/>
        <v>0.1</v>
      </c>
      <c r="W7" s="120">
        <f t="shared" ref="W7:X108" si="1">I7+P7</f>
        <v>12</v>
      </c>
      <c r="X7" s="160">
        <f>J7+Q7</f>
        <v>1.5</v>
      </c>
      <c r="Y7" s="170">
        <v>12</v>
      </c>
      <c r="Z7" s="162">
        <f>Y7*0.8</f>
        <v>9.6000000000000014</v>
      </c>
    </row>
    <row r="8" spans="1:26" ht="19.899999999999999" customHeight="1" thickBot="1" x14ac:dyDescent="0.35">
      <c r="A8" s="6">
        <v>2</v>
      </c>
      <c r="B8" s="151">
        <v>663722</v>
      </c>
      <c r="C8" s="152" t="s">
        <v>106</v>
      </c>
      <c r="D8" s="14">
        <v>8</v>
      </c>
      <c r="E8" s="14">
        <v>7</v>
      </c>
      <c r="F8" s="14">
        <v>10</v>
      </c>
      <c r="G8" s="14">
        <v>6</v>
      </c>
      <c r="H8" s="14">
        <v>9.5</v>
      </c>
      <c r="I8" s="15">
        <f t="shared" ref="I8:I108" si="2">D8+E8+F8+G8+H8</f>
        <v>40.5</v>
      </c>
      <c r="J8" s="16">
        <f>I8*0.15</f>
        <v>6.0750000000000002</v>
      </c>
      <c r="K8" s="30">
        <v>2</v>
      </c>
      <c r="L8" s="30">
        <v>2.5</v>
      </c>
      <c r="M8" s="30">
        <v>3.5</v>
      </c>
      <c r="N8" s="30">
        <v>2</v>
      </c>
      <c r="O8" s="30">
        <v>1.5</v>
      </c>
      <c r="P8" s="31">
        <f>SUM(K8:O8)</f>
        <v>11.5</v>
      </c>
      <c r="Q8" s="32">
        <f>P8*0.05</f>
        <v>0.57500000000000007</v>
      </c>
      <c r="R8" s="38">
        <f t="shared" si="0"/>
        <v>1.3</v>
      </c>
      <c r="S8" s="136">
        <f t="shared" si="0"/>
        <v>1.175</v>
      </c>
      <c r="T8" s="136">
        <f t="shared" si="0"/>
        <v>1.675</v>
      </c>
      <c r="U8" s="136">
        <f t="shared" si="0"/>
        <v>0.99999999999999989</v>
      </c>
      <c r="V8" s="139">
        <f t="shared" si="0"/>
        <v>1.5</v>
      </c>
      <c r="W8" s="121">
        <f t="shared" si="1"/>
        <v>52</v>
      </c>
      <c r="X8" s="161">
        <f>J8+Q8</f>
        <v>6.65</v>
      </c>
      <c r="Y8" s="171">
        <v>44</v>
      </c>
      <c r="Z8" s="163">
        <f t="shared" ref="Z8:Z108" si="3">Y8*0.8</f>
        <v>35.200000000000003</v>
      </c>
    </row>
    <row r="9" spans="1:26" ht="19.899999999999999" customHeight="1" x14ac:dyDescent="0.3">
      <c r="A9" s="6">
        <v>3</v>
      </c>
      <c r="B9" s="151">
        <v>663723</v>
      </c>
      <c r="C9" s="152" t="s">
        <v>107</v>
      </c>
      <c r="D9" s="13"/>
      <c r="E9" s="14"/>
      <c r="F9" s="14"/>
      <c r="G9" s="14"/>
      <c r="H9" s="10"/>
      <c r="I9" s="15"/>
      <c r="J9" s="16"/>
      <c r="K9" s="29"/>
      <c r="L9" s="30"/>
      <c r="M9" s="30"/>
      <c r="N9" s="30"/>
      <c r="O9" s="154"/>
      <c r="P9" s="31">
        <f t="shared" ref="P9:P108" si="4">SUM(K9:O9)</f>
        <v>0</v>
      </c>
      <c r="Q9" s="32">
        <f t="shared" ref="Q9:Q108" si="5">P9*0.05</f>
        <v>0</v>
      </c>
      <c r="R9" s="38">
        <f t="shared" si="0"/>
        <v>0</v>
      </c>
      <c r="S9" s="136">
        <f t="shared" si="0"/>
        <v>0</v>
      </c>
      <c r="T9" s="136">
        <f t="shared" si="0"/>
        <v>0</v>
      </c>
      <c r="U9" s="136">
        <f t="shared" si="0"/>
        <v>0</v>
      </c>
      <c r="V9" s="139">
        <f t="shared" si="0"/>
        <v>0</v>
      </c>
      <c r="W9" s="121">
        <f t="shared" si="1"/>
        <v>0</v>
      </c>
      <c r="X9" s="161">
        <f t="shared" si="1"/>
        <v>0</v>
      </c>
      <c r="Y9" s="171" t="s">
        <v>105</v>
      </c>
      <c r="Z9" s="163" t="e">
        <f t="shared" si="3"/>
        <v>#VALUE!</v>
      </c>
    </row>
    <row r="10" spans="1:26" ht="19.899999999999999" customHeight="1" x14ac:dyDescent="0.3">
      <c r="A10" s="6">
        <v>4</v>
      </c>
      <c r="B10" s="151">
        <v>663724</v>
      </c>
      <c r="C10" s="152" t="s">
        <v>108</v>
      </c>
      <c r="D10" s="14">
        <v>17</v>
      </c>
      <c r="E10" s="14">
        <v>18.5</v>
      </c>
      <c r="F10" s="14">
        <v>15</v>
      </c>
      <c r="G10" s="14">
        <v>10</v>
      </c>
      <c r="H10" s="14">
        <v>11</v>
      </c>
      <c r="I10" s="15">
        <f t="shared" si="2"/>
        <v>71.5</v>
      </c>
      <c r="J10" s="16">
        <f t="shared" ref="J10:J109" si="6">I10*0.15</f>
        <v>10.725</v>
      </c>
      <c r="K10" s="30">
        <v>5</v>
      </c>
      <c r="L10" s="30">
        <v>4.5</v>
      </c>
      <c r="M10" s="30">
        <v>3</v>
      </c>
      <c r="N10" s="30">
        <v>5</v>
      </c>
      <c r="O10" s="30">
        <v>4</v>
      </c>
      <c r="P10" s="31">
        <f t="shared" si="4"/>
        <v>21.5</v>
      </c>
      <c r="Q10" s="32">
        <f t="shared" si="5"/>
        <v>1.075</v>
      </c>
      <c r="R10" s="38">
        <f t="shared" si="0"/>
        <v>2.8</v>
      </c>
      <c r="S10" s="136">
        <f t="shared" si="0"/>
        <v>3</v>
      </c>
      <c r="T10" s="136">
        <f t="shared" si="0"/>
        <v>2.4</v>
      </c>
      <c r="U10" s="136">
        <f t="shared" si="0"/>
        <v>1.75</v>
      </c>
      <c r="V10" s="139">
        <f t="shared" si="0"/>
        <v>1.8499999999999999</v>
      </c>
      <c r="W10" s="121">
        <f t="shared" si="1"/>
        <v>93</v>
      </c>
      <c r="X10" s="161">
        <f t="shared" si="1"/>
        <v>11.799999999999999</v>
      </c>
      <c r="Y10" s="171">
        <v>75</v>
      </c>
      <c r="Z10" s="163">
        <f t="shared" si="3"/>
        <v>60</v>
      </c>
    </row>
    <row r="11" spans="1:26" ht="19.899999999999999" customHeight="1" x14ac:dyDescent="0.3">
      <c r="A11" s="6">
        <v>5</v>
      </c>
      <c r="B11" s="151">
        <v>663725</v>
      </c>
      <c r="C11" s="152" t="s">
        <v>109</v>
      </c>
      <c r="D11" s="14">
        <v>4</v>
      </c>
      <c r="E11" s="14">
        <v>3</v>
      </c>
      <c r="F11" s="14">
        <v>6.5</v>
      </c>
      <c r="G11" s="14">
        <v>5</v>
      </c>
      <c r="H11" s="14">
        <v>7.5</v>
      </c>
      <c r="I11" s="15">
        <f t="shared" si="2"/>
        <v>26</v>
      </c>
      <c r="J11" s="16">
        <f t="shared" si="6"/>
        <v>3.9</v>
      </c>
      <c r="K11" s="30">
        <v>0.5</v>
      </c>
      <c r="L11" s="30">
        <v>2</v>
      </c>
      <c r="M11" s="30">
        <v>2.5</v>
      </c>
      <c r="N11" s="30">
        <v>3</v>
      </c>
      <c r="O11" s="30">
        <v>1.5</v>
      </c>
      <c r="P11" s="31">
        <f t="shared" si="4"/>
        <v>9.5</v>
      </c>
      <c r="Q11" s="32">
        <f t="shared" si="5"/>
        <v>0.47500000000000003</v>
      </c>
      <c r="R11" s="38">
        <f t="shared" si="0"/>
        <v>0.625</v>
      </c>
      <c r="S11" s="136">
        <f t="shared" si="0"/>
        <v>0.54999999999999993</v>
      </c>
      <c r="T11" s="136">
        <f t="shared" si="0"/>
        <v>1.1000000000000001</v>
      </c>
      <c r="U11" s="136">
        <f t="shared" si="0"/>
        <v>0.9</v>
      </c>
      <c r="V11" s="139">
        <f t="shared" si="0"/>
        <v>1.2</v>
      </c>
      <c r="W11" s="121">
        <f t="shared" si="1"/>
        <v>35.5</v>
      </c>
      <c r="X11" s="161">
        <f t="shared" si="1"/>
        <v>4.375</v>
      </c>
      <c r="Y11" s="171">
        <v>32</v>
      </c>
      <c r="Z11" s="163">
        <f t="shared" si="3"/>
        <v>25.6</v>
      </c>
    </row>
    <row r="12" spans="1:26" ht="19.899999999999999" customHeight="1" x14ac:dyDescent="0.3">
      <c r="A12" s="6">
        <v>6</v>
      </c>
      <c r="B12" s="151">
        <v>663726</v>
      </c>
      <c r="C12" s="152" t="s">
        <v>110</v>
      </c>
      <c r="D12" s="14">
        <v>15</v>
      </c>
      <c r="E12" s="14">
        <v>15</v>
      </c>
      <c r="F12" s="14">
        <v>16</v>
      </c>
      <c r="G12" s="14">
        <v>12</v>
      </c>
      <c r="H12" s="14">
        <v>10</v>
      </c>
      <c r="I12" s="15">
        <f t="shared" si="2"/>
        <v>68</v>
      </c>
      <c r="J12" s="16">
        <f t="shared" si="6"/>
        <v>10.199999999999999</v>
      </c>
      <c r="K12" s="30">
        <v>3.5</v>
      </c>
      <c r="L12" s="30">
        <v>5</v>
      </c>
      <c r="M12" s="30">
        <v>5</v>
      </c>
      <c r="N12" s="30">
        <v>4.5</v>
      </c>
      <c r="O12" s="30">
        <v>3</v>
      </c>
      <c r="P12" s="31">
        <f>SUM(K12:O12)</f>
        <v>21</v>
      </c>
      <c r="Q12" s="32">
        <f t="shared" si="5"/>
        <v>1.05</v>
      </c>
      <c r="R12" s="38">
        <f t="shared" si="0"/>
        <v>2.4249999999999998</v>
      </c>
      <c r="S12" s="136">
        <f t="shared" si="0"/>
        <v>2.5</v>
      </c>
      <c r="T12" s="136">
        <f t="shared" si="0"/>
        <v>2.65</v>
      </c>
      <c r="U12" s="136">
        <f t="shared" si="0"/>
        <v>2.0249999999999999</v>
      </c>
      <c r="V12" s="139">
        <f t="shared" si="0"/>
        <v>1.65</v>
      </c>
      <c r="W12" s="121">
        <f t="shared" si="1"/>
        <v>89</v>
      </c>
      <c r="X12" s="161">
        <f t="shared" si="1"/>
        <v>11.25</v>
      </c>
      <c r="Y12" s="171">
        <v>74</v>
      </c>
      <c r="Z12" s="163">
        <f t="shared" si="3"/>
        <v>59.2</v>
      </c>
    </row>
    <row r="13" spans="1:26" ht="19.899999999999999" customHeight="1" x14ac:dyDescent="0.3">
      <c r="A13" s="6">
        <v>7</v>
      </c>
      <c r="B13" s="151">
        <v>663727</v>
      </c>
      <c r="C13" s="152" t="s">
        <v>111</v>
      </c>
      <c r="D13" s="14">
        <v>8</v>
      </c>
      <c r="E13" s="14">
        <v>6</v>
      </c>
      <c r="F13" s="14">
        <v>7</v>
      </c>
      <c r="G13" s="14">
        <v>6.5</v>
      </c>
      <c r="H13" s="14">
        <v>8.5</v>
      </c>
      <c r="I13" s="15">
        <f t="shared" si="2"/>
        <v>36</v>
      </c>
      <c r="J13" s="16">
        <f t="shared" si="6"/>
        <v>5.3999999999999995</v>
      </c>
      <c r="K13" s="30">
        <v>3</v>
      </c>
      <c r="L13" s="30">
        <v>1</v>
      </c>
      <c r="M13" s="30">
        <v>1.5</v>
      </c>
      <c r="N13" s="30">
        <v>2</v>
      </c>
      <c r="O13" s="30">
        <v>2.5</v>
      </c>
      <c r="P13" s="31">
        <f t="shared" si="4"/>
        <v>10</v>
      </c>
      <c r="Q13" s="32">
        <f t="shared" si="5"/>
        <v>0.5</v>
      </c>
      <c r="R13" s="38">
        <f t="shared" si="0"/>
        <v>1.35</v>
      </c>
      <c r="S13" s="136">
        <f t="shared" si="0"/>
        <v>0.95</v>
      </c>
      <c r="T13" s="136">
        <f t="shared" si="0"/>
        <v>1.125</v>
      </c>
      <c r="U13" s="136">
        <f t="shared" si="0"/>
        <v>1.075</v>
      </c>
      <c r="V13" s="139">
        <f t="shared" si="0"/>
        <v>1.4</v>
      </c>
      <c r="W13" s="121">
        <f t="shared" si="1"/>
        <v>46</v>
      </c>
      <c r="X13" s="161">
        <f t="shared" si="1"/>
        <v>5.8999999999999995</v>
      </c>
      <c r="Y13" s="171">
        <v>40</v>
      </c>
      <c r="Z13" s="163">
        <f t="shared" si="3"/>
        <v>32</v>
      </c>
    </row>
    <row r="14" spans="1:26" ht="19.899999999999999" customHeight="1" x14ac:dyDescent="0.3">
      <c r="A14" s="6">
        <v>8</v>
      </c>
      <c r="B14" s="151">
        <v>663728</v>
      </c>
      <c r="C14" s="152" t="s">
        <v>112</v>
      </c>
      <c r="D14" s="14">
        <v>5</v>
      </c>
      <c r="E14" s="14">
        <v>8.5</v>
      </c>
      <c r="F14" s="14">
        <v>6</v>
      </c>
      <c r="G14" s="14">
        <v>4.5</v>
      </c>
      <c r="H14" s="14">
        <v>7</v>
      </c>
      <c r="I14" s="15">
        <f t="shared" si="2"/>
        <v>31</v>
      </c>
      <c r="J14" s="16">
        <f t="shared" si="6"/>
        <v>4.6499999999999995</v>
      </c>
      <c r="K14" s="30">
        <v>1.5</v>
      </c>
      <c r="L14" s="30">
        <v>2</v>
      </c>
      <c r="M14" s="30">
        <v>1</v>
      </c>
      <c r="N14" s="30">
        <v>2.5</v>
      </c>
      <c r="O14" s="30">
        <v>2</v>
      </c>
      <c r="P14" s="31">
        <f t="shared" si="4"/>
        <v>9</v>
      </c>
      <c r="Q14" s="32">
        <f t="shared" si="5"/>
        <v>0.45</v>
      </c>
      <c r="R14" s="38">
        <f t="shared" si="0"/>
        <v>0.82499999999999996</v>
      </c>
      <c r="S14" s="136">
        <f t="shared" si="0"/>
        <v>1.375</v>
      </c>
      <c r="T14" s="136">
        <f t="shared" si="0"/>
        <v>0.95</v>
      </c>
      <c r="U14" s="136">
        <f t="shared" si="0"/>
        <v>0.79999999999999993</v>
      </c>
      <c r="V14" s="139">
        <f t="shared" si="0"/>
        <v>1.1500000000000001</v>
      </c>
      <c r="W14" s="121">
        <f t="shared" si="1"/>
        <v>40</v>
      </c>
      <c r="X14" s="161">
        <f t="shared" si="1"/>
        <v>5.0999999999999996</v>
      </c>
      <c r="Y14" s="171">
        <v>36</v>
      </c>
      <c r="Z14" s="163">
        <f t="shared" si="3"/>
        <v>28.8</v>
      </c>
    </row>
    <row r="15" spans="1:26" ht="19.899999999999999" customHeight="1" thickBot="1" x14ac:dyDescent="0.35">
      <c r="A15" s="6">
        <v>9</v>
      </c>
      <c r="B15" s="151">
        <v>663729</v>
      </c>
      <c r="C15" s="152" t="s">
        <v>113</v>
      </c>
      <c r="D15" s="14">
        <v>10</v>
      </c>
      <c r="E15" s="14">
        <v>12</v>
      </c>
      <c r="F15" s="14">
        <v>15</v>
      </c>
      <c r="G15" s="14">
        <v>16</v>
      </c>
      <c r="H15" s="14">
        <v>13</v>
      </c>
      <c r="I15" s="15">
        <f t="shared" si="2"/>
        <v>66</v>
      </c>
      <c r="J15" s="16">
        <f t="shared" si="6"/>
        <v>9.9</v>
      </c>
      <c r="K15" s="30">
        <v>5.5</v>
      </c>
      <c r="L15" s="30">
        <v>4.5</v>
      </c>
      <c r="M15" s="30">
        <v>4</v>
      </c>
      <c r="N15" s="30">
        <v>5</v>
      </c>
      <c r="O15" s="30">
        <v>3</v>
      </c>
      <c r="P15" s="31">
        <f t="shared" si="4"/>
        <v>22</v>
      </c>
      <c r="Q15" s="32">
        <f t="shared" si="5"/>
        <v>1.1000000000000001</v>
      </c>
      <c r="R15" s="38">
        <f t="shared" si="0"/>
        <v>1.7749999999999999</v>
      </c>
      <c r="S15" s="136">
        <f t="shared" si="0"/>
        <v>2.0249999999999999</v>
      </c>
      <c r="T15" s="136">
        <f t="shared" si="0"/>
        <v>2.4500000000000002</v>
      </c>
      <c r="U15" s="136">
        <f t="shared" si="0"/>
        <v>2.65</v>
      </c>
      <c r="V15" s="139">
        <f t="shared" si="0"/>
        <v>2.1</v>
      </c>
      <c r="W15" s="121">
        <f t="shared" si="1"/>
        <v>88</v>
      </c>
      <c r="X15" s="161">
        <f t="shared" si="1"/>
        <v>11</v>
      </c>
      <c r="Y15" s="171">
        <v>70</v>
      </c>
      <c r="Z15" s="163">
        <f t="shared" si="3"/>
        <v>56</v>
      </c>
    </row>
    <row r="16" spans="1:26" ht="19.899999999999999" customHeight="1" x14ac:dyDescent="0.3">
      <c r="A16" s="6">
        <v>10</v>
      </c>
      <c r="B16" s="151">
        <v>663730</v>
      </c>
      <c r="C16" s="152" t="s">
        <v>114</v>
      </c>
      <c r="D16" s="13"/>
      <c r="E16" s="14"/>
      <c r="F16" s="14"/>
      <c r="G16" s="14"/>
      <c r="H16" s="10"/>
      <c r="I16" s="15"/>
      <c r="J16" s="16"/>
      <c r="K16" s="29"/>
      <c r="L16" s="30"/>
      <c r="M16" s="30"/>
      <c r="N16" s="30"/>
      <c r="O16" s="154"/>
      <c r="P16" s="31">
        <f t="shared" si="4"/>
        <v>0</v>
      </c>
      <c r="Q16" s="32">
        <f t="shared" si="5"/>
        <v>0</v>
      </c>
      <c r="R16" s="38">
        <f t="shared" si="0"/>
        <v>0</v>
      </c>
      <c r="S16" s="136">
        <f t="shared" si="0"/>
        <v>0</v>
      </c>
      <c r="T16" s="136">
        <f t="shared" si="0"/>
        <v>0</v>
      </c>
      <c r="U16" s="136">
        <f t="shared" si="0"/>
        <v>0</v>
      </c>
      <c r="V16" s="139">
        <f t="shared" si="0"/>
        <v>0</v>
      </c>
      <c r="W16" s="121">
        <f t="shared" si="1"/>
        <v>0</v>
      </c>
      <c r="X16" s="161">
        <f t="shared" si="1"/>
        <v>0</v>
      </c>
      <c r="Y16" s="171" t="s">
        <v>105</v>
      </c>
      <c r="Z16" s="163" t="e">
        <f t="shared" si="3"/>
        <v>#VALUE!</v>
      </c>
    </row>
    <row r="17" spans="1:26" ht="19.899999999999999" customHeight="1" x14ac:dyDescent="0.3">
      <c r="A17" s="6">
        <v>11</v>
      </c>
      <c r="B17" s="151">
        <v>663731</v>
      </c>
      <c r="C17" s="152" t="s">
        <v>115</v>
      </c>
      <c r="D17" s="14">
        <v>8</v>
      </c>
      <c r="E17" s="14">
        <v>9</v>
      </c>
      <c r="F17" s="14">
        <v>6</v>
      </c>
      <c r="G17" s="14">
        <v>7</v>
      </c>
      <c r="H17" s="14">
        <v>9.5</v>
      </c>
      <c r="I17" s="15">
        <f t="shared" si="2"/>
        <v>39.5</v>
      </c>
      <c r="J17" s="16">
        <f t="shared" si="6"/>
        <v>5.9249999999999998</v>
      </c>
      <c r="K17" s="30">
        <v>3.5</v>
      </c>
      <c r="L17" s="30">
        <v>2</v>
      </c>
      <c r="M17" s="30">
        <v>2.5</v>
      </c>
      <c r="N17" s="30">
        <v>3</v>
      </c>
      <c r="O17" s="30">
        <v>2</v>
      </c>
      <c r="P17" s="31">
        <f t="shared" si="4"/>
        <v>13</v>
      </c>
      <c r="Q17" s="32">
        <f t="shared" si="5"/>
        <v>0.65</v>
      </c>
      <c r="R17" s="38">
        <f t="shared" si="0"/>
        <v>1.375</v>
      </c>
      <c r="S17" s="136">
        <f t="shared" si="0"/>
        <v>1.45</v>
      </c>
      <c r="T17" s="136">
        <f t="shared" si="0"/>
        <v>1.0249999999999999</v>
      </c>
      <c r="U17" s="136">
        <f t="shared" si="0"/>
        <v>1.2000000000000002</v>
      </c>
      <c r="V17" s="139">
        <f t="shared" si="0"/>
        <v>1.5250000000000001</v>
      </c>
      <c r="W17" s="121">
        <f t="shared" si="1"/>
        <v>52.5</v>
      </c>
      <c r="X17" s="161">
        <f t="shared" si="1"/>
        <v>6.5750000000000002</v>
      </c>
      <c r="Y17" s="171">
        <v>44</v>
      </c>
      <c r="Z17" s="163">
        <f t="shared" si="3"/>
        <v>35.200000000000003</v>
      </c>
    </row>
    <row r="18" spans="1:26" ht="19.899999999999999" customHeight="1" x14ac:dyDescent="0.3">
      <c r="A18" s="6">
        <v>12</v>
      </c>
      <c r="B18" s="151">
        <v>663732</v>
      </c>
      <c r="C18" s="152" t="s">
        <v>116</v>
      </c>
      <c r="D18" s="14">
        <v>7.5</v>
      </c>
      <c r="E18" s="14">
        <v>10</v>
      </c>
      <c r="F18" s="14">
        <v>9</v>
      </c>
      <c r="G18" s="14">
        <v>8.5</v>
      </c>
      <c r="H18" s="14">
        <v>12</v>
      </c>
      <c r="I18" s="15">
        <f t="shared" si="2"/>
        <v>47</v>
      </c>
      <c r="J18" s="16">
        <f t="shared" si="6"/>
        <v>7.05</v>
      </c>
      <c r="K18" s="30">
        <v>3</v>
      </c>
      <c r="L18" s="30">
        <v>3.5</v>
      </c>
      <c r="M18" s="30">
        <v>2</v>
      </c>
      <c r="N18" s="30">
        <v>3.5</v>
      </c>
      <c r="O18" s="30">
        <v>3</v>
      </c>
      <c r="P18" s="31">
        <f t="shared" si="4"/>
        <v>15</v>
      </c>
      <c r="Q18" s="32">
        <f t="shared" si="5"/>
        <v>0.75</v>
      </c>
      <c r="R18" s="38">
        <f t="shared" si="0"/>
        <v>1.2749999999999999</v>
      </c>
      <c r="S18" s="136">
        <f t="shared" si="0"/>
        <v>1.675</v>
      </c>
      <c r="T18" s="136">
        <f t="shared" si="0"/>
        <v>1.45</v>
      </c>
      <c r="U18" s="136">
        <f t="shared" si="0"/>
        <v>1.45</v>
      </c>
      <c r="V18" s="139">
        <f t="shared" si="0"/>
        <v>1.9499999999999997</v>
      </c>
      <c r="W18" s="121">
        <f t="shared" si="1"/>
        <v>62</v>
      </c>
      <c r="X18" s="161">
        <f t="shared" si="1"/>
        <v>7.8</v>
      </c>
      <c r="Y18" s="171">
        <v>52</v>
      </c>
      <c r="Z18" s="163">
        <f t="shared" si="3"/>
        <v>41.6</v>
      </c>
    </row>
    <row r="19" spans="1:26" ht="19.899999999999999" customHeight="1" x14ac:dyDescent="0.3">
      <c r="A19" s="6">
        <v>13</v>
      </c>
      <c r="B19" s="151">
        <v>663733</v>
      </c>
      <c r="C19" s="152" t="s">
        <v>117</v>
      </c>
      <c r="D19" s="14">
        <v>5</v>
      </c>
      <c r="E19" s="14">
        <v>7.5</v>
      </c>
      <c r="F19" s="14">
        <v>3</v>
      </c>
      <c r="G19" s="14">
        <v>4</v>
      </c>
      <c r="H19" s="14">
        <v>7</v>
      </c>
      <c r="I19" s="15">
        <f t="shared" si="2"/>
        <v>26.5</v>
      </c>
      <c r="J19" s="16">
        <f t="shared" si="6"/>
        <v>3.9749999999999996</v>
      </c>
      <c r="K19" s="30">
        <v>2</v>
      </c>
      <c r="L19" s="30">
        <v>3</v>
      </c>
      <c r="M19" s="30">
        <v>1</v>
      </c>
      <c r="N19" s="30">
        <v>2</v>
      </c>
      <c r="O19" s="30">
        <v>1.5</v>
      </c>
      <c r="P19" s="31">
        <f t="shared" si="4"/>
        <v>9.5</v>
      </c>
      <c r="Q19" s="32">
        <f t="shared" si="5"/>
        <v>0.47500000000000003</v>
      </c>
      <c r="R19" s="38">
        <f t="shared" si="0"/>
        <v>0.85</v>
      </c>
      <c r="S19" s="136">
        <f t="shared" si="0"/>
        <v>1.2749999999999999</v>
      </c>
      <c r="T19" s="136">
        <f t="shared" si="0"/>
        <v>0.49999999999999994</v>
      </c>
      <c r="U19" s="136">
        <f t="shared" si="0"/>
        <v>0.7</v>
      </c>
      <c r="V19" s="139">
        <f t="shared" si="0"/>
        <v>1.125</v>
      </c>
      <c r="W19" s="121">
        <f t="shared" si="1"/>
        <v>36</v>
      </c>
      <c r="X19" s="161">
        <f t="shared" si="1"/>
        <v>4.4499999999999993</v>
      </c>
      <c r="Y19" s="171">
        <v>30</v>
      </c>
      <c r="Z19" s="163">
        <f t="shared" si="3"/>
        <v>24</v>
      </c>
    </row>
    <row r="20" spans="1:26" ht="19.899999999999999" customHeight="1" x14ac:dyDescent="0.3">
      <c r="A20" s="6">
        <v>14</v>
      </c>
      <c r="B20" s="151">
        <v>663734</v>
      </c>
      <c r="C20" s="152" t="s">
        <v>118</v>
      </c>
      <c r="D20" s="14">
        <v>13</v>
      </c>
      <c r="E20" s="14">
        <v>9</v>
      </c>
      <c r="F20" s="14">
        <v>14</v>
      </c>
      <c r="G20" s="14">
        <v>8</v>
      </c>
      <c r="H20" s="14">
        <v>7.5</v>
      </c>
      <c r="I20" s="15">
        <f t="shared" si="2"/>
        <v>51.5</v>
      </c>
      <c r="J20" s="16">
        <f t="shared" si="6"/>
        <v>7.7249999999999996</v>
      </c>
      <c r="K20" s="30">
        <v>2.5</v>
      </c>
      <c r="L20" s="30">
        <v>4</v>
      </c>
      <c r="M20" s="30">
        <v>3</v>
      </c>
      <c r="N20" s="30">
        <v>4.5</v>
      </c>
      <c r="O20" s="30">
        <v>2</v>
      </c>
      <c r="P20" s="31">
        <f t="shared" si="4"/>
        <v>16</v>
      </c>
      <c r="Q20" s="32">
        <f t="shared" si="5"/>
        <v>0.8</v>
      </c>
      <c r="R20" s="38">
        <f t="shared" si="0"/>
        <v>2.0750000000000002</v>
      </c>
      <c r="S20" s="136">
        <f t="shared" si="0"/>
        <v>1.5499999999999998</v>
      </c>
      <c r="T20" s="136">
        <f t="shared" si="0"/>
        <v>2.25</v>
      </c>
      <c r="U20" s="136">
        <f t="shared" si="0"/>
        <v>1.425</v>
      </c>
      <c r="V20" s="139">
        <f t="shared" si="0"/>
        <v>1.2250000000000001</v>
      </c>
      <c r="W20" s="121">
        <f t="shared" si="1"/>
        <v>67.5</v>
      </c>
      <c r="X20" s="161">
        <f t="shared" si="1"/>
        <v>8.5250000000000004</v>
      </c>
      <c r="Y20" s="171">
        <v>56</v>
      </c>
      <c r="Z20" s="163">
        <f t="shared" si="3"/>
        <v>44.800000000000004</v>
      </c>
    </row>
    <row r="21" spans="1:26" ht="19.899999999999999" customHeight="1" x14ac:dyDescent="0.3">
      <c r="A21" s="6">
        <v>15</v>
      </c>
      <c r="B21" s="151">
        <v>663735</v>
      </c>
      <c r="C21" s="153" t="s">
        <v>119</v>
      </c>
      <c r="D21" s="14">
        <v>9</v>
      </c>
      <c r="E21" s="14">
        <v>8</v>
      </c>
      <c r="F21" s="14">
        <v>10</v>
      </c>
      <c r="G21" s="14">
        <v>8</v>
      </c>
      <c r="H21" s="14">
        <v>11</v>
      </c>
      <c r="I21" s="15">
        <f t="shared" si="2"/>
        <v>46</v>
      </c>
      <c r="J21" s="16">
        <f t="shared" si="6"/>
        <v>6.8999999999999995</v>
      </c>
      <c r="K21" s="30">
        <v>3</v>
      </c>
      <c r="L21" s="30">
        <v>2.5</v>
      </c>
      <c r="M21" s="30">
        <v>2</v>
      </c>
      <c r="N21" s="30">
        <v>3.5</v>
      </c>
      <c r="O21" s="30">
        <v>4</v>
      </c>
      <c r="P21" s="31">
        <f t="shared" si="4"/>
        <v>15</v>
      </c>
      <c r="Q21" s="32">
        <f t="shared" si="5"/>
        <v>0.75</v>
      </c>
      <c r="R21" s="38">
        <f t="shared" si="0"/>
        <v>1.5</v>
      </c>
      <c r="S21" s="136">
        <f t="shared" si="0"/>
        <v>1.325</v>
      </c>
      <c r="T21" s="136">
        <f t="shared" si="0"/>
        <v>1.6</v>
      </c>
      <c r="U21" s="136">
        <f t="shared" si="0"/>
        <v>1.375</v>
      </c>
      <c r="V21" s="139">
        <f t="shared" si="0"/>
        <v>1.8499999999999999</v>
      </c>
      <c r="W21" s="121">
        <f t="shared" si="1"/>
        <v>61</v>
      </c>
      <c r="X21" s="161">
        <f t="shared" si="1"/>
        <v>7.6499999999999995</v>
      </c>
      <c r="Y21" s="171">
        <v>52</v>
      </c>
      <c r="Z21" s="163">
        <f t="shared" si="3"/>
        <v>41.6</v>
      </c>
    </row>
    <row r="22" spans="1:26" ht="19.899999999999999" customHeight="1" x14ac:dyDescent="0.3">
      <c r="A22" s="6">
        <v>16</v>
      </c>
      <c r="B22" s="151">
        <v>663736</v>
      </c>
      <c r="C22" s="152" t="s">
        <v>120</v>
      </c>
      <c r="D22" s="14">
        <v>7</v>
      </c>
      <c r="E22" s="14">
        <v>6</v>
      </c>
      <c r="F22" s="14">
        <v>8</v>
      </c>
      <c r="G22" s="14">
        <v>8.5</v>
      </c>
      <c r="H22" s="14">
        <v>9</v>
      </c>
      <c r="I22" s="15">
        <f t="shared" si="2"/>
        <v>38.5</v>
      </c>
      <c r="J22" s="16">
        <f t="shared" si="6"/>
        <v>5.7749999999999995</v>
      </c>
      <c r="K22" s="30">
        <v>3.5</v>
      </c>
      <c r="L22" s="30">
        <v>2</v>
      </c>
      <c r="M22" s="30">
        <v>3</v>
      </c>
      <c r="N22" s="30">
        <v>2</v>
      </c>
      <c r="O22" s="30">
        <v>2.5</v>
      </c>
      <c r="P22" s="31">
        <f t="shared" si="4"/>
        <v>13</v>
      </c>
      <c r="Q22" s="32">
        <f t="shared" si="5"/>
        <v>0.65</v>
      </c>
      <c r="R22" s="38">
        <f t="shared" si="0"/>
        <v>1.2250000000000001</v>
      </c>
      <c r="S22" s="136">
        <f t="shared" si="0"/>
        <v>0.99999999999999989</v>
      </c>
      <c r="T22" s="136">
        <f t="shared" si="0"/>
        <v>1.35</v>
      </c>
      <c r="U22" s="136">
        <f t="shared" si="0"/>
        <v>1.375</v>
      </c>
      <c r="V22" s="139">
        <f t="shared" si="0"/>
        <v>1.4749999999999999</v>
      </c>
      <c r="W22" s="121">
        <f t="shared" si="1"/>
        <v>51.5</v>
      </c>
      <c r="X22" s="161">
        <f t="shared" si="1"/>
        <v>6.4249999999999998</v>
      </c>
      <c r="Y22" s="171">
        <v>44</v>
      </c>
      <c r="Z22" s="163">
        <f t="shared" si="3"/>
        <v>35.200000000000003</v>
      </c>
    </row>
    <row r="23" spans="1:26" ht="19.899999999999999" customHeight="1" x14ac:dyDescent="0.3">
      <c r="A23" s="6">
        <v>17</v>
      </c>
      <c r="B23" s="151">
        <v>663737</v>
      </c>
      <c r="C23" s="152" t="s">
        <v>121</v>
      </c>
      <c r="D23" s="14">
        <v>13</v>
      </c>
      <c r="E23" s="14">
        <v>14</v>
      </c>
      <c r="F23" s="14">
        <v>9</v>
      </c>
      <c r="G23" s="14">
        <v>8</v>
      </c>
      <c r="H23" s="14">
        <v>7.5</v>
      </c>
      <c r="I23" s="15">
        <f t="shared" si="2"/>
        <v>51.5</v>
      </c>
      <c r="J23" s="16">
        <f t="shared" si="6"/>
        <v>7.7249999999999996</v>
      </c>
      <c r="K23" s="30">
        <v>4</v>
      </c>
      <c r="L23" s="30">
        <v>3</v>
      </c>
      <c r="M23" s="30">
        <v>4.5</v>
      </c>
      <c r="N23" s="30">
        <v>2.5</v>
      </c>
      <c r="O23" s="30">
        <v>2</v>
      </c>
      <c r="P23" s="31">
        <f>SUM(K23:O23)</f>
        <v>16</v>
      </c>
      <c r="Q23" s="32">
        <f t="shared" si="5"/>
        <v>0.8</v>
      </c>
      <c r="R23" s="38">
        <f t="shared" si="0"/>
        <v>2.15</v>
      </c>
      <c r="S23" s="136">
        <f t="shared" si="0"/>
        <v>2.25</v>
      </c>
      <c r="T23" s="136">
        <f t="shared" si="0"/>
        <v>1.575</v>
      </c>
      <c r="U23" s="136">
        <f t="shared" si="0"/>
        <v>1.325</v>
      </c>
      <c r="V23" s="139">
        <f t="shared" si="0"/>
        <v>1.2250000000000001</v>
      </c>
      <c r="W23" s="121">
        <f t="shared" si="1"/>
        <v>67.5</v>
      </c>
      <c r="X23" s="161">
        <f t="shared" si="1"/>
        <v>8.5250000000000004</v>
      </c>
      <c r="Y23" s="171">
        <v>57</v>
      </c>
      <c r="Z23" s="163">
        <f t="shared" si="3"/>
        <v>45.6</v>
      </c>
    </row>
    <row r="24" spans="1:26" ht="19.899999999999999" customHeight="1" x14ac:dyDescent="0.3">
      <c r="A24" s="6">
        <v>18</v>
      </c>
      <c r="B24" s="151">
        <v>663738</v>
      </c>
      <c r="C24" s="152" t="s">
        <v>122</v>
      </c>
      <c r="D24" s="14">
        <v>16</v>
      </c>
      <c r="E24" s="14">
        <v>13</v>
      </c>
      <c r="F24" s="14">
        <v>15</v>
      </c>
      <c r="G24" s="14">
        <v>14</v>
      </c>
      <c r="H24" s="14">
        <v>17</v>
      </c>
      <c r="I24" s="15">
        <f t="shared" si="2"/>
        <v>75</v>
      </c>
      <c r="J24" s="16">
        <f t="shared" si="6"/>
        <v>11.25</v>
      </c>
      <c r="K24" s="30">
        <v>5.5</v>
      </c>
      <c r="L24" s="30">
        <v>3.5</v>
      </c>
      <c r="M24" s="30">
        <v>5</v>
      </c>
      <c r="N24" s="30">
        <v>4.5</v>
      </c>
      <c r="O24" s="30">
        <v>4.5</v>
      </c>
      <c r="P24" s="31">
        <f t="shared" si="4"/>
        <v>23</v>
      </c>
      <c r="Q24" s="32">
        <f t="shared" si="5"/>
        <v>1.1500000000000001</v>
      </c>
      <c r="R24" s="38">
        <f t="shared" si="0"/>
        <v>2.6749999999999998</v>
      </c>
      <c r="S24" s="136">
        <f t="shared" si="0"/>
        <v>2.125</v>
      </c>
      <c r="T24" s="136">
        <f t="shared" si="0"/>
        <v>2.5</v>
      </c>
      <c r="U24" s="136">
        <f t="shared" si="0"/>
        <v>2.3250000000000002</v>
      </c>
      <c r="V24" s="139">
        <f t="shared" si="0"/>
        <v>2.7749999999999999</v>
      </c>
      <c r="W24" s="121">
        <f t="shared" si="1"/>
        <v>98</v>
      </c>
      <c r="X24" s="161">
        <f t="shared" si="1"/>
        <v>12.4</v>
      </c>
      <c r="Y24" s="171">
        <v>78</v>
      </c>
      <c r="Z24" s="163">
        <f t="shared" si="3"/>
        <v>62.400000000000006</v>
      </c>
    </row>
    <row r="25" spans="1:26" ht="19.899999999999999" customHeight="1" x14ac:dyDescent="0.3">
      <c r="A25" s="6">
        <v>19</v>
      </c>
      <c r="B25" s="151">
        <v>663739</v>
      </c>
      <c r="C25" s="152" t="s">
        <v>123</v>
      </c>
      <c r="D25" s="14">
        <v>11</v>
      </c>
      <c r="E25" s="14">
        <v>8.5</v>
      </c>
      <c r="F25" s="14">
        <v>9</v>
      </c>
      <c r="G25" s="14">
        <v>12</v>
      </c>
      <c r="H25" s="14">
        <v>15</v>
      </c>
      <c r="I25" s="15">
        <f t="shared" si="2"/>
        <v>55.5</v>
      </c>
      <c r="J25" s="16">
        <f t="shared" si="6"/>
        <v>8.3249999999999993</v>
      </c>
      <c r="K25" s="30">
        <v>4.5</v>
      </c>
      <c r="L25" s="30">
        <v>4</v>
      </c>
      <c r="M25" s="30">
        <v>3.5</v>
      </c>
      <c r="N25" s="30">
        <v>3</v>
      </c>
      <c r="O25" s="30">
        <v>2.5</v>
      </c>
      <c r="P25" s="31">
        <f>SUM(K25:O25)</f>
        <v>17.5</v>
      </c>
      <c r="Q25" s="32">
        <f t="shared" si="5"/>
        <v>0.875</v>
      </c>
      <c r="R25" s="38">
        <f t="shared" si="0"/>
        <v>1.875</v>
      </c>
      <c r="S25" s="136">
        <f t="shared" si="0"/>
        <v>1.4749999999999999</v>
      </c>
      <c r="T25" s="136">
        <f t="shared" si="0"/>
        <v>1.5249999999999999</v>
      </c>
      <c r="U25" s="136">
        <f t="shared" si="0"/>
        <v>1.9499999999999997</v>
      </c>
      <c r="V25" s="139">
        <f t="shared" si="0"/>
        <v>2.375</v>
      </c>
      <c r="W25" s="121">
        <f t="shared" si="1"/>
        <v>73</v>
      </c>
      <c r="X25" s="161">
        <f t="shared" si="1"/>
        <v>9.1999999999999993</v>
      </c>
      <c r="Y25" s="171">
        <v>60</v>
      </c>
      <c r="Z25" s="163">
        <f t="shared" si="3"/>
        <v>48</v>
      </c>
    </row>
    <row r="26" spans="1:26" ht="19.899999999999999" customHeight="1" x14ac:dyDescent="0.3">
      <c r="A26" s="6">
        <v>20</v>
      </c>
      <c r="B26" s="151">
        <v>663740</v>
      </c>
      <c r="C26" s="152" t="s">
        <v>124</v>
      </c>
      <c r="D26" s="14">
        <v>9</v>
      </c>
      <c r="E26" s="14">
        <v>7.5</v>
      </c>
      <c r="F26" s="14">
        <v>10</v>
      </c>
      <c r="G26" s="14">
        <v>8</v>
      </c>
      <c r="H26" s="14">
        <v>11</v>
      </c>
      <c r="I26" s="15">
        <f t="shared" si="2"/>
        <v>45.5</v>
      </c>
      <c r="J26" s="16">
        <f t="shared" si="6"/>
        <v>6.8250000000000002</v>
      </c>
      <c r="K26" s="30">
        <v>2</v>
      </c>
      <c r="L26" s="30">
        <v>2.5</v>
      </c>
      <c r="M26" s="30">
        <v>3</v>
      </c>
      <c r="N26" s="30">
        <v>3.5</v>
      </c>
      <c r="O26" s="30">
        <v>4</v>
      </c>
      <c r="P26" s="31">
        <f t="shared" ref="P26:P29" si="7">SUM(K26:O26)</f>
        <v>15</v>
      </c>
      <c r="Q26" s="32">
        <f t="shared" si="5"/>
        <v>0.75</v>
      </c>
      <c r="R26" s="38">
        <f t="shared" si="0"/>
        <v>1.45</v>
      </c>
      <c r="S26" s="136">
        <f t="shared" si="0"/>
        <v>1.25</v>
      </c>
      <c r="T26" s="136">
        <f t="shared" si="0"/>
        <v>1.65</v>
      </c>
      <c r="U26" s="136">
        <f t="shared" ref="R26:V77" si="8">(G26*0.15+N26*0.05)</f>
        <v>1.375</v>
      </c>
      <c r="V26" s="139">
        <f t="shared" si="8"/>
        <v>1.8499999999999999</v>
      </c>
      <c r="W26" s="121">
        <f t="shared" si="1"/>
        <v>60.5</v>
      </c>
      <c r="X26" s="161">
        <f t="shared" si="1"/>
        <v>7.5750000000000002</v>
      </c>
      <c r="Y26" s="171">
        <v>50</v>
      </c>
      <c r="Z26" s="163">
        <f t="shared" si="3"/>
        <v>40</v>
      </c>
    </row>
    <row r="27" spans="1:26" ht="19.899999999999999" customHeight="1" x14ac:dyDescent="0.3">
      <c r="A27" s="6">
        <v>21</v>
      </c>
      <c r="B27" s="151">
        <v>663741</v>
      </c>
      <c r="C27" s="152" t="s">
        <v>125</v>
      </c>
      <c r="D27" s="14">
        <v>13</v>
      </c>
      <c r="E27" s="14">
        <v>17</v>
      </c>
      <c r="F27" s="14">
        <v>12.5</v>
      </c>
      <c r="G27" s="14">
        <v>16</v>
      </c>
      <c r="H27" s="14">
        <v>15</v>
      </c>
      <c r="I27" s="15">
        <f t="shared" si="2"/>
        <v>73.5</v>
      </c>
      <c r="J27" s="16">
        <f t="shared" si="6"/>
        <v>11.025</v>
      </c>
      <c r="K27" s="30">
        <v>5</v>
      </c>
      <c r="L27" s="30">
        <v>4.5</v>
      </c>
      <c r="M27" s="30">
        <v>5.5</v>
      </c>
      <c r="N27" s="30">
        <v>4</v>
      </c>
      <c r="O27" s="30">
        <v>3.5</v>
      </c>
      <c r="P27" s="31">
        <f t="shared" si="7"/>
        <v>22.5</v>
      </c>
      <c r="Q27" s="32">
        <f t="shared" si="5"/>
        <v>1.125</v>
      </c>
      <c r="R27" s="38">
        <f t="shared" ref="R27:T32" si="9">(D27*0.15+K27*0.05)</f>
        <v>2.2000000000000002</v>
      </c>
      <c r="S27" s="136">
        <f t="shared" si="9"/>
        <v>2.7749999999999999</v>
      </c>
      <c r="T27" s="136">
        <f t="shared" si="9"/>
        <v>2.15</v>
      </c>
      <c r="U27" s="136">
        <f t="shared" si="8"/>
        <v>2.6</v>
      </c>
      <c r="V27" s="139">
        <f t="shared" si="8"/>
        <v>2.4249999999999998</v>
      </c>
      <c r="W27" s="121">
        <f t="shared" si="1"/>
        <v>96</v>
      </c>
      <c r="X27" s="161">
        <f t="shared" si="1"/>
        <v>12.15</v>
      </c>
      <c r="Y27" s="171">
        <v>76</v>
      </c>
      <c r="Z27" s="163">
        <f t="shared" si="3"/>
        <v>60.800000000000004</v>
      </c>
    </row>
    <row r="28" spans="1:26" ht="19.899999999999999" customHeight="1" x14ac:dyDescent="0.3">
      <c r="A28" s="6">
        <v>22</v>
      </c>
      <c r="B28" s="151">
        <v>663742</v>
      </c>
      <c r="C28" s="152" t="s">
        <v>126</v>
      </c>
      <c r="D28" s="14">
        <v>5</v>
      </c>
      <c r="E28" s="14">
        <v>7.5</v>
      </c>
      <c r="F28" s="14">
        <v>4</v>
      </c>
      <c r="G28" s="14">
        <v>6.5</v>
      </c>
      <c r="H28" s="14">
        <v>5</v>
      </c>
      <c r="I28" s="15">
        <f t="shared" si="2"/>
        <v>28</v>
      </c>
      <c r="J28" s="16">
        <f t="shared" si="6"/>
        <v>4.2</v>
      </c>
      <c r="K28" s="30">
        <v>1.5</v>
      </c>
      <c r="L28" s="30">
        <v>2</v>
      </c>
      <c r="M28" s="30">
        <v>2</v>
      </c>
      <c r="N28" s="30">
        <v>1</v>
      </c>
      <c r="O28" s="30">
        <v>2.5</v>
      </c>
      <c r="P28" s="31">
        <f t="shared" si="7"/>
        <v>9</v>
      </c>
      <c r="Q28" s="30">
        <v>0</v>
      </c>
      <c r="R28" s="38">
        <f t="shared" si="9"/>
        <v>0.82499999999999996</v>
      </c>
      <c r="S28" s="136">
        <f t="shared" si="9"/>
        <v>1.2250000000000001</v>
      </c>
      <c r="T28" s="136">
        <f t="shared" si="9"/>
        <v>0.7</v>
      </c>
      <c r="U28" s="136">
        <f t="shared" si="8"/>
        <v>1.0249999999999999</v>
      </c>
      <c r="V28" s="139">
        <f t="shared" si="8"/>
        <v>0.875</v>
      </c>
      <c r="W28" s="121">
        <f t="shared" si="1"/>
        <v>37</v>
      </c>
      <c r="X28" s="161">
        <f t="shared" si="1"/>
        <v>4.2</v>
      </c>
      <c r="Y28" s="171">
        <v>32</v>
      </c>
      <c r="Z28" s="163">
        <f t="shared" si="3"/>
        <v>25.6</v>
      </c>
    </row>
    <row r="29" spans="1:26" ht="19.899999999999999" customHeight="1" x14ac:dyDescent="0.3">
      <c r="A29" s="6">
        <v>23</v>
      </c>
      <c r="B29" s="151">
        <v>663743</v>
      </c>
      <c r="C29" s="152" t="s">
        <v>127</v>
      </c>
      <c r="D29" s="14">
        <v>16</v>
      </c>
      <c r="E29" s="14">
        <v>11</v>
      </c>
      <c r="F29" s="14">
        <v>15</v>
      </c>
      <c r="G29" s="14">
        <v>13</v>
      </c>
      <c r="H29" s="14">
        <v>9</v>
      </c>
      <c r="I29" s="15">
        <f t="shared" si="2"/>
        <v>64</v>
      </c>
      <c r="J29" s="16">
        <f t="shared" si="6"/>
        <v>9.6</v>
      </c>
      <c r="K29" s="30">
        <v>5</v>
      </c>
      <c r="L29" s="30">
        <v>4</v>
      </c>
      <c r="M29" s="30">
        <v>3.5</v>
      </c>
      <c r="N29" s="30">
        <v>4.5</v>
      </c>
      <c r="O29" s="30">
        <v>3</v>
      </c>
      <c r="P29" s="31">
        <f t="shared" si="7"/>
        <v>20</v>
      </c>
      <c r="Q29" s="32">
        <f t="shared" si="5"/>
        <v>1</v>
      </c>
      <c r="R29" s="38">
        <f t="shared" si="9"/>
        <v>2.65</v>
      </c>
      <c r="S29" s="136">
        <f t="shared" si="9"/>
        <v>1.8499999999999999</v>
      </c>
      <c r="T29" s="136">
        <f t="shared" si="9"/>
        <v>2.4249999999999998</v>
      </c>
      <c r="U29" s="136">
        <f t="shared" si="8"/>
        <v>2.1749999999999998</v>
      </c>
      <c r="V29" s="139">
        <f t="shared" si="8"/>
        <v>1.5</v>
      </c>
      <c r="W29" s="121">
        <f t="shared" si="1"/>
        <v>84</v>
      </c>
      <c r="X29" s="161">
        <f t="shared" si="1"/>
        <v>10.6</v>
      </c>
      <c r="Y29" s="171">
        <v>67</v>
      </c>
      <c r="Z29" s="163">
        <f t="shared" si="3"/>
        <v>53.6</v>
      </c>
    </row>
    <row r="30" spans="1:26" ht="19.899999999999999" customHeight="1" x14ac:dyDescent="0.3">
      <c r="A30" s="6">
        <v>24</v>
      </c>
      <c r="B30" s="151">
        <v>663744</v>
      </c>
      <c r="C30" s="152" t="s">
        <v>128</v>
      </c>
      <c r="D30" s="14">
        <v>8</v>
      </c>
      <c r="E30" s="14">
        <v>9</v>
      </c>
      <c r="F30" s="14">
        <v>7</v>
      </c>
      <c r="G30" s="14">
        <v>6.5</v>
      </c>
      <c r="H30" s="14">
        <v>9.5</v>
      </c>
      <c r="I30" s="15">
        <f t="shared" si="2"/>
        <v>40</v>
      </c>
      <c r="J30" s="16">
        <f t="shared" si="6"/>
        <v>6</v>
      </c>
      <c r="K30" s="30">
        <v>2</v>
      </c>
      <c r="L30" s="30">
        <v>3</v>
      </c>
      <c r="M30" s="30">
        <v>2.5</v>
      </c>
      <c r="N30" s="30">
        <v>3</v>
      </c>
      <c r="O30" s="30">
        <v>2</v>
      </c>
      <c r="P30" s="31">
        <f t="shared" si="4"/>
        <v>12.5</v>
      </c>
      <c r="Q30" s="32">
        <f t="shared" si="5"/>
        <v>0.625</v>
      </c>
      <c r="R30" s="38">
        <f t="shared" si="9"/>
        <v>1.3</v>
      </c>
      <c r="S30" s="136">
        <f t="shared" si="9"/>
        <v>1.5</v>
      </c>
      <c r="T30" s="136">
        <f t="shared" si="9"/>
        <v>1.175</v>
      </c>
      <c r="U30" s="136">
        <f t="shared" si="8"/>
        <v>1.125</v>
      </c>
      <c r="V30" s="139">
        <f t="shared" si="8"/>
        <v>1.5250000000000001</v>
      </c>
      <c r="W30" s="121">
        <f t="shared" si="1"/>
        <v>52.5</v>
      </c>
      <c r="X30" s="161">
        <f t="shared" si="1"/>
        <v>6.625</v>
      </c>
      <c r="Y30" s="171">
        <v>44</v>
      </c>
      <c r="Z30" s="163">
        <f t="shared" si="3"/>
        <v>35.200000000000003</v>
      </c>
    </row>
    <row r="31" spans="1:26" ht="19.899999999999999" customHeight="1" x14ac:dyDescent="0.3">
      <c r="A31" s="6">
        <v>25</v>
      </c>
      <c r="B31" s="151">
        <v>663745</v>
      </c>
      <c r="C31" s="152" t="s">
        <v>129</v>
      </c>
      <c r="D31" s="14">
        <v>13</v>
      </c>
      <c r="E31" s="14">
        <v>7</v>
      </c>
      <c r="F31" s="14">
        <v>15</v>
      </c>
      <c r="G31" s="14">
        <v>9</v>
      </c>
      <c r="H31" s="14">
        <v>8</v>
      </c>
      <c r="I31" s="15">
        <f t="shared" si="2"/>
        <v>52</v>
      </c>
      <c r="J31" s="16">
        <f t="shared" si="6"/>
        <v>7.8</v>
      </c>
      <c r="K31" s="30">
        <v>4</v>
      </c>
      <c r="L31" s="30">
        <v>4.5</v>
      </c>
      <c r="M31" s="30">
        <v>2</v>
      </c>
      <c r="N31" s="30">
        <v>2.5</v>
      </c>
      <c r="O31" s="30">
        <v>3</v>
      </c>
      <c r="P31" s="31">
        <f t="shared" si="4"/>
        <v>16</v>
      </c>
      <c r="Q31" s="32">
        <f t="shared" si="5"/>
        <v>0.8</v>
      </c>
      <c r="R31" s="38">
        <f t="shared" si="9"/>
        <v>2.15</v>
      </c>
      <c r="S31" s="136">
        <f t="shared" si="9"/>
        <v>1.2750000000000001</v>
      </c>
      <c r="T31" s="136">
        <f t="shared" si="9"/>
        <v>2.35</v>
      </c>
      <c r="U31" s="136">
        <f t="shared" si="8"/>
        <v>1.4749999999999999</v>
      </c>
      <c r="V31" s="139">
        <f t="shared" si="8"/>
        <v>1.35</v>
      </c>
      <c r="W31" s="121">
        <f t="shared" si="1"/>
        <v>68</v>
      </c>
      <c r="X31" s="161">
        <f t="shared" si="1"/>
        <v>8.6</v>
      </c>
      <c r="Y31" s="171">
        <v>56</v>
      </c>
      <c r="Z31" s="163">
        <f t="shared" si="3"/>
        <v>44.800000000000004</v>
      </c>
    </row>
    <row r="32" spans="1:26" ht="19.899999999999999" customHeight="1" x14ac:dyDescent="0.3">
      <c r="A32" s="6">
        <v>26</v>
      </c>
      <c r="B32" s="151">
        <v>663746</v>
      </c>
      <c r="C32" s="152" t="s">
        <v>130</v>
      </c>
      <c r="D32" s="14">
        <v>9</v>
      </c>
      <c r="E32" s="14">
        <v>8</v>
      </c>
      <c r="F32" s="14">
        <v>7.5</v>
      </c>
      <c r="G32" s="14">
        <v>8.5</v>
      </c>
      <c r="H32" s="14">
        <v>6</v>
      </c>
      <c r="I32" s="15">
        <f t="shared" si="2"/>
        <v>39</v>
      </c>
      <c r="J32" s="16">
        <f t="shared" si="6"/>
        <v>5.85</v>
      </c>
      <c r="K32" s="30">
        <v>3</v>
      </c>
      <c r="L32" s="30">
        <v>2</v>
      </c>
      <c r="M32" s="30">
        <v>3</v>
      </c>
      <c r="N32" s="30">
        <v>2</v>
      </c>
      <c r="O32" s="30">
        <v>2.5</v>
      </c>
      <c r="P32" s="31">
        <f t="shared" si="4"/>
        <v>12.5</v>
      </c>
      <c r="Q32" s="32">
        <f t="shared" si="5"/>
        <v>0.625</v>
      </c>
      <c r="R32" s="38">
        <f t="shared" si="9"/>
        <v>1.5</v>
      </c>
      <c r="S32" s="136">
        <f t="shared" si="9"/>
        <v>1.3</v>
      </c>
      <c r="T32" s="136">
        <f t="shared" si="8"/>
        <v>1.2749999999999999</v>
      </c>
      <c r="U32" s="136">
        <f t="shared" si="8"/>
        <v>1.375</v>
      </c>
      <c r="V32" s="139">
        <f t="shared" si="8"/>
        <v>1.0249999999999999</v>
      </c>
      <c r="W32" s="121">
        <f t="shared" si="1"/>
        <v>51.5</v>
      </c>
      <c r="X32" s="161">
        <f t="shared" si="1"/>
        <v>6.4749999999999996</v>
      </c>
      <c r="Y32" s="171">
        <v>44</v>
      </c>
      <c r="Z32" s="163">
        <f t="shared" si="3"/>
        <v>35.200000000000003</v>
      </c>
    </row>
    <row r="33" spans="1:26" ht="19.899999999999999" customHeight="1" x14ac:dyDescent="0.3">
      <c r="A33" s="6">
        <v>27</v>
      </c>
      <c r="B33" s="151">
        <v>663747</v>
      </c>
      <c r="C33" s="152" t="s">
        <v>131</v>
      </c>
      <c r="D33" s="14">
        <v>9.5</v>
      </c>
      <c r="E33" s="14">
        <v>12</v>
      </c>
      <c r="F33" s="14">
        <v>14</v>
      </c>
      <c r="G33" s="14">
        <v>11</v>
      </c>
      <c r="H33" s="14">
        <v>10</v>
      </c>
      <c r="I33" s="15">
        <f t="shared" si="2"/>
        <v>56.5</v>
      </c>
      <c r="J33" s="16">
        <f t="shared" si="6"/>
        <v>8.4749999999999996</v>
      </c>
      <c r="K33" s="30">
        <v>5</v>
      </c>
      <c r="L33" s="30">
        <v>3</v>
      </c>
      <c r="M33" s="30">
        <v>4</v>
      </c>
      <c r="N33" s="30">
        <v>3.5</v>
      </c>
      <c r="O33" s="30">
        <v>3</v>
      </c>
      <c r="P33" s="31">
        <f t="shared" si="4"/>
        <v>18.5</v>
      </c>
      <c r="Q33" s="32">
        <f t="shared" si="5"/>
        <v>0.92500000000000004</v>
      </c>
      <c r="R33" s="38">
        <f t="shared" si="8"/>
        <v>1.675</v>
      </c>
      <c r="S33" s="136">
        <f t="shared" si="8"/>
        <v>1.9499999999999997</v>
      </c>
      <c r="T33" s="136">
        <f t="shared" si="8"/>
        <v>2.3000000000000003</v>
      </c>
      <c r="U33" s="136">
        <f t="shared" si="8"/>
        <v>1.825</v>
      </c>
      <c r="V33" s="139">
        <f t="shared" si="8"/>
        <v>1.65</v>
      </c>
      <c r="W33" s="121">
        <f t="shared" si="1"/>
        <v>75</v>
      </c>
      <c r="X33" s="161">
        <f t="shared" si="1"/>
        <v>9.4</v>
      </c>
      <c r="Y33" s="171">
        <v>62</v>
      </c>
      <c r="Z33" s="163">
        <f t="shared" si="3"/>
        <v>49.6</v>
      </c>
    </row>
    <row r="34" spans="1:26" ht="19.899999999999999" customHeight="1" x14ac:dyDescent="0.3">
      <c r="A34" s="6">
        <v>28</v>
      </c>
      <c r="B34" s="151">
        <v>663748</v>
      </c>
      <c r="C34" s="152" t="s">
        <v>132</v>
      </c>
      <c r="D34" s="14">
        <v>8</v>
      </c>
      <c r="E34" s="14">
        <v>5.5</v>
      </c>
      <c r="F34" s="14">
        <v>6</v>
      </c>
      <c r="G34" s="14">
        <v>7.5</v>
      </c>
      <c r="H34" s="14">
        <v>9</v>
      </c>
      <c r="I34" s="15">
        <f t="shared" si="2"/>
        <v>36</v>
      </c>
      <c r="J34" s="16">
        <f t="shared" si="6"/>
        <v>5.3999999999999995</v>
      </c>
      <c r="K34" s="30">
        <v>3</v>
      </c>
      <c r="L34" s="30">
        <v>2.5</v>
      </c>
      <c r="M34" s="30">
        <v>3</v>
      </c>
      <c r="N34" s="30">
        <v>2</v>
      </c>
      <c r="O34" s="30">
        <v>1.5</v>
      </c>
      <c r="P34" s="31">
        <f t="shared" si="4"/>
        <v>12</v>
      </c>
      <c r="Q34" s="32">
        <f t="shared" si="5"/>
        <v>0.60000000000000009</v>
      </c>
      <c r="R34" s="38">
        <f t="shared" si="8"/>
        <v>1.35</v>
      </c>
      <c r="S34" s="136">
        <f t="shared" si="8"/>
        <v>0.95</v>
      </c>
      <c r="T34" s="136">
        <f t="shared" si="8"/>
        <v>1.0499999999999998</v>
      </c>
      <c r="U34" s="136">
        <f t="shared" si="8"/>
        <v>1.2250000000000001</v>
      </c>
      <c r="V34" s="139">
        <f t="shared" si="8"/>
        <v>1.4249999999999998</v>
      </c>
      <c r="W34" s="121">
        <f t="shared" si="1"/>
        <v>48</v>
      </c>
      <c r="X34" s="161">
        <f t="shared" si="1"/>
        <v>6</v>
      </c>
      <c r="Y34" s="171">
        <v>40</v>
      </c>
      <c r="Z34" s="163">
        <f t="shared" si="3"/>
        <v>32</v>
      </c>
    </row>
    <row r="35" spans="1:26" ht="19.899999999999999" customHeight="1" x14ac:dyDescent="0.3">
      <c r="A35" s="6">
        <v>29</v>
      </c>
      <c r="B35" s="151">
        <v>663749</v>
      </c>
      <c r="C35" s="152" t="s">
        <v>133</v>
      </c>
      <c r="D35" s="14">
        <v>11</v>
      </c>
      <c r="E35" s="14">
        <v>7</v>
      </c>
      <c r="F35" s="14">
        <v>10</v>
      </c>
      <c r="G35" s="14">
        <v>8</v>
      </c>
      <c r="H35" s="14">
        <v>6.5</v>
      </c>
      <c r="I35" s="15">
        <f t="shared" si="2"/>
        <v>42.5</v>
      </c>
      <c r="J35" s="16">
        <f t="shared" si="6"/>
        <v>6.375</v>
      </c>
      <c r="K35" s="30">
        <v>3.5</v>
      </c>
      <c r="L35" s="30">
        <v>2</v>
      </c>
      <c r="M35" s="30">
        <v>2.5</v>
      </c>
      <c r="N35" s="30">
        <v>1.5</v>
      </c>
      <c r="O35" s="30">
        <v>3</v>
      </c>
      <c r="P35" s="31">
        <f t="shared" si="4"/>
        <v>12.5</v>
      </c>
      <c r="Q35" s="32">
        <f t="shared" si="5"/>
        <v>0.625</v>
      </c>
      <c r="R35" s="38">
        <f t="shared" si="8"/>
        <v>1.825</v>
      </c>
      <c r="S35" s="136">
        <f t="shared" si="8"/>
        <v>1.1500000000000001</v>
      </c>
      <c r="T35" s="136">
        <f t="shared" si="8"/>
        <v>1.625</v>
      </c>
      <c r="U35" s="136">
        <f t="shared" si="8"/>
        <v>1.2749999999999999</v>
      </c>
      <c r="V35" s="139">
        <f t="shared" si="8"/>
        <v>1.125</v>
      </c>
      <c r="W35" s="121">
        <f t="shared" si="1"/>
        <v>55</v>
      </c>
      <c r="X35" s="161">
        <f t="shared" si="1"/>
        <v>7</v>
      </c>
      <c r="Y35" s="171">
        <v>48</v>
      </c>
      <c r="Z35" s="163">
        <f t="shared" si="3"/>
        <v>38.400000000000006</v>
      </c>
    </row>
    <row r="36" spans="1:26" ht="19.899999999999999" customHeight="1" x14ac:dyDescent="0.3">
      <c r="A36" s="6">
        <v>30</v>
      </c>
      <c r="B36" s="151">
        <v>663750</v>
      </c>
      <c r="C36" s="152" t="s">
        <v>134</v>
      </c>
      <c r="D36" s="14">
        <v>9.5</v>
      </c>
      <c r="E36" s="14">
        <v>8</v>
      </c>
      <c r="F36" s="14">
        <v>6.5</v>
      </c>
      <c r="G36" s="14">
        <v>10</v>
      </c>
      <c r="H36" s="14">
        <v>7</v>
      </c>
      <c r="I36" s="15">
        <f t="shared" si="2"/>
        <v>41</v>
      </c>
      <c r="J36" s="16">
        <f t="shared" si="6"/>
        <v>6.1499999999999995</v>
      </c>
      <c r="K36" s="30">
        <v>3</v>
      </c>
      <c r="L36" s="30">
        <v>2</v>
      </c>
      <c r="M36" s="30">
        <v>2.5</v>
      </c>
      <c r="N36" s="30">
        <v>3.5</v>
      </c>
      <c r="O36" s="30">
        <v>1</v>
      </c>
      <c r="P36" s="31">
        <f t="shared" si="4"/>
        <v>12</v>
      </c>
      <c r="Q36" s="32">
        <f t="shared" si="5"/>
        <v>0.60000000000000009</v>
      </c>
      <c r="R36" s="38">
        <f t="shared" si="8"/>
        <v>1.5750000000000002</v>
      </c>
      <c r="S36" s="136">
        <f t="shared" si="8"/>
        <v>1.3</v>
      </c>
      <c r="T36" s="136">
        <f t="shared" si="8"/>
        <v>1.1000000000000001</v>
      </c>
      <c r="U36" s="136">
        <f t="shared" si="8"/>
        <v>1.675</v>
      </c>
      <c r="V36" s="139">
        <f t="shared" si="8"/>
        <v>1.1000000000000001</v>
      </c>
      <c r="W36" s="121">
        <f t="shared" si="1"/>
        <v>53</v>
      </c>
      <c r="X36" s="161">
        <f t="shared" si="1"/>
        <v>6.75</v>
      </c>
      <c r="Y36" s="171">
        <v>46</v>
      </c>
      <c r="Z36" s="163">
        <f t="shared" si="3"/>
        <v>36.800000000000004</v>
      </c>
    </row>
    <row r="37" spans="1:26" ht="19.899999999999999" customHeight="1" x14ac:dyDescent="0.3">
      <c r="A37" s="6">
        <v>31</v>
      </c>
      <c r="B37" s="151">
        <v>663751</v>
      </c>
      <c r="C37" s="152" t="s">
        <v>135</v>
      </c>
      <c r="D37" s="14">
        <v>8</v>
      </c>
      <c r="E37" s="14">
        <v>10</v>
      </c>
      <c r="F37" s="14">
        <v>7</v>
      </c>
      <c r="G37" s="14">
        <v>6</v>
      </c>
      <c r="H37" s="14">
        <v>11</v>
      </c>
      <c r="I37" s="15">
        <f t="shared" si="2"/>
        <v>42</v>
      </c>
      <c r="J37" s="16">
        <f t="shared" si="6"/>
        <v>6.3</v>
      </c>
      <c r="K37" s="30">
        <v>2</v>
      </c>
      <c r="L37" s="30">
        <v>3</v>
      </c>
      <c r="M37" s="30">
        <v>3.5</v>
      </c>
      <c r="N37" s="30">
        <v>2</v>
      </c>
      <c r="O37" s="30">
        <v>2</v>
      </c>
      <c r="P37" s="30">
        <f t="shared" ref="P37" si="10">SUM(K37:O37)</f>
        <v>12.5</v>
      </c>
      <c r="Q37" s="32">
        <f t="shared" si="5"/>
        <v>0.625</v>
      </c>
      <c r="R37" s="38">
        <f t="shared" si="8"/>
        <v>1.3</v>
      </c>
      <c r="S37" s="136">
        <f t="shared" si="8"/>
        <v>1.65</v>
      </c>
      <c r="T37" s="136">
        <f t="shared" si="8"/>
        <v>1.2250000000000001</v>
      </c>
      <c r="U37" s="136">
        <f t="shared" si="8"/>
        <v>0.99999999999999989</v>
      </c>
      <c r="V37" s="139">
        <f t="shared" si="8"/>
        <v>1.75</v>
      </c>
      <c r="W37" s="121">
        <f t="shared" si="1"/>
        <v>54.5</v>
      </c>
      <c r="X37" s="161">
        <f t="shared" si="1"/>
        <v>6.9249999999999998</v>
      </c>
      <c r="Y37" s="171">
        <v>48</v>
      </c>
      <c r="Z37" s="163">
        <f t="shared" si="3"/>
        <v>38.400000000000006</v>
      </c>
    </row>
    <row r="38" spans="1:26" ht="19.899999999999999" customHeight="1" x14ac:dyDescent="0.3">
      <c r="A38" s="6">
        <v>32</v>
      </c>
      <c r="B38" s="151">
        <v>663752</v>
      </c>
      <c r="C38" s="152" t="s">
        <v>136</v>
      </c>
      <c r="D38" s="14">
        <v>7</v>
      </c>
      <c r="E38" s="14">
        <v>5.5</v>
      </c>
      <c r="F38" s="14">
        <v>6</v>
      </c>
      <c r="G38" s="14">
        <v>8</v>
      </c>
      <c r="H38" s="14">
        <v>5.5</v>
      </c>
      <c r="I38" s="15">
        <f t="shared" si="2"/>
        <v>32</v>
      </c>
      <c r="J38" s="16">
        <f t="shared" si="6"/>
        <v>4.8</v>
      </c>
      <c r="K38" s="30">
        <v>1</v>
      </c>
      <c r="L38" s="30">
        <v>2.5</v>
      </c>
      <c r="M38" s="30">
        <v>2</v>
      </c>
      <c r="N38" s="30">
        <v>1.5</v>
      </c>
      <c r="O38" s="30">
        <v>2.5</v>
      </c>
      <c r="P38" s="31">
        <f t="shared" si="4"/>
        <v>9.5</v>
      </c>
      <c r="Q38" s="32">
        <f t="shared" si="5"/>
        <v>0.47500000000000003</v>
      </c>
      <c r="R38" s="38">
        <f t="shared" si="8"/>
        <v>1.1000000000000001</v>
      </c>
      <c r="S38" s="136">
        <f t="shared" si="8"/>
        <v>0.95</v>
      </c>
      <c r="T38" s="136">
        <f t="shared" si="8"/>
        <v>0.99999999999999989</v>
      </c>
      <c r="U38" s="136">
        <f t="shared" si="8"/>
        <v>1.2749999999999999</v>
      </c>
      <c r="V38" s="139">
        <f t="shared" si="8"/>
        <v>0.95</v>
      </c>
      <c r="W38" s="121">
        <f t="shared" si="1"/>
        <v>41.5</v>
      </c>
      <c r="X38" s="161">
        <f t="shared" si="1"/>
        <v>5.2749999999999995</v>
      </c>
      <c r="Y38" s="171">
        <v>38</v>
      </c>
      <c r="Z38" s="163">
        <f t="shared" si="3"/>
        <v>30.400000000000002</v>
      </c>
    </row>
    <row r="39" spans="1:26" ht="19.899999999999999" customHeight="1" x14ac:dyDescent="0.3">
      <c r="A39" s="6">
        <v>33</v>
      </c>
      <c r="B39" s="151">
        <v>663753</v>
      </c>
      <c r="C39" s="152" t="s">
        <v>137</v>
      </c>
      <c r="D39" s="14">
        <v>18</v>
      </c>
      <c r="E39" s="14">
        <v>14</v>
      </c>
      <c r="F39" s="14">
        <v>9</v>
      </c>
      <c r="G39" s="14">
        <v>13.5</v>
      </c>
      <c r="H39" s="14">
        <v>15</v>
      </c>
      <c r="I39" s="15">
        <f t="shared" si="2"/>
        <v>69.5</v>
      </c>
      <c r="J39" s="16">
        <f t="shared" si="6"/>
        <v>10.424999999999999</v>
      </c>
      <c r="K39" s="30">
        <v>4.5</v>
      </c>
      <c r="L39" s="30">
        <v>5</v>
      </c>
      <c r="M39" s="30">
        <v>4</v>
      </c>
      <c r="N39" s="30">
        <v>3.5</v>
      </c>
      <c r="O39" s="30">
        <v>4</v>
      </c>
      <c r="P39" s="31">
        <f t="shared" si="4"/>
        <v>21</v>
      </c>
      <c r="Q39" s="32">
        <f t="shared" si="5"/>
        <v>1.05</v>
      </c>
      <c r="R39" s="38">
        <f t="shared" si="8"/>
        <v>2.9249999999999998</v>
      </c>
      <c r="S39" s="136">
        <f t="shared" si="8"/>
        <v>2.35</v>
      </c>
      <c r="T39" s="136">
        <f t="shared" si="8"/>
        <v>1.5499999999999998</v>
      </c>
      <c r="U39" s="136">
        <f t="shared" si="8"/>
        <v>2.1999999999999997</v>
      </c>
      <c r="V39" s="139">
        <f t="shared" si="8"/>
        <v>2.4500000000000002</v>
      </c>
      <c r="W39" s="121">
        <f t="shared" si="1"/>
        <v>90.5</v>
      </c>
      <c r="X39" s="161">
        <f t="shared" si="1"/>
        <v>11.475</v>
      </c>
      <c r="Y39" s="171">
        <v>74</v>
      </c>
      <c r="Z39" s="163">
        <f t="shared" si="3"/>
        <v>59.2</v>
      </c>
    </row>
    <row r="40" spans="1:26" ht="19.899999999999999" customHeight="1" x14ac:dyDescent="0.3">
      <c r="A40" s="6">
        <v>34</v>
      </c>
      <c r="B40" s="151">
        <v>663754</v>
      </c>
      <c r="C40" s="152" t="s">
        <v>138</v>
      </c>
      <c r="D40" s="14">
        <v>8</v>
      </c>
      <c r="E40" s="14">
        <v>7</v>
      </c>
      <c r="F40" s="14">
        <v>10.5</v>
      </c>
      <c r="G40" s="14">
        <v>6</v>
      </c>
      <c r="H40" s="14">
        <v>9</v>
      </c>
      <c r="I40" s="15">
        <f t="shared" si="2"/>
        <v>40.5</v>
      </c>
      <c r="J40" s="16">
        <f t="shared" si="6"/>
        <v>6.0750000000000002</v>
      </c>
      <c r="K40" s="30">
        <v>2</v>
      </c>
      <c r="L40" s="30">
        <v>2.5</v>
      </c>
      <c r="M40" s="30">
        <v>3.5</v>
      </c>
      <c r="N40" s="30">
        <v>2</v>
      </c>
      <c r="O40" s="30">
        <v>1.5</v>
      </c>
      <c r="P40" s="31">
        <f t="shared" si="4"/>
        <v>11.5</v>
      </c>
      <c r="Q40" s="32">
        <f t="shared" si="5"/>
        <v>0.57500000000000007</v>
      </c>
      <c r="R40" s="38">
        <f t="shared" si="8"/>
        <v>1.3</v>
      </c>
      <c r="S40" s="136">
        <f t="shared" si="8"/>
        <v>1.175</v>
      </c>
      <c r="T40" s="136">
        <f t="shared" si="8"/>
        <v>1.75</v>
      </c>
      <c r="U40" s="136">
        <f t="shared" si="8"/>
        <v>0.99999999999999989</v>
      </c>
      <c r="V40" s="139">
        <f t="shared" si="8"/>
        <v>1.4249999999999998</v>
      </c>
      <c r="W40" s="121">
        <f t="shared" si="1"/>
        <v>52</v>
      </c>
      <c r="X40" s="161">
        <f t="shared" si="1"/>
        <v>6.65</v>
      </c>
      <c r="Y40" s="171">
        <v>44</v>
      </c>
      <c r="Z40" s="163">
        <f t="shared" si="3"/>
        <v>35.200000000000003</v>
      </c>
    </row>
    <row r="41" spans="1:26" ht="19.899999999999999" customHeight="1" x14ac:dyDescent="0.3">
      <c r="A41" s="6">
        <v>35</v>
      </c>
      <c r="B41" s="151">
        <v>663755</v>
      </c>
      <c r="C41" s="152" t="s">
        <v>139</v>
      </c>
      <c r="D41" s="14">
        <v>12</v>
      </c>
      <c r="E41" s="14">
        <v>16</v>
      </c>
      <c r="F41" s="14">
        <v>13</v>
      </c>
      <c r="G41" s="14">
        <v>18</v>
      </c>
      <c r="H41" s="14">
        <v>11</v>
      </c>
      <c r="I41" s="15">
        <f t="shared" si="2"/>
        <v>70</v>
      </c>
      <c r="J41" s="16">
        <f t="shared" si="6"/>
        <v>10.5</v>
      </c>
      <c r="K41" s="30">
        <v>5.5</v>
      </c>
      <c r="L41" s="30">
        <v>4.5</v>
      </c>
      <c r="M41" s="30">
        <v>3</v>
      </c>
      <c r="N41" s="30">
        <v>5</v>
      </c>
      <c r="O41" s="30">
        <v>3.5</v>
      </c>
      <c r="P41" s="31">
        <f t="shared" si="4"/>
        <v>21.5</v>
      </c>
      <c r="Q41" s="32">
        <f t="shared" si="5"/>
        <v>1.075</v>
      </c>
      <c r="R41" s="38">
        <f t="shared" si="8"/>
        <v>2.0749999999999997</v>
      </c>
      <c r="S41" s="136">
        <f t="shared" si="8"/>
        <v>2.625</v>
      </c>
      <c r="T41" s="136">
        <f t="shared" si="8"/>
        <v>2.1</v>
      </c>
      <c r="U41" s="136">
        <f t="shared" si="8"/>
        <v>2.9499999999999997</v>
      </c>
      <c r="V41" s="139">
        <f t="shared" si="8"/>
        <v>1.825</v>
      </c>
      <c r="W41" s="121">
        <f t="shared" si="1"/>
        <v>91.5</v>
      </c>
      <c r="X41" s="161">
        <f t="shared" si="1"/>
        <v>11.574999999999999</v>
      </c>
      <c r="Y41" s="171">
        <v>75</v>
      </c>
      <c r="Z41" s="163">
        <f t="shared" si="3"/>
        <v>60</v>
      </c>
    </row>
    <row r="42" spans="1:26" ht="19.899999999999999" customHeight="1" x14ac:dyDescent="0.3">
      <c r="A42" s="6">
        <v>36</v>
      </c>
      <c r="B42" s="151">
        <v>663756</v>
      </c>
      <c r="C42" s="152" t="s">
        <v>140</v>
      </c>
      <c r="D42" s="14">
        <v>10</v>
      </c>
      <c r="E42" s="14">
        <v>13</v>
      </c>
      <c r="F42" s="14">
        <v>9</v>
      </c>
      <c r="G42" s="14">
        <v>10.5</v>
      </c>
      <c r="H42" s="14">
        <v>8</v>
      </c>
      <c r="I42" s="15">
        <f t="shared" si="2"/>
        <v>50.5</v>
      </c>
      <c r="J42" s="16">
        <f t="shared" si="6"/>
        <v>7.5749999999999993</v>
      </c>
      <c r="K42" s="30">
        <v>3.5</v>
      </c>
      <c r="L42" s="30">
        <v>2</v>
      </c>
      <c r="M42" s="30">
        <v>2.5</v>
      </c>
      <c r="N42" s="30">
        <v>4</v>
      </c>
      <c r="O42" s="30">
        <v>3</v>
      </c>
      <c r="P42" s="31">
        <f t="shared" si="4"/>
        <v>15</v>
      </c>
      <c r="Q42" s="32">
        <f t="shared" si="5"/>
        <v>0.75</v>
      </c>
      <c r="R42" s="38">
        <f t="shared" si="8"/>
        <v>1.675</v>
      </c>
      <c r="S42" s="136">
        <f t="shared" si="8"/>
        <v>2.0499999999999998</v>
      </c>
      <c r="T42" s="136">
        <f t="shared" si="8"/>
        <v>1.4749999999999999</v>
      </c>
      <c r="U42" s="136">
        <f t="shared" si="8"/>
        <v>1.7749999999999999</v>
      </c>
      <c r="V42" s="139">
        <f t="shared" si="8"/>
        <v>1.35</v>
      </c>
      <c r="W42" s="121">
        <f t="shared" si="1"/>
        <v>65.5</v>
      </c>
      <c r="X42" s="161">
        <f t="shared" si="1"/>
        <v>8.3249999999999993</v>
      </c>
      <c r="Y42" s="171">
        <v>54</v>
      </c>
      <c r="Z42" s="163">
        <f t="shared" si="3"/>
        <v>43.2</v>
      </c>
    </row>
    <row r="43" spans="1:26" ht="19.899999999999999" customHeight="1" x14ac:dyDescent="0.3">
      <c r="A43" s="6">
        <v>37</v>
      </c>
      <c r="B43" s="151">
        <v>663757</v>
      </c>
      <c r="C43" s="152" t="s">
        <v>141</v>
      </c>
      <c r="D43" s="14">
        <v>8</v>
      </c>
      <c r="E43" s="14">
        <v>9</v>
      </c>
      <c r="F43" s="14">
        <v>10</v>
      </c>
      <c r="G43" s="14">
        <v>12</v>
      </c>
      <c r="H43" s="14">
        <v>10.5</v>
      </c>
      <c r="I43" s="15">
        <f t="shared" si="2"/>
        <v>49.5</v>
      </c>
      <c r="J43" s="16">
        <f t="shared" si="6"/>
        <v>7.4249999999999998</v>
      </c>
      <c r="K43" s="30">
        <v>2</v>
      </c>
      <c r="L43" s="30">
        <v>4</v>
      </c>
      <c r="M43" s="30">
        <v>3</v>
      </c>
      <c r="N43" s="30">
        <v>2.5</v>
      </c>
      <c r="O43" s="30">
        <v>3.5</v>
      </c>
      <c r="P43" s="31">
        <f t="shared" si="4"/>
        <v>15</v>
      </c>
      <c r="Q43" s="32">
        <f t="shared" si="5"/>
        <v>0.75</v>
      </c>
      <c r="R43" s="38">
        <f t="shared" si="8"/>
        <v>1.3</v>
      </c>
      <c r="S43" s="136">
        <f t="shared" si="8"/>
        <v>1.5499999999999998</v>
      </c>
      <c r="T43" s="136">
        <f t="shared" si="8"/>
        <v>1.65</v>
      </c>
      <c r="U43" s="136">
        <f t="shared" si="8"/>
        <v>1.9249999999999998</v>
      </c>
      <c r="V43" s="139">
        <f t="shared" si="8"/>
        <v>1.75</v>
      </c>
      <c r="W43" s="121">
        <f t="shared" si="1"/>
        <v>64.5</v>
      </c>
      <c r="X43" s="161">
        <f t="shared" si="1"/>
        <v>8.1750000000000007</v>
      </c>
      <c r="Y43" s="171">
        <v>52</v>
      </c>
      <c r="Z43" s="163">
        <f t="shared" si="3"/>
        <v>41.6</v>
      </c>
    </row>
    <row r="44" spans="1:26" ht="19.899999999999999" customHeight="1" x14ac:dyDescent="0.3">
      <c r="A44" s="6">
        <v>38</v>
      </c>
      <c r="B44" s="151">
        <v>663758</v>
      </c>
      <c r="C44" s="153" t="s">
        <v>142</v>
      </c>
      <c r="D44" s="14">
        <v>13.5</v>
      </c>
      <c r="E44" s="14">
        <v>10</v>
      </c>
      <c r="F44" s="14">
        <v>12.5</v>
      </c>
      <c r="G44" s="14">
        <v>11</v>
      </c>
      <c r="H44" s="14">
        <v>8</v>
      </c>
      <c r="I44" s="14">
        <f t="shared" ref="I44" si="11">SUM(D44:H44)</f>
        <v>55</v>
      </c>
      <c r="J44" s="16">
        <f t="shared" si="6"/>
        <v>8.25</v>
      </c>
      <c r="K44" s="30">
        <v>3</v>
      </c>
      <c r="L44" s="30">
        <v>2.5</v>
      </c>
      <c r="M44" s="30">
        <v>4</v>
      </c>
      <c r="N44" s="30">
        <v>3.5</v>
      </c>
      <c r="O44" s="30">
        <v>4</v>
      </c>
      <c r="P44" s="31">
        <f t="shared" si="4"/>
        <v>17</v>
      </c>
      <c r="Q44" s="32">
        <f t="shared" si="5"/>
        <v>0.85000000000000009</v>
      </c>
      <c r="R44" s="38">
        <f t="shared" si="8"/>
        <v>2.1749999999999998</v>
      </c>
      <c r="S44" s="136">
        <f t="shared" si="8"/>
        <v>1.625</v>
      </c>
      <c r="T44" s="136">
        <f t="shared" si="8"/>
        <v>2.0750000000000002</v>
      </c>
      <c r="U44" s="136">
        <f t="shared" si="8"/>
        <v>1.825</v>
      </c>
      <c r="V44" s="139">
        <f t="shared" si="8"/>
        <v>1.4</v>
      </c>
      <c r="W44" s="121">
        <f t="shared" si="1"/>
        <v>72</v>
      </c>
      <c r="X44" s="161">
        <f t="shared" si="1"/>
        <v>9.1</v>
      </c>
      <c r="Y44" s="171">
        <v>60</v>
      </c>
      <c r="Z44" s="163">
        <f t="shared" si="3"/>
        <v>48</v>
      </c>
    </row>
    <row r="45" spans="1:26" ht="19.899999999999999" customHeight="1" x14ac:dyDescent="0.3">
      <c r="A45" s="6">
        <v>39</v>
      </c>
      <c r="B45" s="151">
        <v>663759</v>
      </c>
      <c r="C45" s="152" t="s">
        <v>143</v>
      </c>
      <c r="D45" s="14">
        <v>4</v>
      </c>
      <c r="E45" s="14">
        <v>6.5</v>
      </c>
      <c r="F45" s="14">
        <v>3</v>
      </c>
      <c r="G45" s="14">
        <v>5</v>
      </c>
      <c r="H45" s="14">
        <v>7.5</v>
      </c>
      <c r="I45" s="15">
        <f t="shared" si="2"/>
        <v>26</v>
      </c>
      <c r="J45" s="16">
        <f t="shared" si="6"/>
        <v>3.9</v>
      </c>
      <c r="K45" s="30">
        <v>0.5</v>
      </c>
      <c r="L45" s="30">
        <v>2</v>
      </c>
      <c r="M45" s="30">
        <v>2.5</v>
      </c>
      <c r="N45" s="30">
        <v>3</v>
      </c>
      <c r="O45" s="30">
        <v>1.5</v>
      </c>
      <c r="P45" s="31">
        <f t="shared" si="4"/>
        <v>9.5</v>
      </c>
      <c r="Q45" s="32">
        <f t="shared" si="5"/>
        <v>0.47500000000000003</v>
      </c>
      <c r="R45" s="38">
        <f t="shared" si="8"/>
        <v>0.625</v>
      </c>
      <c r="S45" s="136">
        <f t="shared" si="8"/>
        <v>1.075</v>
      </c>
      <c r="T45" s="136">
        <f t="shared" si="8"/>
        <v>0.57499999999999996</v>
      </c>
      <c r="U45" s="136">
        <f t="shared" si="8"/>
        <v>0.9</v>
      </c>
      <c r="V45" s="139">
        <f t="shared" si="8"/>
        <v>1.2</v>
      </c>
      <c r="W45" s="121">
        <f t="shared" si="1"/>
        <v>35.5</v>
      </c>
      <c r="X45" s="161">
        <f t="shared" si="1"/>
        <v>4.375</v>
      </c>
      <c r="Y45" s="171">
        <v>31</v>
      </c>
      <c r="Z45" s="163">
        <f t="shared" si="3"/>
        <v>24.8</v>
      </c>
    </row>
    <row r="46" spans="1:26" ht="19.899999999999999" customHeight="1" x14ac:dyDescent="0.3">
      <c r="A46" s="6">
        <v>40</v>
      </c>
      <c r="B46" s="151">
        <v>663760</v>
      </c>
      <c r="C46" s="152" t="s">
        <v>144</v>
      </c>
      <c r="D46" s="14">
        <v>6</v>
      </c>
      <c r="E46" s="14">
        <v>4.5</v>
      </c>
      <c r="F46" s="14">
        <v>7</v>
      </c>
      <c r="G46" s="14">
        <v>8</v>
      </c>
      <c r="H46" s="14">
        <v>5</v>
      </c>
      <c r="I46" s="15">
        <f t="shared" si="2"/>
        <v>30.5</v>
      </c>
      <c r="J46" s="16">
        <f t="shared" si="6"/>
        <v>4.5750000000000002</v>
      </c>
      <c r="K46" s="30">
        <v>1.5</v>
      </c>
      <c r="L46" s="30">
        <v>2.5</v>
      </c>
      <c r="M46" s="30">
        <v>2</v>
      </c>
      <c r="N46" s="30">
        <v>2.5</v>
      </c>
      <c r="O46" s="30">
        <v>1.5</v>
      </c>
      <c r="P46" s="31">
        <f t="shared" si="4"/>
        <v>10</v>
      </c>
      <c r="Q46" s="32">
        <f t="shared" si="5"/>
        <v>0.5</v>
      </c>
      <c r="R46" s="38">
        <f t="shared" si="8"/>
        <v>0.97499999999999987</v>
      </c>
      <c r="S46" s="136">
        <f t="shared" si="8"/>
        <v>0.79999999999999993</v>
      </c>
      <c r="T46" s="136">
        <f t="shared" si="8"/>
        <v>1.1500000000000001</v>
      </c>
      <c r="U46" s="136">
        <f t="shared" si="8"/>
        <v>1.325</v>
      </c>
      <c r="V46" s="139">
        <f t="shared" si="8"/>
        <v>0.82499999999999996</v>
      </c>
      <c r="W46" s="121">
        <f t="shared" si="1"/>
        <v>40.5</v>
      </c>
      <c r="X46" s="161">
        <f t="shared" si="1"/>
        <v>5.0750000000000002</v>
      </c>
      <c r="Y46" s="171">
        <v>34</v>
      </c>
      <c r="Z46" s="163">
        <f t="shared" si="3"/>
        <v>27.200000000000003</v>
      </c>
    </row>
    <row r="47" spans="1:26" ht="19.899999999999999" customHeight="1" x14ac:dyDescent="0.3">
      <c r="A47" s="6">
        <v>41</v>
      </c>
      <c r="B47" s="151">
        <v>663761</v>
      </c>
      <c r="C47" s="152" t="s">
        <v>145</v>
      </c>
      <c r="D47" s="14">
        <v>19</v>
      </c>
      <c r="E47" s="14">
        <v>17</v>
      </c>
      <c r="F47" s="14">
        <v>18</v>
      </c>
      <c r="G47" s="14">
        <v>14.5</v>
      </c>
      <c r="H47" s="14">
        <v>15</v>
      </c>
      <c r="I47" s="15">
        <f t="shared" si="2"/>
        <v>83.5</v>
      </c>
      <c r="J47" s="16">
        <f t="shared" si="6"/>
        <v>12.525</v>
      </c>
      <c r="K47" s="30">
        <v>4.5</v>
      </c>
      <c r="L47" s="30">
        <v>5</v>
      </c>
      <c r="M47" s="30">
        <v>5.5</v>
      </c>
      <c r="N47" s="30">
        <v>4</v>
      </c>
      <c r="O47" s="30">
        <v>5</v>
      </c>
      <c r="P47" s="31">
        <f t="shared" si="4"/>
        <v>24</v>
      </c>
      <c r="Q47" s="32">
        <f t="shared" si="5"/>
        <v>1.2000000000000002</v>
      </c>
      <c r="R47" s="38">
        <f t="shared" si="8"/>
        <v>3.0750000000000002</v>
      </c>
      <c r="S47" s="136">
        <f t="shared" si="8"/>
        <v>2.8</v>
      </c>
      <c r="T47" s="136">
        <f t="shared" si="8"/>
        <v>2.9749999999999996</v>
      </c>
      <c r="U47" s="136">
        <f t="shared" si="8"/>
        <v>2.375</v>
      </c>
      <c r="V47" s="139">
        <f t="shared" si="8"/>
        <v>2.5</v>
      </c>
      <c r="W47" s="121">
        <f t="shared" si="1"/>
        <v>107.5</v>
      </c>
      <c r="X47" s="161">
        <f t="shared" si="1"/>
        <v>13.725000000000001</v>
      </c>
      <c r="Y47" s="171">
        <v>88</v>
      </c>
      <c r="Z47" s="163">
        <f t="shared" si="3"/>
        <v>70.400000000000006</v>
      </c>
    </row>
    <row r="48" spans="1:26" ht="19.899999999999999" customHeight="1" x14ac:dyDescent="0.3">
      <c r="A48" s="6">
        <v>42</v>
      </c>
      <c r="B48" s="151">
        <v>663762</v>
      </c>
      <c r="C48" s="152" t="s">
        <v>146</v>
      </c>
      <c r="D48" s="14">
        <v>12</v>
      </c>
      <c r="E48" s="14">
        <v>8</v>
      </c>
      <c r="F48" s="14">
        <v>10</v>
      </c>
      <c r="G48" s="14">
        <v>11</v>
      </c>
      <c r="H48" s="14">
        <v>13</v>
      </c>
      <c r="I48" s="15">
        <f t="shared" si="2"/>
        <v>54</v>
      </c>
      <c r="J48" s="16">
        <f t="shared" si="6"/>
        <v>8.1</v>
      </c>
      <c r="K48" s="30">
        <v>3</v>
      </c>
      <c r="L48" s="30">
        <v>4</v>
      </c>
      <c r="M48" s="30">
        <v>4.5</v>
      </c>
      <c r="N48" s="30">
        <v>5</v>
      </c>
      <c r="O48" s="30">
        <v>2</v>
      </c>
      <c r="P48" s="31">
        <f t="shared" si="4"/>
        <v>18.5</v>
      </c>
      <c r="Q48" s="32">
        <f t="shared" si="5"/>
        <v>0.92500000000000004</v>
      </c>
      <c r="R48" s="38">
        <f t="shared" si="8"/>
        <v>1.9499999999999997</v>
      </c>
      <c r="S48" s="136">
        <f t="shared" si="8"/>
        <v>1.4</v>
      </c>
      <c r="T48" s="136">
        <f t="shared" si="8"/>
        <v>1.7250000000000001</v>
      </c>
      <c r="U48" s="136">
        <f t="shared" si="8"/>
        <v>1.9</v>
      </c>
      <c r="V48" s="139">
        <f t="shared" si="8"/>
        <v>2.0499999999999998</v>
      </c>
      <c r="W48" s="121">
        <f t="shared" si="1"/>
        <v>72.5</v>
      </c>
      <c r="X48" s="161">
        <f t="shared" si="1"/>
        <v>9.0250000000000004</v>
      </c>
      <c r="Y48" s="171">
        <v>58</v>
      </c>
      <c r="Z48" s="163">
        <f t="shared" si="3"/>
        <v>46.400000000000006</v>
      </c>
    </row>
    <row r="49" spans="1:26" ht="19.899999999999999" customHeight="1" x14ac:dyDescent="0.3">
      <c r="A49" s="6">
        <v>43</v>
      </c>
      <c r="B49" s="151">
        <v>663763</v>
      </c>
      <c r="C49" s="152" t="s">
        <v>147</v>
      </c>
      <c r="D49" s="14">
        <v>10.5</v>
      </c>
      <c r="E49" s="14">
        <v>8.5</v>
      </c>
      <c r="F49" s="14">
        <v>7</v>
      </c>
      <c r="G49" s="14">
        <v>12</v>
      </c>
      <c r="H49" s="14">
        <v>10</v>
      </c>
      <c r="I49" s="15">
        <f t="shared" si="2"/>
        <v>48</v>
      </c>
      <c r="J49" s="16">
        <f t="shared" si="6"/>
        <v>7.1999999999999993</v>
      </c>
      <c r="K49" s="30">
        <v>3.5</v>
      </c>
      <c r="L49" s="30">
        <v>2.5</v>
      </c>
      <c r="M49" s="30">
        <v>3</v>
      </c>
      <c r="N49" s="30">
        <v>2</v>
      </c>
      <c r="O49" s="30">
        <v>4</v>
      </c>
      <c r="P49" s="31">
        <f t="shared" si="4"/>
        <v>15</v>
      </c>
      <c r="Q49" s="32">
        <f t="shared" si="5"/>
        <v>0.75</v>
      </c>
      <c r="R49" s="38">
        <f t="shared" si="8"/>
        <v>1.75</v>
      </c>
      <c r="S49" s="136">
        <f t="shared" si="8"/>
        <v>1.4</v>
      </c>
      <c r="T49" s="136">
        <f t="shared" si="8"/>
        <v>1.2000000000000002</v>
      </c>
      <c r="U49" s="136">
        <f t="shared" si="8"/>
        <v>1.9</v>
      </c>
      <c r="V49" s="139">
        <f t="shared" si="8"/>
        <v>1.7</v>
      </c>
      <c r="W49" s="121">
        <f t="shared" si="1"/>
        <v>63</v>
      </c>
      <c r="X49" s="161">
        <f t="shared" si="1"/>
        <v>7.9499999999999993</v>
      </c>
      <c r="Y49" s="171">
        <v>54</v>
      </c>
      <c r="Z49" s="163">
        <f t="shared" si="3"/>
        <v>43.2</v>
      </c>
    </row>
    <row r="50" spans="1:26" ht="19.899999999999999" customHeight="1" x14ac:dyDescent="0.3">
      <c r="A50" s="6">
        <v>44</v>
      </c>
      <c r="B50" s="151">
        <v>663764</v>
      </c>
      <c r="C50" s="152" t="s">
        <v>148</v>
      </c>
      <c r="D50" s="14">
        <v>4</v>
      </c>
      <c r="E50" s="14">
        <v>3</v>
      </c>
      <c r="F50" s="14">
        <v>6.5</v>
      </c>
      <c r="G50" s="14">
        <v>5</v>
      </c>
      <c r="H50" s="14">
        <v>7.5</v>
      </c>
      <c r="I50" s="15">
        <f t="shared" si="2"/>
        <v>26</v>
      </c>
      <c r="J50" s="16">
        <f t="shared" si="6"/>
        <v>3.9</v>
      </c>
      <c r="K50" s="30">
        <v>0.5</v>
      </c>
      <c r="L50" s="30">
        <v>2</v>
      </c>
      <c r="M50" s="30">
        <v>2.5</v>
      </c>
      <c r="N50" s="30">
        <v>1.5</v>
      </c>
      <c r="O50" s="30">
        <v>3</v>
      </c>
      <c r="P50" s="31">
        <f t="shared" si="4"/>
        <v>9.5</v>
      </c>
      <c r="Q50" s="32">
        <f t="shared" si="5"/>
        <v>0.47500000000000003</v>
      </c>
      <c r="R50" s="38">
        <f t="shared" si="8"/>
        <v>0.625</v>
      </c>
      <c r="S50" s="136">
        <f t="shared" si="8"/>
        <v>0.54999999999999993</v>
      </c>
      <c r="T50" s="136">
        <f t="shared" si="8"/>
        <v>1.1000000000000001</v>
      </c>
      <c r="U50" s="136">
        <f t="shared" si="8"/>
        <v>0.82499999999999996</v>
      </c>
      <c r="V50" s="139">
        <f t="shared" si="8"/>
        <v>1.2749999999999999</v>
      </c>
      <c r="W50" s="121">
        <f t="shared" si="1"/>
        <v>35.5</v>
      </c>
      <c r="X50" s="161">
        <f t="shared" si="1"/>
        <v>4.375</v>
      </c>
      <c r="Y50" s="171">
        <v>30</v>
      </c>
      <c r="Z50" s="163">
        <f t="shared" si="3"/>
        <v>24</v>
      </c>
    </row>
    <row r="51" spans="1:26" ht="19.899999999999999" customHeight="1" x14ac:dyDescent="0.3">
      <c r="A51" s="6">
        <v>45</v>
      </c>
      <c r="B51" s="151">
        <v>663765</v>
      </c>
      <c r="C51" s="152" t="s">
        <v>149</v>
      </c>
      <c r="D51" s="14">
        <v>6</v>
      </c>
      <c r="E51" s="14">
        <v>4.5</v>
      </c>
      <c r="F51" s="14">
        <v>7</v>
      </c>
      <c r="G51" s="14">
        <v>8</v>
      </c>
      <c r="H51" s="14">
        <v>9</v>
      </c>
      <c r="I51" s="15">
        <f t="shared" si="2"/>
        <v>34.5</v>
      </c>
      <c r="J51" s="16">
        <f t="shared" si="6"/>
        <v>5.1749999999999998</v>
      </c>
      <c r="K51" s="30">
        <v>1.5</v>
      </c>
      <c r="L51" s="30">
        <v>2.5</v>
      </c>
      <c r="M51" s="30">
        <v>2</v>
      </c>
      <c r="N51" s="30">
        <v>2.5</v>
      </c>
      <c r="O51" s="30">
        <v>1.5</v>
      </c>
      <c r="P51" s="30">
        <f t="shared" ref="P51:P52" si="12">SUM(K51:O51)</f>
        <v>10</v>
      </c>
      <c r="Q51" s="32">
        <f t="shared" si="5"/>
        <v>0.5</v>
      </c>
      <c r="R51" s="38">
        <f t="shared" si="8"/>
        <v>0.97499999999999987</v>
      </c>
      <c r="S51" s="136">
        <f t="shared" si="8"/>
        <v>0.79999999999999993</v>
      </c>
      <c r="T51" s="136">
        <f t="shared" si="8"/>
        <v>1.1500000000000001</v>
      </c>
      <c r="U51" s="136">
        <f t="shared" si="8"/>
        <v>1.325</v>
      </c>
      <c r="V51" s="139">
        <f t="shared" si="8"/>
        <v>1.4249999999999998</v>
      </c>
      <c r="W51" s="121">
        <f t="shared" si="1"/>
        <v>44.5</v>
      </c>
      <c r="X51" s="161">
        <f t="shared" si="1"/>
        <v>5.6749999999999998</v>
      </c>
      <c r="Y51" s="171">
        <v>38</v>
      </c>
      <c r="Z51" s="163">
        <f t="shared" si="3"/>
        <v>30.400000000000002</v>
      </c>
    </row>
    <row r="52" spans="1:26" ht="19.899999999999999" customHeight="1" x14ac:dyDescent="0.3">
      <c r="A52" s="6">
        <v>46</v>
      </c>
      <c r="B52" s="151">
        <v>663766</v>
      </c>
      <c r="C52" s="152" t="s">
        <v>150</v>
      </c>
      <c r="D52" s="14">
        <v>3</v>
      </c>
      <c r="E52" s="14">
        <v>5</v>
      </c>
      <c r="F52" s="14">
        <v>4</v>
      </c>
      <c r="G52" s="14">
        <v>2</v>
      </c>
      <c r="H52" s="14">
        <v>3</v>
      </c>
      <c r="I52" s="15">
        <f t="shared" si="2"/>
        <v>17</v>
      </c>
      <c r="J52" s="16">
        <f t="shared" si="6"/>
        <v>2.5499999999999998</v>
      </c>
      <c r="K52" s="30">
        <v>1</v>
      </c>
      <c r="L52" s="30">
        <v>1.5</v>
      </c>
      <c r="M52" s="30">
        <v>0</v>
      </c>
      <c r="N52" s="30">
        <v>1.5</v>
      </c>
      <c r="O52" s="30">
        <v>2</v>
      </c>
      <c r="P52" s="30">
        <f t="shared" si="12"/>
        <v>6</v>
      </c>
      <c r="Q52" s="32">
        <f t="shared" si="5"/>
        <v>0.30000000000000004</v>
      </c>
      <c r="R52" s="38">
        <f t="shared" si="8"/>
        <v>0.49999999999999994</v>
      </c>
      <c r="S52" s="136">
        <f t="shared" si="8"/>
        <v>0.82499999999999996</v>
      </c>
      <c r="T52" s="136">
        <f t="shared" si="8"/>
        <v>0.6</v>
      </c>
      <c r="U52" s="136">
        <f t="shared" si="8"/>
        <v>0.375</v>
      </c>
      <c r="V52" s="139">
        <f t="shared" si="8"/>
        <v>0.54999999999999993</v>
      </c>
      <c r="W52" s="121">
        <f t="shared" si="1"/>
        <v>23</v>
      </c>
      <c r="X52" s="161">
        <f t="shared" si="1"/>
        <v>2.8499999999999996</v>
      </c>
      <c r="Y52" s="171">
        <v>20</v>
      </c>
      <c r="Z52" s="163">
        <f t="shared" si="3"/>
        <v>16</v>
      </c>
    </row>
    <row r="53" spans="1:26" ht="19.899999999999999" customHeight="1" x14ac:dyDescent="0.3">
      <c r="A53" s="6">
        <v>47</v>
      </c>
      <c r="B53" s="151">
        <v>663767</v>
      </c>
      <c r="C53" s="152" t="s">
        <v>151</v>
      </c>
      <c r="D53" s="14">
        <v>3.5</v>
      </c>
      <c r="E53" s="14">
        <v>3</v>
      </c>
      <c r="F53" s="14">
        <v>5</v>
      </c>
      <c r="G53" s="14">
        <v>4</v>
      </c>
      <c r="H53" s="14">
        <v>2</v>
      </c>
      <c r="I53" s="15">
        <f t="shared" si="2"/>
        <v>17.5</v>
      </c>
      <c r="J53" s="16">
        <f t="shared" si="6"/>
        <v>2.625</v>
      </c>
      <c r="K53" s="30">
        <v>2</v>
      </c>
      <c r="L53" s="30">
        <v>1</v>
      </c>
      <c r="M53" s="30">
        <v>2.5</v>
      </c>
      <c r="N53" s="30">
        <v>1</v>
      </c>
      <c r="O53" s="30">
        <v>0</v>
      </c>
      <c r="P53" s="31">
        <f t="shared" si="4"/>
        <v>6.5</v>
      </c>
      <c r="Q53" s="32">
        <f t="shared" si="5"/>
        <v>0.32500000000000001</v>
      </c>
      <c r="R53" s="38">
        <f t="shared" si="8"/>
        <v>0.625</v>
      </c>
      <c r="S53" s="136">
        <f t="shared" si="8"/>
        <v>0.49999999999999994</v>
      </c>
      <c r="T53" s="136">
        <f t="shared" si="8"/>
        <v>0.875</v>
      </c>
      <c r="U53" s="136">
        <f t="shared" si="8"/>
        <v>0.65</v>
      </c>
      <c r="V53" s="139">
        <f t="shared" si="8"/>
        <v>0.3</v>
      </c>
      <c r="W53" s="121">
        <f t="shared" si="1"/>
        <v>24</v>
      </c>
      <c r="X53" s="161">
        <f t="shared" si="1"/>
        <v>2.95</v>
      </c>
      <c r="Y53" s="171">
        <v>20</v>
      </c>
      <c r="Z53" s="163">
        <f t="shared" si="3"/>
        <v>16</v>
      </c>
    </row>
    <row r="54" spans="1:26" ht="19.899999999999999" customHeight="1" x14ac:dyDescent="0.3">
      <c r="A54" s="6">
        <v>48</v>
      </c>
      <c r="B54" s="151">
        <v>663768</v>
      </c>
      <c r="C54" s="152" t="s">
        <v>152</v>
      </c>
      <c r="D54" s="14">
        <v>7</v>
      </c>
      <c r="E54" s="14">
        <v>8</v>
      </c>
      <c r="F54" s="14">
        <v>6</v>
      </c>
      <c r="G54" s="14">
        <v>9.5</v>
      </c>
      <c r="H54" s="14">
        <v>8</v>
      </c>
      <c r="I54" s="15">
        <f t="shared" si="2"/>
        <v>38.5</v>
      </c>
      <c r="J54" s="16">
        <f t="shared" si="6"/>
        <v>5.7749999999999995</v>
      </c>
      <c r="K54" s="30">
        <v>3</v>
      </c>
      <c r="L54" s="30">
        <v>2</v>
      </c>
      <c r="M54" s="30">
        <v>1.5</v>
      </c>
      <c r="N54" s="30">
        <v>3</v>
      </c>
      <c r="O54" s="30">
        <v>2.5</v>
      </c>
      <c r="P54" s="31">
        <f t="shared" si="4"/>
        <v>12</v>
      </c>
      <c r="Q54" s="32">
        <f t="shared" si="5"/>
        <v>0.60000000000000009</v>
      </c>
      <c r="R54" s="38">
        <f t="shared" si="8"/>
        <v>1.2000000000000002</v>
      </c>
      <c r="S54" s="136">
        <f t="shared" si="8"/>
        <v>1.3</v>
      </c>
      <c r="T54" s="136">
        <f t="shared" si="8"/>
        <v>0.97499999999999987</v>
      </c>
      <c r="U54" s="136">
        <f t="shared" si="8"/>
        <v>1.5750000000000002</v>
      </c>
      <c r="V54" s="139">
        <f t="shared" si="8"/>
        <v>1.325</v>
      </c>
      <c r="W54" s="121">
        <f t="shared" si="1"/>
        <v>50.5</v>
      </c>
      <c r="X54" s="161">
        <f t="shared" si="1"/>
        <v>6.375</v>
      </c>
      <c r="Y54" s="171">
        <v>45</v>
      </c>
      <c r="Z54" s="163">
        <f t="shared" si="3"/>
        <v>36</v>
      </c>
    </row>
    <row r="55" spans="1:26" ht="19.899999999999999" customHeight="1" x14ac:dyDescent="0.3">
      <c r="A55" s="6">
        <v>49</v>
      </c>
      <c r="B55" s="151">
        <v>663769</v>
      </c>
      <c r="C55" s="152" t="s">
        <v>153</v>
      </c>
      <c r="D55" s="14">
        <v>8.5</v>
      </c>
      <c r="E55" s="14">
        <v>11</v>
      </c>
      <c r="F55" s="14">
        <v>9</v>
      </c>
      <c r="G55" s="14">
        <v>12</v>
      </c>
      <c r="H55" s="14">
        <v>15</v>
      </c>
      <c r="I55" s="15">
        <f t="shared" si="2"/>
        <v>55.5</v>
      </c>
      <c r="J55" s="16">
        <f t="shared" si="6"/>
        <v>8.3249999999999993</v>
      </c>
      <c r="K55" s="30">
        <v>4.5</v>
      </c>
      <c r="L55" s="30">
        <v>3.5</v>
      </c>
      <c r="M55" s="30">
        <v>4</v>
      </c>
      <c r="N55" s="30">
        <v>2.5</v>
      </c>
      <c r="O55" s="30">
        <v>3</v>
      </c>
      <c r="P55" s="31">
        <f t="shared" si="4"/>
        <v>17.5</v>
      </c>
      <c r="Q55" s="32">
        <f t="shared" si="5"/>
        <v>0.875</v>
      </c>
      <c r="R55" s="38">
        <f t="shared" si="8"/>
        <v>1.5</v>
      </c>
      <c r="S55" s="136">
        <f t="shared" si="8"/>
        <v>1.825</v>
      </c>
      <c r="T55" s="136">
        <f t="shared" si="8"/>
        <v>1.5499999999999998</v>
      </c>
      <c r="U55" s="136">
        <f t="shared" si="8"/>
        <v>1.9249999999999998</v>
      </c>
      <c r="V55" s="139">
        <f t="shared" si="8"/>
        <v>2.4</v>
      </c>
      <c r="W55" s="121">
        <f t="shared" si="1"/>
        <v>73</v>
      </c>
      <c r="X55" s="161">
        <f t="shared" si="1"/>
        <v>9.1999999999999993</v>
      </c>
      <c r="Y55" s="171">
        <v>60</v>
      </c>
      <c r="Z55" s="163">
        <f t="shared" si="3"/>
        <v>48</v>
      </c>
    </row>
    <row r="56" spans="1:26" ht="19.899999999999999" customHeight="1" x14ac:dyDescent="0.3">
      <c r="A56" s="6">
        <v>50</v>
      </c>
      <c r="B56" s="151">
        <v>663770</v>
      </c>
      <c r="C56" s="152" t="s">
        <v>154</v>
      </c>
      <c r="D56" s="14">
        <v>8</v>
      </c>
      <c r="E56" s="14">
        <v>9</v>
      </c>
      <c r="F56" s="14">
        <v>10</v>
      </c>
      <c r="G56" s="14">
        <v>7</v>
      </c>
      <c r="H56" s="14">
        <v>9.5</v>
      </c>
      <c r="I56" s="15">
        <f t="shared" si="2"/>
        <v>43.5</v>
      </c>
      <c r="J56" s="16">
        <f t="shared" si="6"/>
        <v>6.5249999999999995</v>
      </c>
      <c r="K56" s="30">
        <v>3.5</v>
      </c>
      <c r="L56" s="30">
        <v>3</v>
      </c>
      <c r="M56" s="30">
        <v>2</v>
      </c>
      <c r="N56" s="30">
        <v>2.5</v>
      </c>
      <c r="O56" s="30">
        <v>2</v>
      </c>
      <c r="P56" s="31">
        <f t="shared" si="4"/>
        <v>13</v>
      </c>
      <c r="Q56" s="32">
        <f t="shared" si="5"/>
        <v>0.65</v>
      </c>
      <c r="R56" s="38">
        <f t="shared" si="8"/>
        <v>1.375</v>
      </c>
      <c r="S56" s="136">
        <f t="shared" si="8"/>
        <v>1.5</v>
      </c>
      <c r="T56" s="136">
        <f t="shared" si="8"/>
        <v>1.6</v>
      </c>
      <c r="U56" s="136">
        <f t="shared" si="8"/>
        <v>1.175</v>
      </c>
      <c r="V56" s="139">
        <f t="shared" si="8"/>
        <v>1.5250000000000001</v>
      </c>
      <c r="W56" s="121">
        <f t="shared" si="1"/>
        <v>56.5</v>
      </c>
      <c r="X56" s="161">
        <f t="shared" si="1"/>
        <v>7.1749999999999998</v>
      </c>
      <c r="Y56" s="171">
        <v>48</v>
      </c>
      <c r="Z56" s="163">
        <f t="shared" si="3"/>
        <v>38.400000000000006</v>
      </c>
    </row>
    <row r="57" spans="1:26" ht="19.899999999999999" customHeight="1" x14ac:dyDescent="0.3">
      <c r="A57" s="6">
        <v>51</v>
      </c>
      <c r="B57" s="151">
        <v>663771</v>
      </c>
      <c r="C57" s="152" t="s">
        <v>155</v>
      </c>
      <c r="D57" s="14">
        <v>16</v>
      </c>
      <c r="E57" s="14">
        <v>13</v>
      </c>
      <c r="F57" s="14">
        <v>12.5</v>
      </c>
      <c r="G57" s="14">
        <v>14</v>
      </c>
      <c r="H57" s="14">
        <v>17</v>
      </c>
      <c r="I57" s="15">
        <f t="shared" si="2"/>
        <v>72.5</v>
      </c>
      <c r="J57" s="16">
        <f t="shared" si="6"/>
        <v>10.875</v>
      </c>
      <c r="K57" s="30">
        <v>5</v>
      </c>
      <c r="L57" s="30">
        <v>3.5</v>
      </c>
      <c r="M57" s="30">
        <v>4.5</v>
      </c>
      <c r="N57" s="30">
        <v>5.5</v>
      </c>
      <c r="O57" s="30">
        <v>4.5</v>
      </c>
      <c r="P57" s="31">
        <f t="shared" si="4"/>
        <v>23</v>
      </c>
      <c r="Q57" s="32">
        <f t="shared" si="5"/>
        <v>1.1500000000000001</v>
      </c>
      <c r="R57" s="38">
        <f t="shared" si="8"/>
        <v>2.65</v>
      </c>
      <c r="S57" s="136">
        <f t="shared" si="8"/>
        <v>2.125</v>
      </c>
      <c r="T57" s="136">
        <f t="shared" si="8"/>
        <v>2.1</v>
      </c>
      <c r="U57" s="136">
        <f t="shared" si="8"/>
        <v>2.375</v>
      </c>
      <c r="V57" s="139">
        <f t="shared" si="8"/>
        <v>2.7749999999999999</v>
      </c>
      <c r="W57" s="121">
        <f t="shared" si="1"/>
        <v>95.5</v>
      </c>
      <c r="X57" s="161">
        <f t="shared" si="1"/>
        <v>12.025</v>
      </c>
      <c r="Y57" s="171">
        <v>75</v>
      </c>
      <c r="Z57" s="163">
        <f t="shared" si="3"/>
        <v>60</v>
      </c>
    </row>
    <row r="58" spans="1:26" ht="19.899999999999999" customHeight="1" x14ac:dyDescent="0.3">
      <c r="A58" s="6">
        <v>52</v>
      </c>
      <c r="B58" s="151">
        <v>663772</v>
      </c>
      <c r="C58" s="152" t="s">
        <v>156</v>
      </c>
      <c r="D58" s="14">
        <v>12</v>
      </c>
      <c r="E58" s="14">
        <v>7.5</v>
      </c>
      <c r="F58" s="14">
        <v>10</v>
      </c>
      <c r="G58" s="14">
        <v>8.5</v>
      </c>
      <c r="H58" s="14">
        <v>11</v>
      </c>
      <c r="I58" s="15">
        <f t="shared" si="2"/>
        <v>49</v>
      </c>
      <c r="J58" s="16">
        <f t="shared" si="6"/>
        <v>7.35</v>
      </c>
      <c r="K58" s="30">
        <v>2.5</v>
      </c>
      <c r="L58" s="30">
        <v>2</v>
      </c>
      <c r="M58" s="30">
        <v>3.5</v>
      </c>
      <c r="N58" s="30">
        <v>3</v>
      </c>
      <c r="O58" s="30">
        <v>4</v>
      </c>
      <c r="P58" s="31">
        <f t="shared" si="4"/>
        <v>15</v>
      </c>
      <c r="Q58" s="32">
        <f t="shared" si="5"/>
        <v>0.75</v>
      </c>
      <c r="R58" s="38">
        <f t="shared" si="8"/>
        <v>1.9249999999999998</v>
      </c>
      <c r="S58" s="136">
        <f t="shared" si="8"/>
        <v>1.2250000000000001</v>
      </c>
      <c r="T58" s="136">
        <f t="shared" si="8"/>
        <v>1.675</v>
      </c>
      <c r="U58" s="136">
        <f t="shared" si="8"/>
        <v>1.4249999999999998</v>
      </c>
      <c r="V58" s="139">
        <f t="shared" si="8"/>
        <v>1.8499999999999999</v>
      </c>
      <c r="W58" s="121">
        <f t="shared" si="1"/>
        <v>64</v>
      </c>
      <c r="X58" s="161">
        <f t="shared" si="1"/>
        <v>8.1</v>
      </c>
      <c r="Y58" s="171">
        <v>56</v>
      </c>
      <c r="Z58" s="163">
        <f t="shared" si="3"/>
        <v>44.800000000000004</v>
      </c>
    </row>
    <row r="59" spans="1:26" ht="19.899999999999999" customHeight="1" x14ac:dyDescent="0.3">
      <c r="A59" s="6">
        <v>53</v>
      </c>
      <c r="B59" s="151">
        <v>663773</v>
      </c>
      <c r="C59" s="152" t="s">
        <v>157</v>
      </c>
      <c r="D59" s="14">
        <v>11.5</v>
      </c>
      <c r="E59" s="14">
        <v>12</v>
      </c>
      <c r="F59" s="14">
        <v>15</v>
      </c>
      <c r="G59" s="14">
        <v>16</v>
      </c>
      <c r="H59" s="14">
        <v>13</v>
      </c>
      <c r="I59" s="15">
        <f t="shared" si="2"/>
        <v>67.5</v>
      </c>
      <c r="J59" s="16">
        <f t="shared" si="6"/>
        <v>10.125</v>
      </c>
      <c r="K59" s="30">
        <v>4</v>
      </c>
      <c r="L59" s="30">
        <v>4.5</v>
      </c>
      <c r="M59" s="30">
        <v>5.5</v>
      </c>
      <c r="N59" s="30">
        <v>5</v>
      </c>
      <c r="O59" s="30">
        <v>3</v>
      </c>
      <c r="P59" s="31">
        <f t="shared" si="4"/>
        <v>22</v>
      </c>
      <c r="Q59" s="32">
        <f t="shared" si="5"/>
        <v>1.1000000000000001</v>
      </c>
      <c r="R59" s="38">
        <f t="shared" si="8"/>
        <v>1.9249999999999998</v>
      </c>
      <c r="S59" s="136">
        <f t="shared" si="8"/>
        <v>2.0249999999999999</v>
      </c>
      <c r="T59" s="136">
        <f t="shared" si="8"/>
        <v>2.5249999999999999</v>
      </c>
      <c r="U59" s="136">
        <f t="shared" si="8"/>
        <v>2.65</v>
      </c>
      <c r="V59" s="139">
        <f t="shared" si="8"/>
        <v>2.1</v>
      </c>
      <c r="W59" s="121">
        <f t="shared" si="1"/>
        <v>89.5</v>
      </c>
      <c r="X59" s="161">
        <f t="shared" si="1"/>
        <v>11.225</v>
      </c>
      <c r="Y59" s="171">
        <v>72</v>
      </c>
      <c r="Z59" s="163">
        <f t="shared" si="3"/>
        <v>57.6</v>
      </c>
    </row>
    <row r="60" spans="1:26" ht="19.899999999999999" customHeight="1" x14ac:dyDescent="0.3">
      <c r="A60" s="6">
        <v>54</v>
      </c>
      <c r="B60" s="151">
        <v>663774</v>
      </c>
      <c r="C60" s="152" t="s">
        <v>158</v>
      </c>
      <c r="D60" s="14">
        <v>12.5</v>
      </c>
      <c r="E60" s="14">
        <v>13</v>
      </c>
      <c r="F60" s="14">
        <v>14.5</v>
      </c>
      <c r="G60" s="14">
        <v>12</v>
      </c>
      <c r="H60" s="14">
        <v>11</v>
      </c>
      <c r="I60" s="15">
        <f t="shared" si="2"/>
        <v>63</v>
      </c>
      <c r="J60" s="16">
        <f t="shared" si="6"/>
        <v>9.4499999999999993</v>
      </c>
      <c r="K60" s="30">
        <v>2</v>
      </c>
      <c r="L60" s="30">
        <v>3</v>
      </c>
      <c r="M60" s="30">
        <v>4</v>
      </c>
      <c r="N60" s="30">
        <v>4.5</v>
      </c>
      <c r="O60" s="30">
        <v>5</v>
      </c>
      <c r="P60" s="31">
        <f>SUM(K60:O60)</f>
        <v>18.5</v>
      </c>
      <c r="Q60" s="32">
        <f t="shared" si="5"/>
        <v>0.92500000000000004</v>
      </c>
      <c r="R60" s="38">
        <f t="shared" si="8"/>
        <v>1.9750000000000001</v>
      </c>
      <c r="S60" s="136">
        <f t="shared" si="8"/>
        <v>2.1</v>
      </c>
      <c r="T60" s="136">
        <f t="shared" si="8"/>
        <v>2.375</v>
      </c>
      <c r="U60" s="136">
        <f>(G60*0.15+O60*0.05)</f>
        <v>2.0499999999999998</v>
      </c>
      <c r="V60" s="139">
        <f t="shared" si="8"/>
        <v>1.9</v>
      </c>
      <c r="W60" s="121">
        <f t="shared" si="1"/>
        <v>81.5</v>
      </c>
      <c r="X60" s="161">
        <f t="shared" si="1"/>
        <v>10.375</v>
      </c>
      <c r="Y60" s="171">
        <v>69</v>
      </c>
      <c r="Z60" s="163">
        <f t="shared" si="3"/>
        <v>55.2</v>
      </c>
    </row>
    <row r="61" spans="1:26" ht="19.899999999999999" customHeight="1" x14ac:dyDescent="0.3">
      <c r="A61" s="6">
        <v>55</v>
      </c>
      <c r="B61" s="151">
        <v>663775</v>
      </c>
      <c r="C61" s="152" t="s">
        <v>159</v>
      </c>
      <c r="D61" s="14">
        <v>11</v>
      </c>
      <c r="E61" s="14">
        <v>8.5</v>
      </c>
      <c r="F61" s="14">
        <v>9</v>
      </c>
      <c r="G61" s="14">
        <v>12</v>
      </c>
      <c r="H61" s="14">
        <v>15.5</v>
      </c>
      <c r="I61" s="15">
        <f t="shared" si="2"/>
        <v>56</v>
      </c>
      <c r="J61" s="16">
        <f t="shared" si="6"/>
        <v>8.4</v>
      </c>
      <c r="K61" s="30">
        <v>4.5</v>
      </c>
      <c r="L61" s="30">
        <v>4</v>
      </c>
      <c r="M61" s="30">
        <v>3.5</v>
      </c>
      <c r="N61" s="30">
        <v>3</v>
      </c>
      <c r="O61" s="30">
        <v>2.5</v>
      </c>
      <c r="P61" s="31">
        <f>SUM(K61:O61)</f>
        <v>17.5</v>
      </c>
      <c r="Q61" s="32">
        <f t="shared" si="5"/>
        <v>0.875</v>
      </c>
      <c r="R61" s="38">
        <f t="shared" si="8"/>
        <v>1.875</v>
      </c>
      <c r="S61" s="136">
        <f t="shared" si="8"/>
        <v>1.4749999999999999</v>
      </c>
      <c r="T61" s="136">
        <f t="shared" si="8"/>
        <v>1.5249999999999999</v>
      </c>
      <c r="U61" s="136">
        <f>(G61*0.15+O61*0.05)</f>
        <v>1.9249999999999998</v>
      </c>
      <c r="V61" s="139">
        <f t="shared" si="8"/>
        <v>2.4499999999999997</v>
      </c>
      <c r="W61" s="121">
        <f t="shared" si="1"/>
        <v>73.5</v>
      </c>
      <c r="X61" s="161">
        <f t="shared" si="1"/>
        <v>9.2750000000000004</v>
      </c>
      <c r="Y61" s="171">
        <v>62</v>
      </c>
      <c r="Z61" s="163">
        <f t="shared" si="3"/>
        <v>49.6</v>
      </c>
    </row>
    <row r="62" spans="1:26" ht="19.899999999999999" customHeight="1" x14ac:dyDescent="0.3">
      <c r="A62" s="6">
        <v>56</v>
      </c>
      <c r="B62" s="151">
        <v>663776</v>
      </c>
      <c r="C62" s="152" t="s">
        <v>160</v>
      </c>
      <c r="D62" s="14">
        <v>13</v>
      </c>
      <c r="E62" s="14">
        <v>9</v>
      </c>
      <c r="F62" s="14">
        <v>7.5</v>
      </c>
      <c r="G62" s="14">
        <v>8</v>
      </c>
      <c r="H62" s="14">
        <v>14</v>
      </c>
      <c r="I62" s="15">
        <f t="shared" si="2"/>
        <v>51.5</v>
      </c>
      <c r="J62" s="16">
        <f t="shared" si="6"/>
        <v>7.7249999999999996</v>
      </c>
      <c r="K62" s="30">
        <v>2</v>
      </c>
      <c r="L62" s="30">
        <v>3</v>
      </c>
      <c r="M62" s="30">
        <v>4</v>
      </c>
      <c r="N62" s="30">
        <v>2.5</v>
      </c>
      <c r="O62" s="30">
        <v>4.5</v>
      </c>
      <c r="P62" s="31">
        <f t="shared" si="4"/>
        <v>16</v>
      </c>
      <c r="Q62" s="32">
        <f t="shared" si="5"/>
        <v>0.8</v>
      </c>
      <c r="R62" s="38">
        <f t="shared" si="8"/>
        <v>2.0499999999999998</v>
      </c>
      <c r="S62" s="136">
        <f t="shared" si="8"/>
        <v>1.5</v>
      </c>
      <c r="T62" s="136">
        <f t="shared" si="8"/>
        <v>1.325</v>
      </c>
      <c r="U62" s="136">
        <f t="shared" si="8"/>
        <v>1.325</v>
      </c>
      <c r="V62" s="139">
        <f t="shared" si="8"/>
        <v>2.3250000000000002</v>
      </c>
      <c r="W62" s="121">
        <f t="shared" si="1"/>
        <v>67.5</v>
      </c>
      <c r="X62" s="161">
        <f t="shared" si="1"/>
        <v>8.5250000000000004</v>
      </c>
      <c r="Y62" s="171">
        <v>56</v>
      </c>
      <c r="Z62" s="163">
        <f t="shared" si="3"/>
        <v>44.800000000000004</v>
      </c>
    </row>
    <row r="63" spans="1:26" ht="19.899999999999999" customHeight="1" x14ac:dyDescent="0.3">
      <c r="A63" s="6">
        <v>57</v>
      </c>
      <c r="B63" s="151">
        <v>663777</v>
      </c>
      <c r="C63" s="152" t="s">
        <v>161</v>
      </c>
      <c r="D63" s="14">
        <v>16</v>
      </c>
      <c r="E63" s="14">
        <v>15</v>
      </c>
      <c r="F63" s="14">
        <v>12.5</v>
      </c>
      <c r="G63" s="14">
        <v>14</v>
      </c>
      <c r="H63" s="14">
        <v>17</v>
      </c>
      <c r="I63" s="15">
        <f t="shared" si="2"/>
        <v>74.5</v>
      </c>
      <c r="J63" s="16">
        <f t="shared" si="6"/>
        <v>11.174999999999999</v>
      </c>
      <c r="K63" s="30">
        <v>5.5</v>
      </c>
      <c r="L63" s="30">
        <v>5</v>
      </c>
      <c r="M63" s="30">
        <v>4.5</v>
      </c>
      <c r="N63" s="30">
        <v>5</v>
      </c>
      <c r="O63" s="30">
        <v>4</v>
      </c>
      <c r="P63" s="31">
        <f t="shared" si="4"/>
        <v>24</v>
      </c>
      <c r="Q63" s="32">
        <f t="shared" si="5"/>
        <v>1.2000000000000002</v>
      </c>
      <c r="R63" s="38">
        <f t="shared" si="8"/>
        <v>2.6749999999999998</v>
      </c>
      <c r="S63" s="136">
        <f t="shared" si="8"/>
        <v>2.5</v>
      </c>
      <c r="T63" s="136">
        <f t="shared" si="8"/>
        <v>2.1</v>
      </c>
      <c r="U63" s="136">
        <f t="shared" si="8"/>
        <v>2.35</v>
      </c>
      <c r="V63" s="139">
        <f t="shared" si="8"/>
        <v>2.75</v>
      </c>
      <c r="W63" s="121">
        <f t="shared" si="1"/>
        <v>98.5</v>
      </c>
      <c r="X63" s="161">
        <f t="shared" si="1"/>
        <v>12.375</v>
      </c>
      <c r="Y63" s="171">
        <v>80</v>
      </c>
      <c r="Z63" s="163">
        <f t="shared" si="3"/>
        <v>64</v>
      </c>
    </row>
    <row r="64" spans="1:26" ht="19.899999999999999" customHeight="1" x14ac:dyDescent="0.3">
      <c r="A64" s="6">
        <v>58</v>
      </c>
      <c r="B64" s="151">
        <v>663778</v>
      </c>
      <c r="C64" s="152" t="s">
        <v>162</v>
      </c>
      <c r="D64" s="14">
        <v>14</v>
      </c>
      <c r="E64" s="14">
        <v>8</v>
      </c>
      <c r="F64" s="14">
        <v>10</v>
      </c>
      <c r="G64" s="14">
        <v>11.5</v>
      </c>
      <c r="H64" s="14">
        <v>14.5</v>
      </c>
      <c r="I64" s="15">
        <f t="shared" si="2"/>
        <v>58</v>
      </c>
      <c r="J64" s="16">
        <f t="shared" si="6"/>
        <v>8.6999999999999993</v>
      </c>
      <c r="K64" s="30">
        <v>4</v>
      </c>
      <c r="L64" s="30">
        <v>3.5</v>
      </c>
      <c r="M64" s="30">
        <v>3</v>
      </c>
      <c r="N64" s="30">
        <v>5</v>
      </c>
      <c r="O64" s="30">
        <v>2.5</v>
      </c>
      <c r="P64" s="31">
        <f t="shared" si="4"/>
        <v>18</v>
      </c>
      <c r="Q64" s="32">
        <f t="shared" si="5"/>
        <v>0.9</v>
      </c>
      <c r="R64" s="38">
        <f t="shared" si="8"/>
        <v>2.3000000000000003</v>
      </c>
      <c r="S64" s="136">
        <f t="shared" si="8"/>
        <v>1.375</v>
      </c>
      <c r="T64" s="136">
        <f t="shared" si="8"/>
        <v>1.65</v>
      </c>
      <c r="U64" s="136">
        <f t="shared" si="8"/>
        <v>1.9749999999999999</v>
      </c>
      <c r="V64" s="139">
        <f t="shared" si="8"/>
        <v>2.2999999999999998</v>
      </c>
      <c r="W64" s="121">
        <f t="shared" si="1"/>
        <v>76</v>
      </c>
      <c r="X64" s="161">
        <f t="shared" si="1"/>
        <v>9.6</v>
      </c>
      <c r="Y64" s="171">
        <v>64</v>
      </c>
      <c r="Z64" s="163">
        <f t="shared" si="3"/>
        <v>51.2</v>
      </c>
    </row>
    <row r="65" spans="1:26" ht="19.5" customHeight="1" x14ac:dyDescent="0.3">
      <c r="A65" s="6">
        <v>59</v>
      </c>
      <c r="B65" s="151">
        <v>663779</v>
      </c>
      <c r="C65" s="152" t="s">
        <v>163</v>
      </c>
      <c r="D65" s="14">
        <v>8.5</v>
      </c>
      <c r="E65" s="14">
        <v>6</v>
      </c>
      <c r="F65" s="14">
        <v>8</v>
      </c>
      <c r="G65" s="14">
        <v>9</v>
      </c>
      <c r="H65" s="14">
        <v>7</v>
      </c>
      <c r="I65" s="15">
        <f t="shared" si="2"/>
        <v>38.5</v>
      </c>
      <c r="J65" s="16">
        <f t="shared" si="6"/>
        <v>5.7749999999999995</v>
      </c>
      <c r="K65" s="30">
        <v>3</v>
      </c>
      <c r="L65" s="30">
        <v>2</v>
      </c>
      <c r="M65" s="30">
        <v>1.5</v>
      </c>
      <c r="N65" s="30">
        <v>2.5</v>
      </c>
      <c r="O65" s="30">
        <v>3</v>
      </c>
      <c r="P65" s="31">
        <f t="shared" si="4"/>
        <v>12</v>
      </c>
      <c r="Q65" s="32">
        <f t="shared" si="5"/>
        <v>0.60000000000000009</v>
      </c>
      <c r="R65" s="38">
        <f t="shared" si="8"/>
        <v>1.4249999999999998</v>
      </c>
      <c r="S65" s="136">
        <f t="shared" si="8"/>
        <v>0.99999999999999989</v>
      </c>
      <c r="T65" s="136">
        <f t="shared" si="8"/>
        <v>1.2749999999999999</v>
      </c>
      <c r="U65" s="136">
        <f t="shared" si="8"/>
        <v>1.4749999999999999</v>
      </c>
      <c r="V65" s="139">
        <f t="shared" si="8"/>
        <v>1.2000000000000002</v>
      </c>
      <c r="W65" s="121">
        <f t="shared" si="1"/>
        <v>50.5</v>
      </c>
      <c r="X65" s="161">
        <f t="shared" si="1"/>
        <v>6.375</v>
      </c>
      <c r="Y65" s="171">
        <v>44</v>
      </c>
      <c r="Z65" s="163">
        <f t="shared" si="3"/>
        <v>35.200000000000003</v>
      </c>
    </row>
    <row r="66" spans="1:26" ht="19.5" customHeight="1" x14ac:dyDescent="0.3">
      <c r="A66" s="6">
        <v>60</v>
      </c>
      <c r="B66" s="151">
        <v>663780</v>
      </c>
      <c r="C66" s="152" t="s">
        <v>164</v>
      </c>
      <c r="D66" s="14">
        <v>13</v>
      </c>
      <c r="E66" s="14">
        <v>12</v>
      </c>
      <c r="F66" s="14">
        <v>14</v>
      </c>
      <c r="G66" s="14">
        <v>8</v>
      </c>
      <c r="H66" s="14">
        <v>7.5</v>
      </c>
      <c r="I66" s="15">
        <f t="shared" si="2"/>
        <v>54.5</v>
      </c>
      <c r="J66" s="16">
        <f t="shared" si="6"/>
        <v>8.1749999999999989</v>
      </c>
      <c r="K66" s="30">
        <v>2.5</v>
      </c>
      <c r="L66" s="30">
        <v>4</v>
      </c>
      <c r="M66" s="30">
        <v>3</v>
      </c>
      <c r="N66" s="30">
        <v>2</v>
      </c>
      <c r="O66" s="30">
        <v>4.5</v>
      </c>
      <c r="P66" s="31">
        <f t="shared" si="4"/>
        <v>16</v>
      </c>
      <c r="Q66" s="32">
        <f t="shared" si="5"/>
        <v>0.8</v>
      </c>
      <c r="R66" s="38">
        <f t="shared" si="8"/>
        <v>2.0750000000000002</v>
      </c>
      <c r="S66" s="136">
        <f t="shared" si="8"/>
        <v>1.9999999999999998</v>
      </c>
      <c r="T66" s="136">
        <f t="shared" si="8"/>
        <v>2.25</v>
      </c>
      <c r="U66" s="136">
        <f t="shared" si="8"/>
        <v>1.3</v>
      </c>
      <c r="V66" s="139">
        <f t="shared" si="8"/>
        <v>1.35</v>
      </c>
      <c r="W66" s="121">
        <f t="shared" si="1"/>
        <v>70.5</v>
      </c>
      <c r="X66" s="161">
        <f t="shared" si="1"/>
        <v>8.9749999999999996</v>
      </c>
      <c r="Y66" s="171">
        <v>58</v>
      </c>
      <c r="Z66" s="163">
        <f t="shared" si="3"/>
        <v>46.400000000000006</v>
      </c>
    </row>
    <row r="67" spans="1:26" ht="19.5" customHeight="1" x14ac:dyDescent="0.3">
      <c r="A67" s="6">
        <v>61</v>
      </c>
      <c r="B67" s="151">
        <v>663781</v>
      </c>
      <c r="C67" s="152" t="s">
        <v>165</v>
      </c>
      <c r="D67" s="14">
        <v>11.5</v>
      </c>
      <c r="E67" s="14">
        <v>12</v>
      </c>
      <c r="F67" s="14">
        <v>15</v>
      </c>
      <c r="G67" s="14">
        <v>14</v>
      </c>
      <c r="H67" s="14">
        <v>13</v>
      </c>
      <c r="I67" s="15">
        <f t="shared" si="2"/>
        <v>65.5</v>
      </c>
      <c r="J67" s="16">
        <f t="shared" si="6"/>
        <v>9.8249999999999993</v>
      </c>
      <c r="K67" s="30">
        <v>4</v>
      </c>
      <c r="L67" s="30">
        <v>4.5</v>
      </c>
      <c r="M67" s="30">
        <v>5.5</v>
      </c>
      <c r="N67" s="30">
        <v>5</v>
      </c>
      <c r="O67" s="30">
        <v>3</v>
      </c>
      <c r="P67" s="31">
        <f t="shared" si="4"/>
        <v>22</v>
      </c>
      <c r="Q67" s="32">
        <f t="shared" si="5"/>
        <v>1.1000000000000001</v>
      </c>
      <c r="R67" s="38">
        <f t="shared" si="8"/>
        <v>1.9249999999999998</v>
      </c>
      <c r="S67" s="136">
        <f t="shared" si="8"/>
        <v>2.0249999999999999</v>
      </c>
      <c r="T67" s="136">
        <f t="shared" si="8"/>
        <v>2.5249999999999999</v>
      </c>
      <c r="U67" s="136">
        <f t="shared" si="8"/>
        <v>2.35</v>
      </c>
      <c r="V67" s="139">
        <f t="shared" si="8"/>
        <v>2.1</v>
      </c>
      <c r="W67" s="121">
        <f t="shared" si="1"/>
        <v>87.5</v>
      </c>
      <c r="X67" s="161">
        <f t="shared" si="1"/>
        <v>10.924999999999999</v>
      </c>
      <c r="Y67" s="171">
        <v>70</v>
      </c>
      <c r="Z67" s="163">
        <f t="shared" si="3"/>
        <v>56</v>
      </c>
    </row>
    <row r="68" spans="1:26" ht="19.5" customHeight="1" x14ac:dyDescent="0.3">
      <c r="A68" s="6">
        <v>62</v>
      </c>
      <c r="B68" s="151">
        <v>663782</v>
      </c>
      <c r="C68" s="152" t="s">
        <v>166</v>
      </c>
      <c r="D68" s="14">
        <v>8</v>
      </c>
      <c r="E68" s="14">
        <v>6</v>
      </c>
      <c r="F68" s="14">
        <v>7.5</v>
      </c>
      <c r="G68" s="14">
        <v>9</v>
      </c>
      <c r="H68" s="14">
        <v>6.5</v>
      </c>
      <c r="I68" s="15">
        <f t="shared" si="2"/>
        <v>37</v>
      </c>
      <c r="J68" s="16">
        <f t="shared" si="6"/>
        <v>5.55</v>
      </c>
      <c r="K68" s="30">
        <v>2</v>
      </c>
      <c r="L68" s="30">
        <v>3</v>
      </c>
      <c r="M68" s="30">
        <v>2</v>
      </c>
      <c r="N68" s="30">
        <v>2.5</v>
      </c>
      <c r="O68" s="30">
        <v>2.5</v>
      </c>
      <c r="P68" s="31">
        <f t="shared" si="4"/>
        <v>12</v>
      </c>
      <c r="Q68" s="32">
        <f t="shared" si="5"/>
        <v>0.60000000000000009</v>
      </c>
      <c r="R68" s="38">
        <f t="shared" si="8"/>
        <v>1.3</v>
      </c>
      <c r="S68" s="136">
        <f t="shared" si="8"/>
        <v>1.0499999999999998</v>
      </c>
      <c r="T68" s="136">
        <f t="shared" si="8"/>
        <v>1.2250000000000001</v>
      </c>
      <c r="U68" s="136">
        <f t="shared" si="8"/>
        <v>1.4749999999999999</v>
      </c>
      <c r="V68" s="139">
        <f t="shared" si="8"/>
        <v>1.1000000000000001</v>
      </c>
      <c r="W68" s="121">
        <f t="shared" si="1"/>
        <v>49</v>
      </c>
      <c r="X68" s="161">
        <f t="shared" si="1"/>
        <v>6.15</v>
      </c>
      <c r="Y68" s="171">
        <v>40</v>
      </c>
      <c r="Z68" s="163">
        <f t="shared" si="3"/>
        <v>32</v>
      </c>
    </row>
    <row r="69" spans="1:26" ht="19.5" customHeight="1" x14ac:dyDescent="0.3">
      <c r="A69" s="6">
        <v>63</v>
      </c>
      <c r="B69" s="151">
        <v>663783</v>
      </c>
      <c r="C69" s="152" t="s">
        <v>167</v>
      </c>
      <c r="D69" s="14">
        <v>15</v>
      </c>
      <c r="E69" s="14">
        <v>13.5</v>
      </c>
      <c r="F69" s="14">
        <v>17.5</v>
      </c>
      <c r="G69" s="14">
        <v>12</v>
      </c>
      <c r="H69" s="14">
        <v>17</v>
      </c>
      <c r="I69" s="15">
        <f t="shared" si="2"/>
        <v>75</v>
      </c>
      <c r="J69" s="16">
        <f t="shared" si="6"/>
        <v>11.25</v>
      </c>
      <c r="K69" s="30">
        <v>5</v>
      </c>
      <c r="L69" s="30">
        <v>4.5</v>
      </c>
      <c r="M69" s="30">
        <v>4</v>
      </c>
      <c r="N69" s="30">
        <v>5</v>
      </c>
      <c r="O69" s="30">
        <v>5.5</v>
      </c>
      <c r="P69" s="31">
        <f t="shared" si="4"/>
        <v>24</v>
      </c>
      <c r="Q69" s="32">
        <f t="shared" si="5"/>
        <v>1.2000000000000002</v>
      </c>
      <c r="R69" s="38">
        <f t="shared" si="8"/>
        <v>2.5</v>
      </c>
      <c r="S69" s="136">
        <f t="shared" si="8"/>
        <v>2.25</v>
      </c>
      <c r="T69" s="136">
        <f t="shared" si="8"/>
        <v>2.8250000000000002</v>
      </c>
      <c r="U69" s="136">
        <f t="shared" si="8"/>
        <v>2.0499999999999998</v>
      </c>
      <c r="V69" s="139">
        <f t="shared" si="8"/>
        <v>2.8249999999999997</v>
      </c>
      <c r="W69" s="121">
        <f t="shared" si="1"/>
        <v>99</v>
      </c>
      <c r="X69" s="161">
        <f t="shared" si="1"/>
        <v>12.45</v>
      </c>
      <c r="Y69" s="171">
        <v>80</v>
      </c>
      <c r="Z69" s="163">
        <f t="shared" si="3"/>
        <v>64</v>
      </c>
    </row>
    <row r="70" spans="1:26" ht="19.5" customHeight="1" x14ac:dyDescent="0.3">
      <c r="A70" s="6">
        <v>64</v>
      </c>
      <c r="B70" s="151">
        <v>663784</v>
      </c>
      <c r="C70" s="152" t="s">
        <v>168</v>
      </c>
      <c r="D70" s="14">
        <v>8</v>
      </c>
      <c r="E70" s="14">
        <v>9</v>
      </c>
      <c r="F70" s="14">
        <v>6</v>
      </c>
      <c r="G70" s="14">
        <v>7</v>
      </c>
      <c r="H70" s="14">
        <v>9.5</v>
      </c>
      <c r="I70" s="15">
        <f t="shared" si="2"/>
        <v>39.5</v>
      </c>
      <c r="J70" s="16">
        <f t="shared" si="6"/>
        <v>5.9249999999999998</v>
      </c>
      <c r="K70" s="30">
        <v>3.5</v>
      </c>
      <c r="L70" s="30">
        <v>2.5</v>
      </c>
      <c r="M70" s="30">
        <v>2</v>
      </c>
      <c r="N70" s="30">
        <v>2</v>
      </c>
      <c r="O70" s="30">
        <v>3</v>
      </c>
      <c r="P70" s="31">
        <f t="shared" si="4"/>
        <v>13</v>
      </c>
      <c r="Q70" s="32">
        <f t="shared" si="5"/>
        <v>0.65</v>
      </c>
      <c r="R70" s="38">
        <f t="shared" si="8"/>
        <v>1.375</v>
      </c>
      <c r="S70" s="136">
        <f t="shared" si="8"/>
        <v>1.4749999999999999</v>
      </c>
      <c r="T70" s="136">
        <f t="shared" si="8"/>
        <v>0.99999999999999989</v>
      </c>
      <c r="U70" s="136">
        <f t="shared" si="8"/>
        <v>1.1500000000000001</v>
      </c>
      <c r="V70" s="139">
        <f t="shared" si="8"/>
        <v>1.5750000000000002</v>
      </c>
      <c r="W70" s="121">
        <f t="shared" si="1"/>
        <v>52.5</v>
      </c>
      <c r="X70" s="161">
        <f t="shared" si="1"/>
        <v>6.5750000000000002</v>
      </c>
      <c r="Y70" s="171">
        <v>46</v>
      </c>
      <c r="Z70" s="163">
        <f t="shared" si="3"/>
        <v>36.800000000000004</v>
      </c>
    </row>
    <row r="71" spans="1:26" ht="19.5" customHeight="1" x14ac:dyDescent="0.3">
      <c r="A71" s="6">
        <v>65</v>
      </c>
      <c r="B71" s="151">
        <v>663785</v>
      </c>
      <c r="C71" s="152" t="s">
        <v>169</v>
      </c>
      <c r="D71" s="14">
        <v>9</v>
      </c>
      <c r="E71" s="14">
        <v>7.5</v>
      </c>
      <c r="F71" s="14">
        <v>10</v>
      </c>
      <c r="G71" s="14">
        <v>8</v>
      </c>
      <c r="H71" s="14">
        <v>11</v>
      </c>
      <c r="I71" s="15">
        <f t="shared" si="2"/>
        <v>45.5</v>
      </c>
      <c r="J71" s="16">
        <f t="shared" si="6"/>
        <v>6.8250000000000002</v>
      </c>
      <c r="K71" s="30">
        <v>2.5</v>
      </c>
      <c r="L71" s="30">
        <v>2</v>
      </c>
      <c r="M71" s="30">
        <v>3.5</v>
      </c>
      <c r="N71" s="30">
        <v>3</v>
      </c>
      <c r="O71" s="30">
        <v>4</v>
      </c>
      <c r="P71" s="31">
        <f t="shared" si="4"/>
        <v>15</v>
      </c>
      <c r="Q71" s="32">
        <f t="shared" si="5"/>
        <v>0.75</v>
      </c>
      <c r="R71" s="38">
        <f t="shared" si="8"/>
        <v>1.4749999999999999</v>
      </c>
      <c r="S71" s="136">
        <f t="shared" si="8"/>
        <v>1.2250000000000001</v>
      </c>
      <c r="T71" s="136">
        <f t="shared" si="8"/>
        <v>1.675</v>
      </c>
      <c r="U71" s="136">
        <f t="shared" si="8"/>
        <v>1.35</v>
      </c>
      <c r="V71" s="139">
        <f t="shared" si="8"/>
        <v>1.8499999999999999</v>
      </c>
      <c r="W71" s="121">
        <f t="shared" si="1"/>
        <v>60.5</v>
      </c>
      <c r="X71" s="161">
        <f t="shared" si="1"/>
        <v>7.5750000000000002</v>
      </c>
      <c r="Y71" s="171">
        <v>50</v>
      </c>
      <c r="Z71" s="163">
        <f t="shared" si="3"/>
        <v>40</v>
      </c>
    </row>
    <row r="72" spans="1:26" ht="19.5" customHeight="1" x14ac:dyDescent="0.3">
      <c r="A72" s="6">
        <v>66</v>
      </c>
      <c r="B72" s="151">
        <v>663786</v>
      </c>
      <c r="C72" s="152" t="s">
        <v>170</v>
      </c>
      <c r="D72" s="14">
        <v>12</v>
      </c>
      <c r="E72" s="14">
        <v>13</v>
      </c>
      <c r="F72" s="14">
        <v>14.5</v>
      </c>
      <c r="G72" s="14">
        <v>15</v>
      </c>
      <c r="H72" s="14">
        <v>11</v>
      </c>
      <c r="I72" s="15">
        <f t="shared" si="2"/>
        <v>65.5</v>
      </c>
      <c r="J72" s="16">
        <f t="shared" si="6"/>
        <v>9.8249999999999993</v>
      </c>
      <c r="K72" s="30">
        <v>2</v>
      </c>
      <c r="L72" s="30">
        <v>3</v>
      </c>
      <c r="M72" s="30">
        <v>4.5</v>
      </c>
      <c r="N72" s="30">
        <v>5.5</v>
      </c>
      <c r="O72" s="30">
        <v>5</v>
      </c>
      <c r="P72" s="31">
        <f t="shared" si="4"/>
        <v>20</v>
      </c>
      <c r="Q72" s="32">
        <f t="shared" si="5"/>
        <v>1</v>
      </c>
      <c r="R72" s="38">
        <f t="shared" si="8"/>
        <v>1.9</v>
      </c>
      <c r="S72" s="136">
        <f t="shared" si="8"/>
        <v>2.1</v>
      </c>
      <c r="T72" s="136">
        <f t="shared" si="8"/>
        <v>2.4</v>
      </c>
      <c r="U72" s="136">
        <f t="shared" si="8"/>
        <v>2.5249999999999999</v>
      </c>
      <c r="V72" s="139">
        <f t="shared" si="8"/>
        <v>1.9</v>
      </c>
      <c r="W72" s="121">
        <f t="shared" si="1"/>
        <v>85.5</v>
      </c>
      <c r="X72" s="161">
        <f t="shared" si="1"/>
        <v>10.824999999999999</v>
      </c>
      <c r="Y72" s="171">
        <v>70</v>
      </c>
      <c r="Z72" s="163">
        <f t="shared" si="3"/>
        <v>56</v>
      </c>
    </row>
    <row r="73" spans="1:26" ht="19.5" customHeight="1" x14ac:dyDescent="0.3">
      <c r="A73" s="6">
        <v>67</v>
      </c>
      <c r="B73" s="151">
        <v>663787</v>
      </c>
      <c r="C73" s="152" t="s">
        <v>171</v>
      </c>
      <c r="D73" s="14">
        <v>10</v>
      </c>
      <c r="E73" s="14">
        <v>8</v>
      </c>
      <c r="F73" s="14">
        <v>11</v>
      </c>
      <c r="G73" s="14">
        <v>13.5</v>
      </c>
      <c r="H73" s="14">
        <v>7</v>
      </c>
      <c r="I73" s="15">
        <f t="shared" si="2"/>
        <v>49.5</v>
      </c>
      <c r="J73" s="16">
        <f t="shared" si="6"/>
        <v>7.4249999999999998</v>
      </c>
      <c r="K73" s="30">
        <v>4</v>
      </c>
      <c r="L73" s="30">
        <v>2.5</v>
      </c>
      <c r="M73" s="30">
        <v>3</v>
      </c>
      <c r="N73" s="30">
        <v>2</v>
      </c>
      <c r="O73" s="30">
        <v>3.5</v>
      </c>
      <c r="P73" s="31">
        <f t="shared" si="4"/>
        <v>15</v>
      </c>
      <c r="Q73" s="32">
        <f t="shared" si="5"/>
        <v>0.75</v>
      </c>
      <c r="R73" s="38">
        <f t="shared" si="8"/>
        <v>1.7</v>
      </c>
      <c r="S73" s="136">
        <f t="shared" si="8"/>
        <v>1.325</v>
      </c>
      <c r="T73" s="136">
        <f t="shared" si="8"/>
        <v>1.7999999999999998</v>
      </c>
      <c r="U73" s="136">
        <f t="shared" si="8"/>
        <v>2.125</v>
      </c>
      <c r="V73" s="139">
        <f t="shared" si="8"/>
        <v>1.2250000000000001</v>
      </c>
      <c r="W73" s="121">
        <f t="shared" si="1"/>
        <v>64.5</v>
      </c>
      <c r="X73" s="161">
        <f t="shared" si="1"/>
        <v>8.1750000000000007</v>
      </c>
      <c r="Y73" s="171">
        <v>52</v>
      </c>
      <c r="Z73" s="163">
        <f t="shared" si="3"/>
        <v>41.6</v>
      </c>
    </row>
    <row r="74" spans="1:26" ht="19.5" customHeight="1" x14ac:dyDescent="0.3">
      <c r="A74" s="6">
        <v>68</v>
      </c>
      <c r="B74" s="151">
        <v>663788</v>
      </c>
      <c r="C74" s="152" t="s">
        <v>172</v>
      </c>
      <c r="D74" s="14">
        <v>2.5</v>
      </c>
      <c r="E74" s="14">
        <v>1</v>
      </c>
      <c r="F74" s="14">
        <v>2</v>
      </c>
      <c r="G74" s="14">
        <v>2</v>
      </c>
      <c r="H74" s="14">
        <v>1.5</v>
      </c>
      <c r="I74" s="15">
        <f t="shared" si="2"/>
        <v>9</v>
      </c>
      <c r="J74" s="16">
        <f t="shared" si="6"/>
        <v>1.3499999999999999</v>
      </c>
      <c r="K74" s="30">
        <v>0</v>
      </c>
      <c r="L74" s="30">
        <v>0.5</v>
      </c>
      <c r="M74" s="30">
        <v>1</v>
      </c>
      <c r="N74" s="30">
        <v>0.5</v>
      </c>
      <c r="O74" s="30">
        <v>1</v>
      </c>
      <c r="P74" s="31">
        <f t="shared" si="4"/>
        <v>3</v>
      </c>
      <c r="Q74" s="32">
        <f t="shared" si="5"/>
        <v>0.15000000000000002</v>
      </c>
      <c r="R74" s="38">
        <f t="shared" si="8"/>
        <v>0.375</v>
      </c>
      <c r="S74" s="136">
        <f t="shared" si="8"/>
        <v>0.17499999999999999</v>
      </c>
      <c r="T74" s="136">
        <f t="shared" si="8"/>
        <v>0.35</v>
      </c>
      <c r="U74" s="136">
        <f t="shared" si="8"/>
        <v>0.32500000000000001</v>
      </c>
      <c r="V74" s="139">
        <f t="shared" si="8"/>
        <v>0.27499999999999997</v>
      </c>
      <c r="W74" s="121">
        <f t="shared" si="1"/>
        <v>12</v>
      </c>
      <c r="X74" s="161">
        <f t="shared" si="1"/>
        <v>1.5</v>
      </c>
      <c r="Y74" s="171">
        <v>14</v>
      </c>
      <c r="Z74" s="163">
        <f t="shared" si="3"/>
        <v>11.200000000000001</v>
      </c>
    </row>
    <row r="75" spans="1:26" ht="19.5" customHeight="1" x14ac:dyDescent="0.3">
      <c r="A75" s="6">
        <v>69</v>
      </c>
      <c r="B75" s="151">
        <v>663789</v>
      </c>
      <c r="C75" s="152" t="s">
        <v>173</v>
      </c>
      <c r="D75" s="14">
        <v>8.5</v>
      </c>
      <c r="E75" s="14">
        <v>6</v>
      </c>
      <c r="F75" s="14">
        <v>9</v>
      </c>
      <c r="G75" s="14">
        <v>10</v>
      </c>
      <c r="H75" s="14">
        <v>8</v>
      </c>
      <c r="I75" s="15">
        <f t="shared" si="2"/>
        <v>41.5</v>
      </c>
      <c r="J75" s="16">
        <f t="shared" si="6"/>
        <v>6.2249999999999996</v>
      </c>
      <c r="K75" s="30">
        <v>2</v>
      </c>
      <c r="L75" s="30">
        <v>3.5</v>
      </c>
      <c r="M75" s="30">
        <v>2</v>
      </c>
      <c r="N75" s="30">
        <v>3</v>
      </c>
      <c r="O75" s="30">
        <v>3</v>
      </c>
      <c r="P75" s="31">
        <f t="shared" si="4"/>
        <v>13.5</v>
      </c>
      <c r="Q75" s="32">
        <f t="shared" si="5"/>
        <v>0.67500000000000004</v>
      </c>
      <c r="R75" s="38">
        <f t="shared" si="8"/>
        <v>1.375</v>
      </c>
      <c r="S75" s="136">
        <f t="shared" si="8"/>
        <v>1.075</v>
      </c>
      <c r="T75" s="136">
        <f t="shared" si="8"/>
        <v>1.45</v>
      </c>
      <c r="U75" s="136">
        <f t="shared" si="8"/>
        <v>1.65</v>
      </c>
      <c r="V75" s="139">
        <f t="shared" si="8"/>
        <v>1.35</v>
      </c>
      <c r="W75" s="121">
        <f t="shared" si="1"/>
        <v>55</v>
      </c>
      <c r="X75" s="161">
        <f t="shared" si="1"/>
        <v>6.8999999999999995</v>
      </c>
      <c r="Y75" s="171">
        <v>48</v>
      </c>
      <c r="Z75" s="163">
        <f t="shared" si="3"/>
        <v>38.400000000000006</v>
      </c>
    </row>
    <row r="76" spans="1:26" ht="19.5" customHeight="1" x14ac:dyDescent="0.3">
      <c r="A76" s="6">
        <v>70</v>
      </c>
      <c r="B76" s="151">
        <v>663790</v>
      </c>
      <c r="C76" s="152" t="s">
        <v>174</v>
      </c>
      <c r="D76" s="14">
        <v>9</v>
      </c>
      <c r="E76" s="14">
        <v>13</v>
      </c>
      <c r="F76" s="14">
        <v>10</v>
      </c>
      <c r="G76" s="14">
        <v>12</v>
      </c>
      <c r="H76" s="14">
        <v>9</v>
      </c>
      <c r="I76" s="15">
        <f t="shared" si="2"/>
        <v>53</v>
      </c>
      <c r="J76" s="16">
        <f t="shared" si="6"/>
        <v>7.9499999999999993</v>
      </c>
      <c r="K76" s="30">
        <v>3</v>
      </c>
      <c r="L76" s="30">
        <v>4</v>
      </c>
      <c r="M76" s="30">
        <v>2.5</v>
      </c>
      <c r="N76" s="30">
        <v>2</v>
      </c>
      <c r="O76" s="30">
        <v>4.5</v>
      </c>
      <c r="P76" s="31">
        <f t="shared" si="4"/>
        <v>16</v>
      </c>
      <c r="Q76" s="32">
        <f t="shared" si="5"/>
        <v>0.8</v>
      </c>
      <c r="R76" s="38">
        <f t="shared" si="8"/>
        <v>1.5</v>
      </c>
      <c r="S76" s="136">
        <f t="shared" si="8"/>
        <v>2.15</v>
      </c>
      <c r="T76" s="136">
        <f t="shared" si="8"/>
        <v>1.625</v>
      </c>
      <c r="U76" s="136">
        <f t="shared" si="8"/>
        <v>1.9</v>
      </c>
      <c r="V76" s="139">
        <f t="shared" si="8"/>
        <v>1.575</v>
      </c>
      <c r="W76" s="121">
        <f t="shared" si="1"/>
        <v>69</v>
      </c>
      <c r="X76" s="161">
        <f t="shared" si="1"/>
        <v>8.75</v>
      </c>
      <c r="Y76" s="171">
        <v>57</v>
      </c>
      <c r="Z76" s="163">
        <f t="shared" si="3"/>
        <v>45.6</v>
      </c>
    </row>
    <row r="77" spans="1:26" ht="19.5" customHeight="1" x14ac:dyDescent="0.3">
      <c r="A77" s="6">
        <v>71</v>
      </c>
      <c r="B77" s="151">
        <v>663791</v>
      </c>
      <c r="C77" s="152" t="s">
        <v>175</v>
      </c>
      <c r="D77" s="14">
        <v>11</v>
      </c>
      <c r="E77" s="14">
        <v>12</v>
      </c>
      <c r="F77" s="14">
        <v>15</v>
      </c>
      <c r="G77" s="14">
        <v>16</v>
      </c>
      <c r="H77" s="14">
        <v>13</v>
      </c>
      <c r="I77" s="15">
        <f t="shared" si="2"/>
        <v>67</v>
      </c>
      <c r="J77" s="16">
        <f t="shared" si="6"/>
        <v>10.049999999999999</v>
      </c>
      <c r="K77" s="30">
        <v>5.5</v>
      </c>
      <c r="L77" s="30">
        <v>4.5</v>
      </c>
      <c r="M77" s="30">
        <v>3</v>
      </c>
      <c r="N77" s="30">
        <v>5</v>
      </c>
      <c r="O77" s="30">
        <v>4</v>
      </c>
      <c r="P77" s="31">
        <f t="shared" si="4"/>
        <v>22</v>
      </c>
      <c r="Q77" s="32">
        <f t="shared" si="5"/>
        <v>1.1000000000000001</v>
      </c>
      <c r="R77" s="38">
        <f t="shared" si="8"/>
        <v>1.9249999999999998</v>
      </c>
      <c r="S77" s="136">
        <f t="shared" si="8"/>
        <v>2.0249999999999999</v>
      </c>
      <c r="T77" s="136">
        <f t="shared" si="8"/>
        <v>2.4</v>
      </c>
      <c r="U77" s="136">
        <f t="shared" si="8"/>
        <v>2.65</v>
      </c>
      <c r="V77" s="139">
        <f t="shared" si="8"/>
        <v>2.15</v>
      </c>
      <c r="W77" s="121">
        <f t="shared" si="1"/>
        <v>89</v>
      </c>
      <c r="X77" s="161">
        <f t="shared" si="1"/>
        <v>11.149999999999999</v>
      </c>
      <c r="Y77" s="171">
        <v>70</v>
      </c>
      <c r="Z77" s="163">
        <f t="shared" si="3"/>
        <v>56</v>
      </c>
    </row>
    <row r="78" spans="1:26" ht="19.5" customHeight="1" x14ac:dyDescent="0.3">
      <c r="A78" s="6">
        <v>72</v>
      </c>
      <c r="B78" s="151">
        <v>663792</v>
      </c>
      <c r="C78" s="152" t="s">
        <v>176</v>
      </c>
      <c r="D78" s="14">
        <v>7</v>
      </c>
      <c r="E78" s="14">
        <v>6</v>
      </c>
      <c r="F78" s="14">
        <v>8</v>
      </c>
      <c r="G78" s="14">
        <v>9</v>
      </c>
      <c r="H78" s="14">
        <v>8.5</v>
      </c>
      <c r="I78" s="15">
        <f t="shared" si="2"/>
        <v>38.5</v>
      </c>
      <c r="J78" s="16">
        <f t="shared" si="6"/>
        <v>5.7749999999999995</v>
      </c>
      <c r="K78" s="30">
        <v>3</v>
      </c>
      <c r="L78" s="30">
        <v>2</v>
      </c>
      <c r="M78" s="30">
        <v>1.5</v>
      </c>
      <c r="N78" s="30">
        <v>2.5</v>
      </c>
      <c r="O78" s="30">
        <v>3</v>
      </c>
      <c r="P78" s="31">
        <f t="shared" si="4"/>
        <v>12</v>
      </c>
      <c r="Q78" s="32">
        <f t="shared" si="5"/>
        <v>0.60000000000000009</v>
      </c>
      <c r="R78" s="38">
        <f t="shared" ref="R78:V111" si="13">(D78*0.15+K78*0.05)</f>
        <v>1.2000000000000002</v>
      </c>
      <c r="S78" s="136">
        <f t="shared" si="13"/>
        <v>0.99999999999999989</v>
      </c>
      <c r="T78" s="136">
        <f t="shared" si="13"/>
        <v>1.2749999999999999</v>
      </c>
      <c r="U78" s="136">
        <f t="shared" si="13"/>
        <v>1.4749999999999999</v>
      </c>
      <c r="V78" s="139">
        <f t="shared" si="13"/>
        <v>1.4249999999999998</v>
      </c>
      <c r="W78" s="121">
        <f t="shared" si="1"/>
        <v>50.5</v>
      </c>
      <c r="X78" s="161">
        <f t="shared" si="1"/>
        <v>6.375</v>
      </c>
      <c r="Y78" s="171">
        <v>44</v>
      </c>
      <c r="Z78" s="163">
        <f t="shared" si="3"/>
        <v>35.200000000000003</v>
      </c>
    </row>
    <row r="79" spans="1:26" ht="19.5" customHeight="1" x14ac:dyDescent="0.3">
      <c r="A79" s="6">
        <v>73</v>
      </c>
      <c r="B79" s="151">
        <v>663793</v>
      </c>
      <c r="C79" s="152" t="s">
        <v>177</v>
      </c>
      <c r="D79" s="14">
        <v>8</v>
      </c>
      <c r="E79" s="14">
        <v>10</v>
      </c>
      <c r="F79" s="14">
        <v>7.5</v>
      </c>
      <c r="G79" s="14">
        <v>5</v>
      </c>
      <c r="H79" s="14">
        <v>9</v>
      </c>
      <c r="I79" s="15">
        <f t="shared" si="2"/>
        <v>39.5</v>
      </c>
      <c r="J79" s="16">
        <f t="shared" si="6"/>
        <v>5.9249999999999998</v>
      </c>
      <c r="K79" s="30">
        <v>2</v>
      </c>
      <c r="L79" s="30">
        <v>3</v>
      </c>
      <c r="M79" s="30">
        <v>2.5</v>
      </c>
      <c r="N79" s="30">
        <v>2</v>
      </c>
      <c r="O79" s="30">
        <v>3.5</v>
      </c>
      <c r="P79" s="31">
        <f t="shared" si="4"/>
        <v>13</v>
      </c>
      <c r="Q79" s="32">
        <f t="shared" si="5"/>
        <v>0.65</v>
      </c>
      <c r="R79" s="38">
        <f t="shared" si="13"/>
        <v>1.3</v>
      </c>
      <c r="S79" s="136">
        <f t="shared" si="13"/>
        <v>1.65</v>
      </c>
      <c r="T79" s="136">
        <f t="shared" si="13"/>
        <v>1.25</v>
      </c>
      <c r="U79" s="136">
        <f t="shared" si="13"/>
        <v>0.85</v>
      </c>
      <c r="V79" s="139">
        <f t="shared" si="13"/>
        <v>1.5249999999999999</v>
      </c>
      <c r="W79" s="121">
        <f t="shared" si="1"/>
        <v>52.5</v>
      </c>
      <c r="X79" s="161">
        <f t="shared" si="1"/>
        <v>6.5750000000000002</v>
      </c>
      <c r="Y79" s="171">
        <v>46</v>
      </c>
      <c r="Z79" s="163">
        <f t="shared" si="3"/>
        <v>36.800000000000004</v>
      </c>
    </row>
    <row r="80" spans="1:26" ht="19.5" customHeight="1" x14ac:dyDescent="0.3">
      <c r="A80" s="6">
        <v>74</v>
      </c>
      <c r="B80" s="151">
        <v>663794</v>
      </c>
      <c r="C80" s="152" t="s">
        <v>178</v>
      </c>
      <c r="D80" s="14">
        <v>12</v>
      </c>
      <c r="E80" s="14">
        <v>9</v>
      </c>
      <c r="F80" s="14">
        <v>8.5</v>
      </c>
      <c r="G80" s="14">
        <v>10</v>
      </c>
      <c r="H80" s="14">
        <v>7</v>
      </c>
      <c r="I80" s="15">
        <f t="shared" si="2"/>
        <v>46.5</v>
      </c>
      <c r="J80" s="16">
        <f t="shared" si="6"/>
        <v>6.9749999999999996</v>
      </c>
      <c r="K80" s="30">
        <v>3.5</v>
      </c>
      <c r="L80" s="30">
        <v>2</v>
      </c>
      <c r="M80" s="30">
        <v>3</v>
      </c>
      <c r="N80" s="30">
        <v>4</v>
      </c>
      <c r="O80" s="30">
        <v>2.5</v>
      </c>
      <c r="P80" s="31">
        <f t="shared" si="4"/>
        <v>15</v>
      </c>
      <c r="Q80" s="32">
        <f t="shared" si="5"/>
        <v>0.75</v>
      </c>
      <c r="R80" s="38">
        <f t="shared" si="13"/>
        <v>1.9749999999999999</v>
      </c>
      <c r="S80" s="136">
        <f t="shared" si="13"/>
        <v>1.45</v>
      </c>
      <c r="T80" s="136">
        <f t="shared" si="13"/>
        <v>1.4249999999999998</v>
      </c>
      <c r="U80" s="136">
        <f t="shared" si="13"/>
        <v>1.7</v>
      </c>
      <c r="V80" s="139">
        <f t="shared" si="13"/>
        <v>1.175</v>
      </c>
      <c r="W80" s="121">
        <f t="shared" si="1"/>
        <v>61.5</v>
      </c>
      <c r="X80" s="161">
        <f t="shared" si="1"/>
        <v>7.7249999999999996</v>
      </c>
      <c r="Y80" s="171">
        <v>50</v>
      </c>
      <c r="Z80" s="163">
        <f t="shared" si="3"/>
        <v>40</v>
      </c>
    </row>
    <row r="81" spans="1:26" ht="19.5" customHeight="1" x14ac:dyDescent="0.3">
      <c r="A81" s="6">
        <v>75</v>
      </c>
      <c r="B81" s="151">
        <v>663795</v>
      </c>
      <c r="C81" s="152" t="s">
        <v>179</v>
      </c>
      <c r="D81" s="14">
        <v>8.5</v>
      </c>
      <c r="E81" s="14">
        <v>6</v>
      </c>
      <c r="F81" s="14">
        <v>7</v>
      </c>
      <c r="G81" s="14">
        <v>11</v>
      </c>
      <c r="H81" s="14">
        <v>5</v>
      </c>
      <c r="I81" s="15">
        <f t="shared" si="2"/>
        <v>37.5</v>
      </c>
      <c r="J81" s="16">
        <f t="shared" si="6"/>
        <v>5.625</v>
      </c>
      <c r="K81" s="30">
        <v>3</v>
      </c>
      <c r="L81" s="30">
        <v>2.5</v>
      </c>
      <c r="M81" s="30">
        <v>1.5</v>
      </c>
      <c r="N81" s="30">
        <v>2.5</v>
      </c>
      <c r="O81" s="30">
        <v>3</v>
      </c>
      <c r="P81" s="31">
        <f t="shared" si="4"/>
        <v>12.5</v>
      </c>
      <c r="Q81" s="32">
        <f t="shared" si="5"/>
        <v>0.625</v>
      </c>
      <c r="R81" s="38">
        <f t="shared" si="13"/>
        <v>1.4249999999999998</v>
      </c>
      <c r="S81" s="136">
        <f t="shared" si="13"/>
        <v>1.0249999999999999</v>
      </c>
      <c r="T81" s="136">
        <f t="shared" si="13"/>
        <v>1.125</v>
      </c>
      <c r="U81" s="136">
        <f t="shared" si="13"/>
        <v>1.7749999999999999</v>
      </c>
      <c r="V81" s="139">
        <f t="shared" si="13"/>
        <v>0.9</v>
      </c>
      <c r="W81" s="121">
        <f t="shared" si="1"/>
        <v>50</v>
      </c>
      <c r="X81" s="161">
        <f t="shared" si="1"/>
        <v>6.25</v>
      </c>
      <c r="Y81" s="171">
        <v>42</v>
      </c>
      <c r="Z81" s="163">
        <f t="shared" si="3"/>
        <v>33.6</v>
      </c>
    </row>
    <row r="82" spans="1:26" ht="19.5" customHeight="1" x14ac:dyDescent="0.3">
      <c r="A82" s="6">
        <v>76</v>
      </c>
      <c r="B82" s="151">
        <v>663796</v>
      </c>
      <c r="C82" s="152" t="s">
        <v>180</v>
      </c>
      <c r="D82" s="14">
        <v>11</v>
      </c>
      <c r="E82" s="14">
        <v>10</v>
      </c>
      <c r="F82" s="14">
        <v>13.5</v>
      </c>
      <c r="G82" s="14">
        <v>16.5</v>
      </c>
      <c r="H82" s="14">
        <v>12</v>
      </c>
      <c r="I82" s="15">
        <f t="shared" si="2"/>
        <v>63</v>
      </c>
      <c r="J82" s="16">
        <f t="shared" si="6"/>
        <v>9.4499999999999993</v>
      </c>
      <c r="K82" s="30">
        <v>3.5</v>
      </c>
      <c r="L82" s="30">
        <v>4</v>
      </c>
      <c r="M82" s="30">
        <v>3</v>
      </c>
      <c r="N82" s="30">
        <v>4.5</v>
      </c>
      <c r="O82" s="30">
        <v>3.5</v>
      </c>
      <c r="P82" s="31">
        <f t="shared" si="4"/>
        <v>18.5</v>
      </c>
      <c r="Q82" s="32">
        <f t="shared" si="5"/>
        <v>0.92500000000000004</v>
      </c>
      <c r="R82" s="38">
        <f t="shared" si="13"/>
        <v>1.825</v>
      </c>
      <c r="S82" s="136">
        <f t="shared" si="13"/>
        <v>1.7</v>
      </c>
      <c r="T82" s="136">
        <f t="shared" si="13"/>
        <v>2.1749999999999998</v>
      </c>
      <c r="U82" s="136">
        <f t="shared" si="13"/>
        <v>2.7</v>
      </c>
      <c r="V82" s="139">
        <f t="shared" si="13"/>
        <v>1.9749999999999999</v>
      </c>
      <c r="W82" s="121">
        <f t="shared" si="1"/>
        <v>81.5</v>
      </c>
      <c r="X82" s="161">
        <f t="shared" si="1"/>
        <v>10.375</v>
      </c>
      <c r="Y82" s="171">
        <v>68</v>
      </c>
      <c r="Z82" s="163">
        <f t="shared" si="3"/>
        <v>54.400000000000006</v>
      </c>
    </row>
    <row r="83" spans="1:26" ht="19.5" customHeight="1" x14ac:dyDescent="0.3">
      <c r="A83" s="6">
        <v>77</v>
      </c>
      <c r="B83" s="151">
        <v>663797</v>
      </c>
      <c r="C83" s="152" t="s">
        <v>181</v>
      </c>
      <c r="D83" s="14">
        <v>13</v>
      </c>
      <c r="E83" s="14">
        <v>8.5</v>
      </c>
      <c r="F83" s="14">
        <v>9</v>
      </c>
      <c r="G83" s="14">
        <v>11.5</v>
      </c>
      <c r="H83" s="14">
        <v>13</v>
      </c>
      <c r="I83" s="15">
        <f t="shared" si="2"/>
        <v>55</v>
      </c>
      <c r="J83" s="16">
        <f t="shared" si="6"/>
        <v>8.25</v>
      </c>
      <c r="K83" s="30">
        <v>4</v>
      </c>
      <c r="L83" s="30">
        <v>2.5</v>
      </c>
      <c r="M83" s="30">
        <v>3</v>
      </c>
      <c r="N83" s="30">
        <v>3.5</v>
      </c>
      <c r="O83" s="30">
        <v>2.5</v>
      </c>
      <c r="P83" s="31">
        <f t="shared" si="4"/>
        <v>15.5</v>
      </c>
      <c r="Q83" s="32">
        <f t="shared" si="5"/>
        <v>0.77500000000000002</v>
      </c>
      <c r="R83" s="38">
        <f t="shared" si="13"/>
        <v>2.15</v>
      </c>
      <c r="S83" s="136">
        <f t="shared" si="13"/>
        <v>1.4</v>
      </c>
      <c r="T83" s="136">
        <f t="shared" si="13"/>
        <v>1.5</v>
      </c>
      <c r="U83" s="136">
        <f t="shared" si="13"/>
        <v>1.9</v>
      </c>
      <c r="V83" s="139">
        <f t="shared" si="13"/>
        <v>2.0750000000000002</v>
      </c>
      <c r="W83" s="121">
        <f t="shared" si="1"/>
        <v>70.5</v>
      </c>
      <c r="X83" s="161">
        <f t="shared" si="1"/>
        <v>9.0250000000000004</v>
      </c>
      <c r="Y83" s="171">
        <v>58</v>
      </c>
      <c r="Z83" s="163">
        <f t="shared" si="3"/>
        <v>46.400000000000006</v>
      </c>
    </row>
    <row r="84" spans="1:26" ht="19.5" customHeight="1" x14ac:dyDescent="0.3">
      <c r="A84" s="6">
        <v>78</v>
      </c>
      <c r="B84" s="151">
        <v>663798</v>
      </c>
      <c r="C84" s="152" t="s">
        <v>182</v>
      </c>
      <c r="D84" s="14">
        <v>10.5</v>
      </c>
      <c r="E84" s="14">
        <v>9</v>
      </c>
      <c r="F84" s="14">
        <v>8.5</v>
      </c>
      <c r="G84" s="14">
        <v>12</v>
      </c>
      <c r="H84" s="14">
        <v>6</v>
      </c>
      <c r="I84" s="15">
        <f t="shared" si="2"/>
        <v>46</v>
      </c>
      <c r="J84" s="16">
        <f t="shared" si="6"/>
        <v>6.8999999999999995</v>
      </c>
      <c r="K84" s="30">
        <v>2.5</v>
      </c>
      <c r="L84" s="30">
        <v>2</v>
      </c>
      <c r="M84" s="30">
        <v>3.5</v>
      </c>
      <c r="N84" s="30">
        <v>4</v>
      </c>
      <c r="O84" s="30">
        <v>3</v>
      </c>
      <c r="P84" s="31">
        <f t="shared" si="4"/>
        <v>15</v>
      </c>
      <c r="Q84" s="32">
        <f t="shared" si="5"/>
        <v>0.75</v>
      </c>
      <c r="R84" s="38">
        <f t="shared" si="13"/>
        <v>1.7</v>
      </c>
      <c r="S84" s="136">
        <f t="shared" si="13"/>
        <v>1.45</v>
      </c>
      <c r="T84" s="136">
        <f t="shared" si="13"/>
        <v>1.45</v>
      </c>
      <c r="U84" s="136">
        <f t="shared" si="13"/>
        <v>1.9999999999999998</v>
      </c>
      <c r="V84" s="139">
        <f t="shared" si="13"/>
        <v>1.0499999999999998</v>
      </c>
      <c r="W84" s="121">
        <f t="shared" si="1"/>
        <v>61</v>
      </c>
      <c r="X84" s="161">
        <f t="shared" si="1"/>
        <v>7.6499999999999995</v>
      </c>
      <c r="Y84" s="171">
        <v>52</v>
      </c>
      <c r="Z84" s="163">
        <f t="shared" si="3"/>
        <v>41.6</v>
      </c>
    </row>
    <row r="85" spans="1:26" ht="19.5" customHeight="1" x14ac:dyDescent="0.3">
      <c r="A85" s="6">
        <v>79</v>
      </c>
      <c r="B85" s="151">
        <v>663799</v>
      </c>
      <c r="C85" s="152" t="s">
        <v>183</v>
      </c>
      <c r="D85" s="14">
        <v>8</v>
      </c>
      <c r="E85" s="14">
        <v>10.5</v>
      </c>
      <c r="F85" s="14">
        <v>13</v>
      </c>
      <c r="G85" s="14">
        <v>7</v>
      </c>
      <c r="H85" s="14">
        <v>14.5</v>
      </c>
      <c r="I85" s="15">
        <f t="shared" si="2"/>
        <v>53</v>
      </c>
      <c r="J85" s="16">
        <f t="shared" si="6"/>
        <v>7.9499999999999993</v>
      </c>
      <c r="K85" s="30">
        <v>2.5</v>
      </c>
      <c r="L85" s="30">
        <v>3.5</v>
      </c>
      <c r="M85" s="30">
        <v>4.5</v>
      </c>
      <c r="N85" s="30">
        <v>3</v>
      </c>
      <c r="O85" s="30">
        <v>2.5</v>
      </c>
      <c r="P85" s="31">
        <f t="shared" si="4"/>
        <v>16</v>
      </c>
      <c r="Q85" s="32">
        <f t="shared" si="5"/>
        <v>0.8</v>
      </c>
      <c r="R85" s="38">
        <f t="shared" si="13"/>
        <v>1.325</v>
      </c>
      <c r="S85" s="136">
        <f t="shared" si="13"/>
        <v>1.75</v>
      </c>
      <c r="T85" s="136">
        <f t="shared" si="13"/>
        <v>2.1749999999999998</v>
      </c>
      <c r="U85" s="136">
        <f t="shared" si="13"/>
        <v>1.2000000000000002</v>
      </c>
      <c r="V85" s="139">
        <f t="shared" si="13"/>
        <v>2.2999999999999998</v>
      </c>
      <c r="W85" s="121">
        <f t="shared" si="1"/>
        <v>69</v>
      </c>
      <c r="X85" s="161">
        <f t="shared" si="1"/>
        <v>8.75</v>
      </c>
      <c r="Y85" s="171">
        <v>58</v>
      </c>
      <c r="Z85" s="163">
        <f t="shared" si="3"/>
        <v>46.400000000000006</v>
      </c>
    </row>
    <row r="86" spans="1:26" ht="19.5" customHeight="1" x14ac:dyDescent="0.3">
      <c r="A86" s="6">
        <v>80</v>
      </c>
      <c r="B86" s="151">
        <v>663800</v>
      </c>
      <c r="C86" s="152" t="s">
        <v>184</v>
      </c>
      <c r="D86" s="14">
        <v>6.5</v>
      </c>
      <c r="E86" s="14">
        <v>7</v>
      </c>
      <c r="F86" s="14">
        <v>8</v>
      </c>
      <c r="G86" s="14">
        <v>10</v>
      </c>
      <c r="H86" s="14">
        <v>9</v>
      </c>
      <c r="I86" s="15">
        <f t="shared" si="2"/>
        <v>40.5</v>
      </c>
      <c r="J86" s="16">
        <f t="shared" si="6"/>
        <v>6.0750000000000002</v>
      </c>
      <c r="K86" s="30">
        <v>2</v>
      </c>
      <c r="L86" s="30">
        <v>2.5</v>
      </c>
      <c r="M86" s="30">
        <v>3</v>
      </c>
      <c r="N86" s="30">
        <v>3.5</v>
      </c>
      <c r="O86" s="30">
        <v>2</v>
      </c>
      <c r="P86" s="31">
        <f t="shared" si="4"/>
        <v>13</v>
      </c>
      <c r="Q86" s="32">
        <f t="shared" si="5"/>
        <v>0.65</v>
      </c>
      <c r="R86" s="38">
        <f t="shared" si="13"/>
        <v>1.075</v>
      </c>
      <c r="S86" s="136">
        <f t="shared" si="13"/>
        <v>1.175</v>
      </c>
      <c r="T86" s="136">
        <f t="shared" si="13"/>
        <v>1.35</v>
      </c>
      <c r="U86" s="136">
        <f t="shared" si="13"/>
        <v>1.675</v>
      </c>
      <c r="V86" s="139">
        <f t="shared" si="13"/>
        <v>1.45</v>
      </c>
      <c r="W86" s="121">
        <f t="shared" si="1"/>
        <v>53.5</v>
      </c>
      <c r="X86" s="161">
        <f t="shared" si="1"/>
        <v>6.7250000000000005</v>
      </c>
      <c r="Y86" s="171">
        <v>48</v>
      </c>
      <c r="Z86" s="163">
        <f t="shared" si="3"/>
        <v>38.400000000000006</v>
      </c>
    </row>
    <row r="87" spans="1:26" ht="19.5" customHeight="1" x14ac:dyDescent="0.3">
      <c r="A87" s="6">
        <v>81</v>
      </c>
      <c r="B87" s="151">
        <v>663801</v>
      </c>
      <c r="C87" s="152" t="s">
        <v>185</v>
      </c>
      <c r="D87" s="14">
        <v>12</v>
      </c>
      <c r="E87" s="14">
        <v>8</v>
      </c>
      <c r="F87" s="14">
        <v>13</v>
      </c>
      <c r="G87" s="14">
        <v>9</v>
      </c>
      <c r="H87" s="14">
        <v>11</v>
      </c>
      <c r="I87" s="15">
        <f t="shared" si="2"/>
        <v>53</v>
      </c>
      <c r="J87" s="16">
        <f t="shared" si="6"/>
        <v>7.9499999999999993</v>
      </c>
      <c r="K87" s="30">
        <v>3</v>
      </c>
      <c r="L87" s="30">
        <v>4</v>
      </c>
      <c r="M87" s="30">
        <v>2.5</v>
      </c>
      <c r="N87" s="30">
        <v>2</v>
      </c>
      <c r="O87" s="30">
        <v>3.5</v>
      </c>
      <c r="P87" s="31">
        <f t="shared" si="4"/>
        <v>15</v>
      </c>
      <c r="Q87" s="32">
        <f t="shared" si="5"/>
        <v>0.75</v>
      </c>
      <c r="R87" s="38">
        <f t="shared" si="13"/>
        <v>1.9499999999999997</v>
      </c>
      <c r="S87" s="136">
        <f t="shared" si="13"/>
        <v>1.4</v>
      </c>
      <c r="T87" s="136">
        <f t="shared" si="13"/>
        <v>2.0750000000000002</v>
      </c>
      <c r="U87" s="136">
        <f t="shared" si="13"/>
        <v>1.45</v>
      </c>
      <c r="V87" s="139">
        <f t="shared" si="13"/>
        <v>1.825</v>
      </c>
      <c r="W87" s="121">
        <f t="shared" si="1"/>
        <v>68</v>
      </c>
      <c r="X87" s="161">
        <f t="shared" si="1"/>
        <v>8.6999999999999993</v>
      </c>
      <c r="Y87" s="171">
        <v>56</v>
      </c>
      <c r="Z87" s="163">
        <f t="shared" si="3"/>
        <v>44.800000000000004</v>
      </c>
    </row>
    <row r="88" spans="1:26" ht="19.5" customHeight="1" x14ac:dyDescent="0.3">
      <c r="A88" s="6">
        <v>82</v>
      </c>
      <c r="B88" s="151">
        <v>663802</v>
      </c>
      <c r="C88" s="152" t="s">
        <v>186</v>
      </c>
      <c r="D88" s="14">
        <v>11</v>
      </c>
      <c r="E88" s="14">
        <v>10.5</v>
      </c>
      <c r="F88" s="14">
        <v>12</v>
      </c>
      <c r="G88" s="14">
        <v>13</v>
      </c>
      <c r="H88" s="14">
        <v>10</v>
      </c>
      <c r="I88" s="15">
        <f t="shared" si="2"/>
        <v>56.5</v>
      </c>
      <c r="J88" s="16">
        <f t="shared" si="6"/>
        <v>8.4749999999999996</v>
      </c>
      <c r="K88" s="30">
        <v>5</v>
      </c>
      <c r="L88" s="30">
        <v>3</v>
      </c>
      <c r="M88" s="30">
        <v>3.5</v>
      </c>
      <c r="N88" s="30">
        <v>4</v>
      </c>
      <c r="O88" s="30">
        <v>3</v>
      </c>
      <c r="P88" s="31">
        <f t="shared" si="4"/>
        <v>18.5</v>
      </c>
      <c r="Q88" s="32">
        <f t="shared" si="5"/>
        <v>0.92500000000000004</v>
      </c>
      <c r="R88" s="38">
        <f t="shared" si="13"/>
        <v>1.9</v>
      </c>
      <c r="S88" s="136">
        <f t="shared" si="13"/>
        <v>1.7250000000000001</v>
      </c>
      <c r="T88" s="136">
        <f t="shared" si="13"/>
        <v>1.9749999999999999</v>
      </c>
      <c r="U88" s="136">
        <f t="shared" si="13"/>
        <v>2.15</v>
      </c>
      <c r="V88" s="139">
        <f t="shared" si="13"/>
        <v>1.65</v>
      </c>
      <c r="W88" s="121">
        <f t="shared" si="1"/>
        <v>75</v>
      </c>
      <c r="X88" s="161">
        <f t="shared" si="1"/>
        <v>9.4</v>
      </c>
      <c r="Y88" s="171">
        <v>61</v>
      </c>
      <c r="Z88" s="163">
        <f t="shared" si="3"/>
        <v>48.800000000000004</v>
      </c>
    </row>
    <row r="89" spans="1:26" ht="19.5" customHeight="1" x14ac:dyDescent="0.3">
      <c r="A89" s="6">
        <v>83</v>
      </c>
      <c r="B89" s="151">
        <v>663803</v>
      </c>
      <c r="C89" s="152" t="s">
        <v>187</v>
      </c>
      <c r="D89" s="14">
        <v>10</v>
      </c>
      <c r="E89" s="14">
        <v>5</v>
      </c>
      <c r="F89" s="14">
        <v>9</v>
      </c>
      <c r="G89" s="14">
        <v>6</v>
      </c>
      <c r="H89" s="14">
        <v>8</v>
      </c>
      <c r="I89" s="15">
        <f t="shared" si="2"/>
        <v>38</v>
      </c>
      <c r="J89" s="16">
        <f t="shared" si="6"/>
        <v>5.7</v>
      </c>
      <c r="K89" s="30">
        <v>2</v>
      </c>
      <c r="L89" s="30">
        <v>2.5</v>
      </c>
      <c r="M89" s="30">
        <v>3</v>
      </c>
      <c r="N89" s="30">
        <v>1.5</v>
      </c>
      <c r="O89" s="30">
        <v>3</v>
      </c>
      <c r="P89" s="31">
        <f t="shared" si="4"/>
        <v>12</v>
      </c>
      <c r="Q89" s="32">
        <f t="shared" si="5"/>
        <v>0.60000000000000009</v>
      </c>
      <c r="R89" s="38">
        <f t="shared" si="13"/>
        <v>1.6</v>
      </c>
      <c r="S89" s="136">
        <f t="shared" si="13"/>
        <v>0.875</v>
      </c>
      <c r="T89" s="136">
        <f t="shared" si="13"/>
        <v>1.5</v>
      </c>
      <c r="U89" s="136">
        <f t="shared" si="13"/>
        <v>0.97499999999999987</v>
      </c>
      <c r="V89" s="139">
        <f t="shared" si="13"/>
        <v>1.35</v>
      </c>
      <c r="W89" s="121">
        <f t="shared" si="1"/>
        <v>50</v>
      </c>
      <c r="X89" s="161">
        <f t="shared" si="1"/>
        <v>6.3000000000000007</v>
      </c>
      <c r="Y89" s="171">
        <v>42</v>
      </c>
      <c r="Z89" s="163">
        <f t="shared" si="3"/>
        <v>33.6</v>
      </c>
    </row>
    <row r="90" spans="1:26" ht="19.5" customHeight="1" x14ac:dyDescent="0.3">
      <c r="A90" s="6">
        <v>84</v>
      </c>
      <c r="B90" s="151">
        <v>663804</v>
      </c>
      <c r="C90" s="152" t="s">
        <v>188</v>
      </c>
      <c r="D90" s="14">
        <v>9</v>
      </c>
      <c r="E90" s="14">
        <v>8</v>
      </c>
      <c r="F90" s="14">
        <v>7.5</v>
      </c>
      <c r="G90" s="14">
        <v>10</v>
      </c>
      <c r="H90" s="14">
        <v>7</v>
      </c>
      <c r="I90" s="15">
        <f t="shared" si="2"/>
        <v>41.5</v>
      </c>
      <c r="J90" s="16">
        <f t="shared" si="6"/>
        <v>6.2249999999999996</v>
      </c>
      <c r="K90" s="30">
        <v>3</v>
      </c>
      <c r="L90" s="30">
        <v>3.5</v>
      </c>
      <c r="M90" s="30">
        <v>2</v>
      </c>
      <c r="N90" s="30">
        <v>1.5</v>
      </c>
      <c r="O90" s="30">
        <v>2.5</v>
      </c>
      <c r="P90" s="31">
        <f t="shared" si="4"/>
        <v>12.5</v>
      </c>
      <c r="Q90" s="32">
        <f t="shared" si="5"/>
        <v>0.625</v>
      </c>
      <c r="R90" s="38">
        <f t="shared" si="13"/>
        <v>1.5</v>
      </c>
      <c r="S90" s="136">
        <f t="shared" si="13"/>
        <v>1.375</v>
      </c>
      <c r="T90" s="136">
        <f t="shared" si="13"/>
        <v>1.2250000000000001</v>
      </c>
      <c r="U90" s="136">
        <f t="shared" si="13"/>
        <v>1.575</v>
      </c>
      <c r="V90" s="139">
        <f t="shared" si="13"/>
        <v>1.175</v>
      </c>
      <c r="W90" s="121">
        <f t="shared" si="1"/>
        <v>54</v>
      </c>
      <c r="X90" s="161">
        <f t="shared" si="1"/>
        <v>6.85</v>
      </c>
      <c r="Y90" s="171">
        <v>47</v>
      </c>
      <c r="Z90" s="163">
        <f t="shared" si="3"/>
        <v>37.6</v>
      </c>
    </row>
    <row r="91" spans="1:26" ht="19.5" customHeight="1" x14ac:dyDescent="0.3">
      <c r="A91" s="6">
        <v>85</v>
      </c>
      <c r="B91" s="151">
        <v>663805</v>
      </c>
      <c r="C91" s="152" t="s">
        <v>189</v>
      </c>
      <c r="D91" s="14">
        <v>11</v>
      </c>
      <c r="E91" s="14">
        <v>13.5</v>
      </c>
      <c r="F91" s="14">
        <v>9</v>
      </c>
      <c r="G91" s="14">
        <v>11</v>
      </c>
      <c r="H91" s="14">
        <v>10</v>
      </c>
      <c r="I91" s="15">
        <f t="shared" si="2"/>
        <v>54.5</v>
      </c>
      <c r="J91" s="16">
        <f t="shared" si="6"/>
        <v>8.1749999999999989</v>
      </c>
      <c r="K91" s="30">
        <v>4.5</v>
      </c>
      <c r="L91" s="30">
        <v>5</v>
      </c>
      <c r="M91" s="30">
        <v>3</v>
      </c>
      <c r="N91" s="30">
        <v>2</v>
      </c>
      <c r="O91" s="30">
        <v>2</v>
      </c>
      <c r="P91" s="31">
        <f t="shared" si="4"/>
        <v>16.5</v>
      </c>
      <c r="Q91" s="32">
        <f t="shared" si="5"/>
        <v>0.82500000000000007</v>
      </c>
      <c r="R91" s="38">
        <f t="shared" si="13"/>
        <v>1.875</v>
      </c>
      <c r="S91" s="136">
        <f t="shared" si="13"/>
        <v>2.2749999999999999</v>
      </c>
      <c r="T91" s="136">
        <f t="shared" si="13"/>
        <v>1.5</v>
      </c>
      <c r="U91" s="136">
        <f t="shared" si="13"/>
        <v>1.75</v>
      </c>
      <c r="V91" s="139">
        <f t="shared" si="13"/>
        <v>1.6</v>
      </c>
      <c r="W91" s="121">
        <f t="shared" si="1"/>
        <v>71</v>
      </c>
      <c r="X91" s="161">
        <f t="shared" si="1"/>
        <v>8.9999999999999982</v>
      </c>
      <c r="Y91" s="171">
        <v>58</v>
      </c>
      <c r="Z91" s="163">
        <f t="shared" si="3"/>
        <v>46.400000000000006</v>
      </c>
    </row>
    <row r="92" spans="1:26" ht="19.5" customHeight="1" x14ac:dyDescent="0.3">
      <c r="A92" s="6">
        <v>86</v>
      </c>
      <c r="B92" s="151">
        <v>663806</v>
      </c>
      <c r="C92" s="152" t="s">
        <v>190</v>
      </c>
      <c r="D92" s="14">
        <v>9</v>
      </c>
      <c r="E92" s="14">
        <v>10.5</v>
      </c>
      <c r="F92" s="14">
        <v>11</v>
      </c>
      <c r="G92" s="14">
        <v>9.5</v>
      </c>
      <c r="H92" s="14">
        <v>12.5</v>
      </c>
      <c r="I92" s="15">
        <f t="shared" si="2"/>
        <v>52.5</v>
      </c>
      <c r="J92" s="16">
        <f t="shared" si="6"/>
        <v>7.875</v>
      </c>
      <c r="K92" s="30">
        <v>4</v>
      </c>
      <c r="L92" s="30">
        <v>3</v>
      </c>
      <c r="M92" s="30">
        <v>3.5</v>
      </c>
      <c r="N92" s="30">
        <v>2</v>
      </c>
      <c r="O92" s="30">
        <v>3.5</v>
      </c>
      <c r="P92" s="31">
        <f t="shared" si="4"/>
        <v>16</v>
      </c>
      <c r="Q92" s="32">
        <f t="shared" si="5"/>
        <v>0.8</v>
      </c>
      <c r="R92" s="38">
        <f t="shared" si="13"/>
        <v>1.5499999999999998</v>
      </c>
      <c r="S92" s="136">
        <f t="shared" si="13"/>
        <v>1.7250000000000001</v>
      </c>
      <c r="T92" s="136">
        <f t="shared" si="13"/>
        <v>1.825</v>
      </c>
      <c r="U92" s="136">
        <f t="shared" si="13"/>
        <v>1.5250000000000001</v>
      </c>
      <c r="V92" s="139">
        <f t="shared" si="13"/>
        <v>2.0499999999999998</v>
      </c>
      <c r="W92" s="121">
        <f t="shared" si="1"/>
        <v>68.5</v>
      </c>
      <c r="X92" s="161">
        <f t="shared" si="1"/>
        <v>8.6750000000000007</v>
      </c>
      <c r="Y92" s="171">
        <v>56</v>
      </c>
      <c r="Z92" s="163">
        <f t="shared" si="3"/>
        <v>44.800000000000004</v>
      </c>
    </row>
    <row r="93" spans="1:26" ht="19.5" customHeight="1" x14ac:dyDescent="0.3">
      <c r="A93" s="6">
        <v>87</v>
      </c>
      <c r="B93" s="151">
        <v>663807</v>
      </c>
      <c r="C93" s="152" t="s">
        <v>191</v>
      </c>
      <c r="D93" s="14">
        <v>12</v>
      </c>
      <c r="E93" s="14">
        <v>14</v>
      </c>
      <c r="F93" s="14">
        <v>10.5</v>
      </c>
      <c r="G93" s="14">
        <v>16</v>
      </c>
      <c r="H93" s="14">
        <v>15</v>
      </c>
      <c r="I93" s="15">
        <f t="shared" si="2"/>
        <v>67.5</v>
      </c>
      <c r="J93" s="16">
        <f t="shared" si="6"/>
        <v>10.125</v>
      </c>
      <c r="K93" s="30">
        <v>4.5</v>
      </c>
      <c r="L93" s="30">
        <v>3.5</v>
      </c>
      <c r="M93" s="30">
        <v>5</v>
      </c>
      <c r="N93" s="30">
        <v>4</v>
      </c>
      <c r="O93" s="30">
        <v>4</v>
      </c>
      <c r="P93" s="31">
        <f t="shared" si="4"/>
        <v>21</v>
      </c>
      <c r="Q93" s="32">
        <f t="shared" si="5"/>
        <v>1.05</v>
      </c>
      <c r="R93" s="38">
        <f t="shared" si="13"/>
        <v>2.0249999999999999</v>
      </c>
      <c r="S93" s="136">
        <f t="shared" si="13"/>
        <v>2.2749999999999999</v>
      </c>
      <c r="T93" s="136">
        <f t="shared" si="13"/>
        <v>1.825</v>
      </c>
      <c r="U93" s="136">
        <f t="shared" si="13"/>
        <v>2.6</v>
      </c>
      <c r="V93" s="139">
        <f t="shared" si="13"/>
        <v>2.4500000000000002</v>
      </c>
      <c r="W93" s="121">
        <f t="shared" si="1"/>
        <v>88.5</v>
      </c>
      <c r="X93" s="161">
        <f t="shared" si="1"/>
        <v>11.175000000000001</v>
      </c>
      <c r="Y93" s="171">
        <v>70</v>
      </c>
      <c r="Z93" s="163">
        <f t="shared" si="3"/>
        <v>56</v>
      </c>
    </row>
    <row r="94" spans="1:26" ht="19.5" customHeight="1" x14ac:dyDescent="0.3">
      <c r="A94" s="6">
        <v>88</v>
      </c>
      <c r="B94" s="151">
        <v>663808</v>
      </c>
      <c r="C94" s="152" t="s">
        <v>192</v>
      </c>
      <c r="D94" s="14">
        <v>10.5</v>
      </c>
      <c r="E94" s="14">
        <v>12</v>
      </c>
      <c r="F94" s="14">
        <v>8</v>
      </c>
      <c r="G94" s="14">
        <v>14.5</v>
      </c>
      <c r="H94" s="14">
        <v>13</v>
      </c>
      <c r="I94" s="15">
        <f t="shared" si="2"/>
        <v>58</v>
      </c>
      <c r="J94" s="16">
        <f t="shared" si="6"/>
        <v>8.6999999999999993</v>
      </c>
      <c r="K94" s="30">
        <v>3</v>
      </c>
      <c r="L94" s="30">
        <v>5</v>
      </c>
      <c r="M94" s="30">
        <v>3.5</v>
      </c>
      <c r="N94" s="30">
        <v>4</v>
      </c>
      <c r="O94" s="30">
        <v>3</v>
      </c>
      <c r="P94" s="31">
        <f t="shared" si="4"/>
        <v>18.5</v>
      </c>
      <c r="Q94" s="32">
        <f t="shared" si="5"/>
        <v>0.92500000000000004</v>
      </c>
      <c r="R94" s="38">
        <f t="shared" si="13"/>
        <v>1.7250000000000001</v>
      </c>
      <c r="S94" s="136">
        <f t="shared" si="13"/>
        <v>2.0499999999999998</v>
      </c>
      <c r="T94" s="136">
        <f t="shared" si="13"/>
        <v>1.375</v>
      </c>
      <c r="U94" s="136">
        <f t="shared" si="13"/>
        <v>2.375</v>
      </c>
      <c r="V94" s="139">
        <f t="shared" si="13"/>
        <v>2.1</v>
      </c>
      <c r="W94" s="121">
        <f t="shared" si="1"/>
        <v>76.5</v>
      </c>
      <c r="X94" s="161">
        <f t="shared" si="1"/>
        <v>9.625</v>
      </c>
      <c r="Y94" s="171">
        <v>62</v>
      </c>
      <c r="Z94" s="163">
        <f t="shared" si="3"/>
        <v>49.6</v>
      </c>
    </row>
    <row r="95" spans="1:26" ht="19.5" customHeight="1" x14ac:dyDescent="0.3">
      <c r="A95" s="6">
        <v>89</v>
      </c>
      <c r="B95" s="151">
        <v>663809</v>
      </c>
      <c r="C95" s="152" t="s">
        <v>193</v>
      </c>
      <c r="D95" s="14">
        <v>12</v>
      </c>
      <c r="E95" s="14">
        <v>8.5</v>
      </c>
      <c r="F95" s="14">
        <v>11</v>
      </c>
      <c r="G95" s="14">
        <v>14</v>
      </c>
      <c r="H95" s="14">
        <v>9</v>
      </c>
      <c r="I95" s="15">
        <f t="shared" si="2"/>
        <v>54.5</v>
      </c>
      <c r="J95" s="16">
        <f t="shared" si="6"/>
        <v>8.1749999999999989</v>
      </c>
      <c r="K95" s="30">
        <v>5</v>
      </c>
      <c r="L95" s="30">
        <v>2.5</v>
      </c>
      <c r="M95" s="30">
        <v>4</v>
      </c>
      <c r="N95" s="30">
        <v>3</v>
      </c>
      <c r="O95" s="30">
        <v>2.5</v>
      </c>
      <c r="P95" s="31">
        <f t="shared" si="4"/>
        <v>17</v>
      </c>
      <c r="Q95" s="32">
        <f t="shared" si="5"/>
        <v>0.85000000000000009</v>
      </c>
      <c r="R95" s="38">
        <f t="shared" si="13"/>
        <v>2.0499999999999998</v>
      </c>
      <c r="S95" s="136">
        <f t="shared" si="13"/>
        <v>1.4</v>
      </c>
      <c r="T95" s="136">
        <f t="shared" si="13"/>
        <v>1.8499999999999999</v>
      </c>
      <c r="U95" s="136">
        <f t="shared" si="13"/>
        <v>2.25</v>
      </c>
      <c r="V95" s="139">
        <f t="shared" si="13"/>
        <v>1.4749999999999999</v>
      </c>
      <c r="W95" s="121">
        <f t="shared" si="1"/>
        <v>71.5</v>
      </c>
      <c r="X95" s="161">
        <f t="shared" si="1"/>
        <v>9.0249999999999986</v>
      </c>
      <c r="Y95" s="171">
        <v>59</v>
      </c>
      <c r="Z95" s="163">
        <f t="shared" si="3"/>
        <v>47.2</v>
      </c>
    </row>
    <row r="96" spans="1:26" ht="19.5" customHeight="1" x14ac:dyDescent="0.3">
      <c r="A96" s="6">
        <v>90</v>
      </c>
      <c r="B96" s="151">
        <v>663810</v>
      </c>
      <c r="C96" s="152" t="s">
        <v>194</v>
      </c>
      <c r="D96" s="14">
        <v>11</v>
      </c>
      <c r="E96" s="14">
        <v>8.5</v>
      </c>
      <c r="F96" s="14">
        <v>13</v>
      </c>
      <c r="G96" s="14">
        <v>15</v>
      </c>
      <c r="H96" s="14">
        <v>7</v>
      </c>
      <c r="I96" s="15">
        <f t="shared" si="2"/>
        <v>54.5</v>
      </c>
      <c r="J96" s="16">
        <f t="shared" si="6"/>
        <v>8.1749999999999989</v>
      </c>
      <c r="K96" s="30">
        <v>2.5</v>
      </c>
      <c r="L96" s="30">
        <v>5</v>
      </c>
      <c r="M96" s="30">
        <v>3</v>
      </c>
      <c r="N96" s="30">
        <v>4</v>
      </c>
      <c r="O96" s="30">
        <v>2.5</v>
      </c>
      <c r="P96" s="31">
        <f t="shared" si="4"/>
        <v>17</v>
      </c>
      <c r="Q96" s="32">
        <f t="shared" si="5"/>
        <v>0.85000000000000009</v>
      </c>
      <c r="R96" s="38">
        <f t="shared" si="13"/>
        <v>1.7749999999999999</v>
      </c>
      <c r="S96" s="136">
        <f t="shared" si="13"/>
        <v>1.5249999999999999</v>
      </c>
      <c r="T96" s="136">
        <f t="shared" si="13"/>
        <v>2.1</v>
      </c>
      <c r="U96" s="136">
        <f t="shared" si="13"/>
        <v>2.4500000000000002</v>
      </c>
      <c r="V96" s="139">
        <f t="shared" si="13"/>
        <v>1.175</v>
      </c>
      <c r="W96" s="121">
        <f t="shared" si="1"/>
        <v>71.5</v>
      </c>
      <c r="X96" s="161">
        <f t="shared" si="1"/>
        <v>9.0249999999999986</v>
      </c>
      <c r="Y96" s="171">
        <v>60</v>
      </c>
      <c r="Z96" s="163">
        <f t="shared" si="3"/>
        <v>48</v>
      </c>
    </row>
    <row r="97" spans="1:26" ht="19.5" customHeight="1" x14ac:dyDescent="0.3">
      <c r="A97" s="6">
        <v>91</v>
      </c>
      <c r="B97" s="151">
        <v>663811</v>
      </c>
      <c r="C97" s="152" t="s">
        <v>195</v>
      </c>
      <c r="D97" s="14">
        <v>17</v>
      </c>
      <c r="E97" s="14">
        <v>13</v>
      </c>
      <c r="F97" s="14">
        <v>15</v>
      </c>
      <c r="G97" s="14">
        <v>9.5</v>
      </c>
      <c r="H97" s="14">
        <v>10</v>
      </c>
      <c r="I97" s="15">
        <f t="shared" si="2"/>
        <v>64.5</v>
      </c>
      <c r="J97" s="16">
        <f t="shared" si="6"/>
        <v>9.6749999999999989</v>
      </c>
      <c r="K97" s="30">
        <v>4.5</v>
      </c>
      <c r="L97" s="30">
        <v>3</v>
      </c>
      <c r="M97" s="30">
        <v>5</v>
      </c>
      <c r="N97" s="30">
        <v>4</v>
      </c>
      <c r="O97" s="30">
        <v>5</v>
      </c>
      <c r="P97" s="31">
        <f t="shared" si="4"/>
        <v>21.5</v>
      </c>
      <c r="Q97" s="32">
        <f t="shared" si="5"/>
        <v>1.075</v>
      </c>
      <c r="R97" s="38">
        <f t="shared" si="13"/>
        <v>2.7749999999999999</v>
      </c>
      <c r="S97" s="136">
        <f t="shared" si="13"/>
        <v>2.1</v>
      </c>
      <c r="T97" s="136">
        <f t="shared" si="13"/>
        <v>2.5</v>
      </c>
      <c r="U97" s="136">
        <f t="shared" si="13"/>
        <v>1.625</v>
      </c>
      <c r="V97" s="139">
        <f t="shared" si="13"/>
        <v>1.75</v>
      </c>
      <c r="W97" s="121">
        <f t="shared" si="1"/>
        <v>86</v>
      </c>
      <c r="X97" s="161">
        <f t="shared" si="1"/>
        <v>10.749999999999998</v>
      </c>
      <c r="Y97" s="171">
        <v>70</v>
      </c>
      <c r="Z97" s="163">
        <f t="shared" si="3"/>
        <v>56</v>
      </c>
    </row>
    <row r="98" spans="1:26" ht="19.5" customHeight="1" x14ac:dyDescent="0.3">
      <c r="A98" s="6">
        <v>92</v>
      </c>
      <c r="B98" s="151">
        <v>663812</v>
      </c>
      <c r="C98" s="152" t="s">
        <v>196</v>
      </c>
      <c r="D98" s="14">
        <v>8.5</v>
      </c>
      <c r="E98" s="14">
        <v>10</v>
      </c>
      <c r="F98" s="14">
        <v>9</v>
      </c>
      <c r="G98" s="14">
        <v>8</v>
      </c>
      <c r="H98" s="14">
        <v>12</v>
      </c>
      <c r="I98" s="15">
        <f t="shared" si="2"/>
        <v>47.5</v>
      </c>
      <c r="J98" s="16">
        <f t="shared" si="6"/>
        <v>7.125</v>
      </c>
      <c r="K98" s="30">
        <v>3</v>
      </c>
      <c r="L98" s="30">
        <v>2.5</v>
      </c>
      <c r="M98" s="30">
        <v>2</v>
      </c>
      <c r="N98" s="30">
        <v>3.5</v>
      </c>
      <c r="O98" s="30">
        <v>4</v>
      </c>
      <c r="P98" s="31">
        <f t="shared" si="4"/>
        <v>15</v>
      </c>
      <c r="Q98" s="32">
        <f t="shared" si="5"/>
        <v>0.75</v>
      </c>
      <c r="R98" s="38">
        <f t="shared" si="13"/>
        <v>1.4249999999999998</v>
      </c>
      <c r="S98" s="136">
        <f t="shared" si="13"/>
        <v>1.625</v>
      </c>
      <c r="T98" s="136">
        <f t="shared" si="13"/>
        <v>1.45</v>
      </c>
      <c r="U98" s="136">
        <f t="shared" si="13"/>
        <v>1.375</v>
      </c>
      <c r="V98" s="139">
        <f t="shared" si="13"/>
        <v>1.9999999999999998</v>
      </c>
      <c r="W98" s="121">
        <f t="shared" si="1"/>
        <v>62.5</v>
      </c>
      <c r="X98" s="161">
        <f t="shared" si="1"/>
        <v>7.875</v>
      </c>
      <c r="Y98" s="171">
        <v>54</v>
      </c>
      <c r="Z98" s="163">
        <f t="shared" si="3"/>
        <v>43.2</v>
      </c>
    </row>
    <row r="99" spans="1:26" ht="19.5" customHeight="1" x14ac:dyDescent="0.3">
      <c r="A99" s="6">
        <v>93</v>
      </c>
      <c r="B99" s="151">
        <v>663813</v>
      </c>
      <c r="C99" s="152" t="s">
        <v>197</v>
      </c>
      <c r="D99" s="14">
        <v>15</v>
      </c>
      <c r="E99" s="14">
        <v>17</v>
      </c>
      <c r="F99" s="14">
        <v>13</v>
      </c>
      <c r="G99" s="14">
        <v>9.5</v>
      </c>
      <c r="H99" s="14">
        <v>10</v>
      </c>
      <c r="I99" s="15">
        <f t="shared" si="2"/>
        <v>64.5</v>
      </c>
      <c r="J99" s="16">
        <f t="shared" si="6"/>
        <v>9.6749999999999989</v>
      </c>
      <c r="K99" s="30">
        <v>4.5</v>
      </c>
      <c r="L99" s="30">
        <v>3</v>
      </c>
      <c r="M99" s="30">
        <v>4</v>
      </c>
      <c r="N99" s="30">
        <v>5</v>
      </c>
      <c r="O99" s="30">
        <v>5</v>
      </c>
      <c r="P99" s="31">
        <f t="shared" si="4"/>
        <v>21.5</v>
      </c>
      <c r="Q99" s="32">
        <f t="shared" si="5"/>
        <v>1.075</v>
      </c>
      <c r="R99" s="38">
        <f t="shared" si="13"/>
        <v>2.4750000000000001</v>
      </c>
      <c r="S99" s="136">
        <f t="shared" si="13"/>
        <v>2.6999999999999997</v>
      </c>
      <c r="T99" s="136">
        <f t="shared" si="13"/>
        <v>2.15</v>
      </c>
      <c r="U99" s="136">
        <f t="shared" si="13"/>
        <v>1.675</v>
      </c>
      <c r="V99" s="139">
        <f t="shared" si="13"/>
        <v>1.75</v>
      </c>
      <c r="W99" s="121">
        <f t="shared" si="1"/>
        <v>86</v>
      </c>
      <c r="X99" s="161">
        <f t="shared" si="1"/>
        <v>10.749999999999998</v>
      </c>
      <c r="Y99" s="171">
        <v>70</v>
      </c>
      <c r="Z99" s="163">
        <f t="shared" si="3"/>
        <v>56</v>
      </c>
    </row>
    <row r="100" spans="1:26" ht="19.5" customHeight="1" x14ac:dyDescent="0.3">
      <c r="A100" s="6">
        <v>94</v>
      </c>
      <c r="B100" s="151">
        <v>663814</v>
      </c>
      <c r="C100" s="152" t="s">
        <v>198</v>
      </c>
      <c r="D100" s="14">
        <v>18</v>
      </c>
      <c r="E100" s="14">
        <v>13</v>
      </c>
      <c r="F100" s="14">
        <v>15.5</v>
      </c>
      <c r="G100" s="14">
        <v>12</v>
      </c>
      <c r="H100" s="14">
        <v>11.5</v>
      </c>
      <c r="I100" s="15">
        <f t="shared" si="2"/>
        <v>70</v>
      </c>
      <c r="J100" s="16">
        <f t="shared" si="6"/>
        <v>10.5</v>
      </c>
      <c r="K100" s="30">
        <v>3</v>
      </c>
      <c r="L100" s="30">
        <v>5</v>
      </c>
      <c r="M100" s="30">
        <v>5</v>
      </c>
      <c r="N100" s="30">
        <v>4</v>
      </c>
      <c r="O100" s="30">
        <v>4.5</v>
      </c>
      <c r="P100" s="31">
        <f t="shared" si="4"/>
        <v>21.5</v>
      </c>
      <c r="Q100" s="32">
        <f t="shared" si="5"/>
        <v>1.075</v>
      </c>
      <c r="R100" s="38">
        <f t="shared" si="13"/>
        <v>2.8499999999999996</v>
      </c>
      <c r="S100" s="136">
        <f t="shared" si="13"/>
        <v>2.2000000000000002</v>
      </c>
      <c r="T100" s="136">
        <f t="shared" si="13"/>
        <v>2.5749999999999997</v>
      </c>
      <c r="U100" s="136">
        <f t="shared" si="13"/>
        <v>1.9999999999999998</v>
      </c>
      <c r="V100" s="139">
        <f t="shared" si="13"/>
        <v>1.95</v>
      </c>
      <c r="W100" s="121">
        <f t="shared" si="1"/>
        <v>91.5</v>
      </c>
      <c r="X100" s="161">
        <f t="shared" si="1"/>
        <v>11.574999999999999</v>
      </c>
      <c r="Y100" s="171">
        <v>75</v>
      </c>
      <c r="Z100" s="163">
        <f t="shared" si="3"/>
        <v>60</v>
      </c>
    </row>
    <row r="101" spans="1:26" ht="19.899999999999999" customHeight="1" x14ac:dyDescent="0.3">
      <c r="A101" s="6">
        <v>95</v>
      </c>
      <c r="B101" s="151">
        <v>663815</v>
      </c>
      <c r="C101" s="152" t="s">
        <v>199</v>
      </c>
      <c r="D101" s="14">
        <v>11</v>
      </c>
      <c r="E101" s="14">
        <v>8.5</v>
      </c>
      <c r="F101" s="14">
        <v>15</v>
      </c>
      <c r="G101" s="14">
        <v>10</v>
      </c>
      <c r="H101" s="14">
        <v>13</v>
      </c>
      <c r="I101" s="15">
        <f t="shared" si="2"/>
        <v>57.5</v>
      </c>
      <c r="J101" s="16">
        <f t="shared" si="6"/>
        <v>8.625</v>
      </c>
      <c r="K101" s="30">
        <v>5</v>
      </c>
      <c r="L101" s="30">
        <v>4.5</v>
      </c>
      <c r="M101" s="30">
        <v>4</v>
      </c>
      <c r="N101" s="30">
        <v>2</v>
      </c>
      <c r="O101" s="30">
        <v>3</v>
      </c>
      <c r="P101" s="31">
        <f t="shared" si="4"/>
        <v>18.5</v>
      </c>
      <c r="Q101" s="32">
        <f t="shared" si="5"/>
        <v>0.92500000000000004</v>
      </c>
      <c r="R101" s="38">
        <f t="shared" si="13"/>
        <v>1.9</v>
      </c>
      <c r="S101" s="136">
        <f t="shared" si="13"/>
        <v>1.5</v>
      </c>
      <c r="T101" s="136">
        <f t="shared" si="13"/>
        <v>2.4500000000000002</v>
      </c>
      <c r="U101" s="136">
        <f t="shared" si="13"/>
        <v>1.6</v>
      </c>
      <c r="V101" s="139">
        <f t="shared" si="13"/>
        <v>2.1</v>
      </c>
      <c r="W101" s="121">
        <f t="shared" si="1"/>
        <v>76</v>
      </c>
      <c r="X101" s="161">
        <f t="shared" si="1"/>
        <v>9.5500000000000007</v>
      </c>
      <c r="Y101" s="171">
        <v>63</v>
      </c>
      <c r="Z101" s="163">
        <f t="shared" si="3"/>
        <v>50.400000000000006</v>
      </c>
    </row>
    <row r="102" spans="1:26" ht="19.899999999999999" customHeight="1" x14ac:dyDescent="0.3">
      <c r="A102" s="6">
        <v>96</v>
      </c>
      <c r="B102" s="151">
        <v>663816</v>
      </c>
      <c r="C102" s="152" t="s">
        <v>200</v>
      </c>
      <c r="D102" s="166">
        <v>6.5</v>
      </c>
      <c r="E102" s="166">
        <v>7</v>
      </c>
      <c r="F102" s="166">
        <v>6</v>
      </c>
      <c r="G102" s="166">
        <v>8</v>
      </c>
      <c r="H102" s="166">
        <v>5</v>
      </c>
      <c r="I102" s="15">
        <f t="shared" si="2"/>
        <v>32.5</v>
      </c>
      <c r="J102" s="16">
        <f t="shared" si="6"/>
        <v>4.875</v>
      </c>
      <c r="K102" s="30">
        <v>1</v>
      </c>
      <c r="L102" s="30">
        <v>2</v>
      </c>
      <c r="M102" s="30">
        <v>2.5</v>
      </c>
      <c r="N102" s="30">
        <v>1.5</v>
      </c>
      <c r="O102" s="30">
        <v>2</v>
      </c>
      <c r="P102" s="31">
        <f t="shared" si="4"/>
        <v>9</v>
      </c>
      <c r="Q102" s="32">
        <f t="shared" si="5"/>
        <v>0.45</v>
      </c>
      <c r="R102" s="38">
        <f t="shared" si="13"/>
        <v>1.0249999999999999</v>
      </c>
      <c r="S102" s="136">
        <f t="shared" si="13"/>
        <v>1.1500000000000001</v>
      </c>
      <c r="T102" s="136">
        <f t="shared" si="13"/>
        <v>1.0249999999999999</v>
      </c>
      <c r="U102" s="136">
        <f t="shared" si="13"/>
        <v>1.2749999999999999</v>
      </c>
      <c r="V102" s="139">
        <f t="shared" si="13"/>
        <v>0.85</v>
      </c>
      <c r="W102" s="121">
        <f t="shared" si="1"/>
        <v>41.5</v>
      </c>
      <c r="X102" s="161">
        <f t="shared" si="1"/>
        <v>5.3250000000000002</v>
      </c>
      <c r="Y102" s="171">
        <v>36</v>
      </c>
      <c r="Z102" s="163">
        <f t="shared" si="3"/>
        <v>28.8</v>
      </c>
    </row>
    <row r="103" spans="1:26" ht="19.899999999999999" customHeight="1" x14ac:dyDescent="0.3">
      <c r="A103" s="6">
        <v>97</v>
      </c>
      <c r="B103" s="151">
        <v>663817</v>
      </c>
      <c r="C103" s="152" t="s">
        <v>201</v>
      </c>
      <c r="D103" s="14">
        <v>7</v>
      </c>
      <c r="E103" s="14">
        <v>6</v>
      </c>
      <c r="F103" s="14">
        <v>3.5</v>
      </c>
      <c r="G103" s="14">
        <v>4</v>
      </c>
      <c r="H103" s="14">
        <v>5</v>
      </c>
      <c r="I103" s="15">
        <f t="shared" si="2"/>
        <v>25.5</v>
      </c>
      <c r="J103" s="16">
        <f t="shared" si="6"/>
        <v>3.8249999999999997</v>
      </c>
      <c r="K103" s="30">
        <v>2</v>
      </c>
      <c r="L103" s="30">
        <v>2.5</v>
      </c>
      <c r="M103" s="30">
        <v>2</v>
      </c>
      <c r="N103" s="30">
        <v>1</v>
      </c>
      <c r="O103" s="30">
        <v>1.5</v>
      </c>
      <c r="P103" s="31">
        <f t="shared" si="4"/>
        <v>9</v>
      </c>
      <c r="Q103" s="32">
        <f t="shared" si="5"/>
        <v>0.45</v>
      </c>
      <c r="R103" s="38">
        <f t="shared" si="13"/>
        <v>1.1500000000000001</v>
      </c>
      <c r="S103" s="136">
        <f t="shared" si="13"/>
        <v>1.0249999999999999</v>
      </c>
      <c r="T103" s="136">
        <f t="shared" si="13"/>
        <v>0.625</v>
      </c>
      <c r="U103" s="136">
        <f t="shared" si="13"/>
        <v>0.65</v>
      </c>
      <c r="V103" s="139">
        <f t="shared" si="13"/>
        <v>0.82499999999999996</v>
      </c>
      <c r="W103" s="121">
        <f t="shared" si="1"/>
        <v>34.5</v>
      </c>
      <c r="X103" s="161">
        <f t="shared" si="1"/>
        <v>4.2749999999999995</v>
      </c>
      <c r="Y103" s="171">
        <v>32</v>
      </c>
      <c r="Z103" s="163">
        <f t="shared" si="3"/>
        <v>25.6</v>
      </c>
    </row>
    <row r="104" spans="1:26" ht="19.899999999999999" customHeight="1" x14ac:dyDescent="0.3">
      <c r="A104" s="6">
        <v>98</v>
      </c>
      <c r="B104" s="151">
        <v>663818</v>
      </c>
      <c r="C104" s="152" t="s">
        <v>202</v>
      </c>
      <c r="D104" s="14">
        <v>12.5</v>
      </c>
      <c r="E104" s="14">
        <v>10</v>
      </c>
      <c r="F104" s="14">
        <v>14</v>
      </c>
      <c r="G104" s="14">
        <v>8</v>
      </c>
      <c r="H104" s="14">
        <v>11</v>
      </c>
      <c r="I104" s="15">
        <f t="shared" si="2"/>
        <v>55.5</v>
      </c>
      <c r="J104" s="16">
        <f t="shared" si="6"/>
        <v>8.3249999999999993</v>
      </c>
      <c r="K104" s="30">
        <v>5</v>
      </c>
      <c r="L104" s="30">
        <v>2</v>
      </c>
      <c r="M104" s="30">
        <v>3</v>
      </c>
      <c r="N104" s="30">
        <v>4.5</v>
      </c>
      <c r="O104" s="30">
        <v>4</v>
      </c>
      <c r="P104" s="31">
        <f t="shared" si="4"/>
        <v>18.5</v>
      </c>
      <c r="Q104" s="32">
        <f t="shared" si="5"/>
        <v>0.92500000000000004</v>
      </c>
      <c r="R104" s="38">
        <f t="shared" si="13"/>
        <v>2.125</v>
      </c>
      <c r="S104" s="136">
        <f t="shared" si="13"/>
        <v>1.6</v>
      </c>
      <c r="T104" s="136">
        <f t="shared" si="13"/>
        <v>2.25</v>
      </c>
      <c r="U104" s="136">
        <f t="shared" si="13"/>
        <v>1.425</v>
      </c>
      <c r="V104" s="139">
        <f t="shared" si="13"/>
        <v>1.8499999999999999</v>
      </c>
      <c r="W104" s="121">
        <f t="shared" si="1"/>
        <v>74</v>
      </c>
      <c r="X104" s="161">
        <f t="shared" si="1"/>
        <v>9.25</v>
      </c>
      <c r="Y104" s="171">
        <v>62</v>
      </c>
      <c r="Z104" s="163">
        <f t="shared" si="3"/>
        <v>49.6</v>
      </c>
    </row>
    <row r="105" spans="1:26" ht="19.899999999999999" customHeight="1" x14ac:dyDescent="0.3">
      <c r="A105" s="6">
        <v>99</v>
      </c>
      <c r="B105" s="151">
        <v>663819</v>
      </c>
      <c r="C105" s="152" t="s">
        <v>203</v>
      </c>
      <c r="D105" s="14">
        <v>4</v>
      </c>
      <c r="E105" s="14">
        <v>3.5</v>
      </c>
      <c r="F105" s="14">
        <v>3</v>
      </c>
      <c r="G105" s="14">
        <v>5</v>
      </c>
      <c r="H105" s="14">
        <v>2</v>
      </c>
      <c r="I105" s="15">
        <f t="shared" si="2"/>
        <v>17.5</v>
      </c>
      <c r="J105" s="16">
        <f t="shared" si="6"/>
        <v>2.625</v>
      </c>
      <c r="K105" s="30">
        <v>1.5</v>
      </c>
      <c r="L105" s="30">
        <v>1</v>
      </c>
      <c r="M105" s="30">
        <v>0.5</v>
      </c>
      <c r="N105" s="30">
        <v>2</v>
      </c>
      <c r="O105" s="30">
        <v>1</v>
      </c>
      <c r="P105" s="31">
        <f t="shared" si="4"/>
        <v>6</v>
      </c>
      <c r="Q105" s="32">
        <f t="shared" si="5"/>
        <v>0.30000000000000004</v>
      </c>
      <c r="R105" s="38">
        <f t="shared" si="13"/>
        <v>0.67500000000000004</v>
      </c>
      <c r="S105" s="136">
        <f t="shared" si="13"/>
        <v>0.57500000000000007</v>
      </c>
      <c r="T105" s="136">
        <f t="shared" si="13"/>
        <v>0.47499999999999998</v>
      </c>
      <c r="U105" s="136">
        <f t="shared" si="13"/>
        <v>0.85</v>
      </c>
      <c r="V105" s="139">
        <f t="shared" si="13"/>
        <v>0.35</v>
      </c>
      <c r="W105" s="121">
        <f t="shared" si="1"/>
        <v>23.5</v>
      </c>
      <c r="X105" s="161">
        <f t="shared" si="1"/>
        <v>2.9249999999999998</v>
      </c>
      <c r="Y105" s="171">
        <v>22</v>
      </c>
      <c r="Z105" s="163">
        <f t="shared" si="3"/>
        <v>17.600000000000001</v>
      </c>
    </row>
    <row r="106" spans="1:26" ht="19.899999999999999" customHeight="1" x14ac:dyDescent="0.3">
      <c r="A106" s="6">
        <v>100</v>
      </c>
      <c r="B106" s="151">
        <v>663820</v>
      </c>
      <c r="C106" s="152" t="s">
        <v>204</v>
      </c>
      <c r="D106" s="166">
        <v>2</v>
      </c>
      <c r="E106" s="166">
        <v>1</v>
      </c>
      <c r="F106" s="166">
        <v>0.5</v>
      </c>
      <c r="G106" s="166">
        <v>1.5</v>
      </c>
      <c r="H106" s="166">
        <v>0</v>
      </c>
      <c r="I106" s="15">
        <f t="shared" si="2"/>
        <v>5</v>
      </c>
      <c r="J106" s="16">
        <f t="shared" si="6"/>
        <v>0.75</v>
      </c>
      <c r="K106" s="30">
        <v>0</v>
      </c>
      <c r="L106" s="30">
        <v>0</v>
      </c>
      <c r="M106" s="30">
        <v>0.5</v>
      </c>
      <c r="N106" s="30">
        <v>1</v>
      </c>
      <c r="O106" s="30">
        <v>0</v>
      </c>
      <c r="P106" s="30">
        <f t="shared" si="4"/>
        <v>1.5</v>
      </c>
      <c r="Q106" s="32">
        <f t="shared" si="5"/>
        <v>7.5000000000000011E-2</v>
      </c>
      <c r="R106" s="38">
        <f t="shared" si="13"/>
        <v>0.3</v>
      </c>
      <c r="S106" s="136">
        <f t="shared" si="13"/>
        <v>0.15</v>
      </c>
      <c r="T106" s="136">
        <f t="shared" si="13"/>
        <v>0.1</v>
      </c>
      <c r="U106" s="136">
        <f t="shared" si="13"/>
        <v>0.27499999999999997</v>
      </c>
      <c r="V106" s="139">
        <f t="shared" si="13"/>
        <v>0</v>
      </c>
      <c r="W106" s="121">
        <f t="shared" si="1"/>
        <v>6.5</v>
      </c>
      <c r="X106" s="161">
        <f t="shared" si="1"/>
        <v>0.82499999999999996</v>
      </c>
      <c r="Y106" s="171">
        <v>8</v>
      </c>
      <c r="Z106" s="163">
        <f t="shared" si="3"/>
        <v>6.4</v>
      </c>
    </row>
    <row r="107" spans="1:26" ht="19.5" customHeight="1" x14ac:dyDescent="0.3">
      <c r="A107" s="6">
        <v>101</v>
      </c>
      <c r="B107" s="151">
        <v>663821</v>
      </c>
      <c r="C107" s="152" t="s">
        <v>205</v>
      </c>
      <c r="D107" s="14">
        <v>6</v>
      </c>
      <c r="E107" s="14">
        <v>5.5</v>
      </c>
      <c r="F107" s="14">
        <v>6</v>
      </c>
      <c r="G107" s="14">
        <v>4</v>
      </c>
      <c r="H107" s="14">
        <v>7.5</v>
      </c>
      <c r="I107" s="15">
        <f t="shared" si="2"/>
        <v>29</v>
      </c>
      <c r="J107" s="16">
        <f t="shared" si="6"/>
        <v>4.3499999999999996</v>
      </c>
      <c r="K107" s="30">
        <v>2.5</v>
      </c>
      <c r="L107" s="30">
        <v>2</v>
      </c>
      <c r="M107" s="30">
        <v>1</v>
      </c>
      <c r="N107" s="30">
        <v>1.5</v>
      </c>
      <c r="O107" s="30">
        <v>2</v>
      </c>
      <c r="P107" s="31">
        <f t="shared" si="4"/>
        <v>9</v>
      </c>
      <c r="Q107" s="32">
        <f t="shared" si="5"/>
        <v>0.45</v>
      </c>
      <c r="R107" s="38">
        <f t="shared" si="13"/>
        <v>1.0249999999999999</v>
      </c>
      <c r="S107" s="136">
        <f t="shared" si="13"/>
        <v>0.92499999999999993</v>
      </c>
      <c r="T107" s="136">
        <f t="shared" si="13"/>
        <v>0.95</v>
      </c>
      <c r="U107" s="136">
        <f t="shared" si="13"/>
        <v>0.67500000000000004</v>
      </c>
      <c r="V107" s="139">
        <f t="shared" si="13"/>
        <v>1.2250000000000001</v>
      </c>
      <c r="W107" s="121">
        <f t="shared" si="1"/>
        <v>38</v>
      </c>
      <c r="X107" s="161">
        <f t="shared" si="1"/>
        <v>4.8</v>
      </c>
      <c r="Y107" s="171">
        <v>33</v>
      </c>
      <c r="Z107" s="163">
        <f t="shared" si="3"/>
        <v>26.400000000000002</v>
      </c>
    </row>
    <row r="108" spans="1:26" ht="19.5" customHeight="1" x14ac:dyDescent="0.3">
      <c r="A108" s="6">
        <v>102</v>
      </c>
      <c r="B108" s="168">
        <v>663822</v>
      </c>
      <c r="C108" s="169" t="s">
        <v>206</v>
      </c>
      <c r="D108" s="166">
        <v>7.5</v>
      </c>
      <c r="E108" s="166">
        <v>5</v>
      </c>
      <c r="F108" s="166">
        <v>6.5</v>
      </c>
      <c r="G108" s="166">
        <v>8</v>
      </c>
      <c r="H108" s="166">
        <v>8.5</v>
      </c>
      <c r="I108" s="15">
        <f t="shared" si="2"/>
        <v>35.5</v>
      </c>
      <c r="J108" s="16">
        <f t="shared" si="6"/>
        <v>5.3250000000000002</v>
      </c>
      <c r="K108" s="30">
        <v>2</v>
      </c>
      <c r="L108" s="30">
        <v>1.5</v>
      </c>
      <c r="M108" s="30">
        <v>2.5</v>
      </c>
      <c r="N108" s="30">
        <v>3</v>
      </c>
      <c r="O108" s="30">
        <v>3</v>
      </c>
      <c r="P108" s="31">
        <f t="shared" si="4"/>
        <v>12</v>
      </c>
      <c r="Q108" s="32">
        <f t="shared" si="5"/>
        <v>0.60000000000000009</v>
      </c>
      <c r="R108" s="38">
        <f t="shared" si="13"/>
        <v>1.2250000000000001</v>
      </c>
      <c r="S108" s="136">
        <f t="shared" si="13"/>
        <v>0.82499999999999996</v>
      </c>
      <c r="T108" s="136">
        <f t="shared" si="13"/>
        <v>1.1000000000000001</v>
      </c>
      <c r="U108" s="136">
        <f t="shared" si="13"/>
        <v>1.35</v>
      </c>
      <c r="V108" s="139">
        <f t="shared" si="13"/>
        <v>1.4249999999999998</v>
      </c>
      <c r="W108" s="121">
        <f t="shared" si="1"/>
        <v>47.5</v>
      </c>
      <c r="X108" s="161">
        <f t="shared" si="1"/>
        <v>5.9250000000000007</v>
      </c>
      <c r="Y108" s="171">
        <v>41</v>
      </c>
      <c r="Z108" s="163">
        <f t="shared" si="3"/>
        <v>32.800000000000004</v>
      </c>
    </row>
    <row r="109" spans="1:26" ht="19.899999999999999" customHeight="1" x14ac:dyDescent="0.3">
      <c r="A109" s="133">
        <v>103</v>
      </c>
      <c r="B109" s="167">
        <v>663823</v>
      </c>
      <c r="C109" s="167" t="s">
        <v>207</v>
      </c>
      <c r="D109" s="14">
        <v>0.5</v>
      </c>
      <c r="E109" s="14">
        <v>1.5</v>
      </c>
      <c r="F109" s="14">
        <v>0</v>
      </c>
      <c r="G109" s="14">
        <v>1</v>
      </c>
      <c r="H109" s="14">
        <v>0</v>
      </c>
      <c r="I109" s="15">
        <f t="shared" ref="I109:I111" si="14">D109+E109+F109+G109+H109</f>
        <v>3</v>
      </c>
      <c r="J109" s="16">
        <f t="shared" si="6"/>
        <v>0.44999999999999996</v>
      </c>
      <c r="K109" s="30">
        <v>0</v>
      </c>
      <c r="L109" s="30">
        <v>0</v>
      </c>
      <c r="M109" s="30">
        <v>0</v>
      </c>
      <c r="N109" s="30">
        <v>0.5</v>
      </c>
      <c r="O109" s="30">
        <v>0</v>
      </c>
      <c r="P109" s="31">
        <f t="shared" ref="P109" si="15">SUM(K109:O109)</f>
        <v>0.5</v>
      </c>
      <c r="Q109" s="32">
        <f t="shared" ref="Q109:Q111" si="16">P109*0.05</f>
        <v>2.5000000000000001E-2</v>
      </c>
      <c r="R109" s="38">
        <f t="shared" si="13"/>
        <v>7.4999999999999997E-2</v>
      </c>
      <c r="S109" s="136">
        <f t="shared" si="13"/>
        <v>0.22499999999999998</v>
      </c>
      <c r="T109" s="136">
        <f t="shared" si="13"/>
        <v>0</v>
      </c>
      <c r="U109" s="136">
        <f t="shared" si="13"/>
        <v>0.17499999999999999</v>
      </c>
      <c r="V109" s="139">
        <f t="shared" si="13"/>
        <v>0</v>
      </c>
      <c r="W109" s="121">
        <f t="shared" ref="W109:X111" si="17">I109+P109</f>
        <v>3.5</v>
      </c>
      <c r="X109" s="161">
        <f t="shared" si="17"/>
        <v>0.47499999999999998</v>
      </c>
      <c r="Y109" s="171">
        <v>6</v>
      </c>
      <c r="Z109" s="163">
        <f t="shared" ref="Z109:Z111" si="18">Y109*0.8</f>
        <v>4.8000000000000007</v>
      </c>
    </row>
    <row r="110" spans="1:26" ht="19.899999999999999" customHeight="1" x14ac:dyDescent="0.3">
      <c r="A110" s="133">
        <v>104</v>
      </c>
      <c r="B110" s="167">
        <v>663824</v>
      </c>
      <c r="C110" s="167" t="s">
        <v>208</v>
      </c>
      <c r="D110" s="166">
        <v>7</v>
      </c>
      <c r="E110" s="166">
        <v>6</v>
      </c>
      <c r="F110" s="166">
        <v>10.5</v>
      </c>
      <c r="G110" s="166">
        <v>9</v>
      </c>
      <c r="H110" s="166">
        <v>10</v>
      </c>
      <c r="I110" s="15">
        <f t="shared" si="14"/>
        <v>42.5</v>
      </c>
      <c r="J110" s="16">
        <f t="shared" ref="J110:J111" si="19">I110*0.15</f>
        <v>6.375</v>
      </c>
      <c r="K110" s="30">
        <v>3.5</v>
      </c>
      <c r="L110" s="30">
        <v>2.5</v>
      </c>
      <c r="M110" s="30">
        <v>3</v>
      </c>
      <c r="N110" s="30">
        <v>2.5</v>
      </c>
      <c r="O110" s="30">
        <v>2</v>
      </c>
      <c r="P110" s="31">
        <f t="shared" ref="P110:P111" si="20">SUM(K110:O110)</f>
        <v>13.5</v>
      </c>
      <c r="Q110" s="32">
        <f t="shared" si="16"/>
        <v>0.67500000000000004</v>
      </c>
      <c r="R110" s="38">
        <f t="shared" si="13"/>
        <v>1.2250000000000001</v>
      </c>
      <c r="S110" s="136">
        <f t="shared" si="13"/>
        <v>1.0249999999999999</v>
      </c>
      <c r="T110" s="136">
        <f t="shared" si="13"/>
        <v>1.7250000000000001</v>
      </c>
      <c r="U110" s="136">
        <f t="shared" si="13"/>
        <v>1.4749999999999999</v>
      </c>
      <c r="V110" s="139">
        <f t="shared" si="13"/>
        <v>1.6</v>
      </c>
      <c r="W110" s="121">
        <f t="shared" si="17"/>
        <v>56</v>
      </c>
      <c r="X110" s="161">
        <f t="shared" si="17"/>
        <v>7.05</v>
      </c>
      <c r="Y110" s="171">
        <v>49</v>
      </c>
      <c r="Z110" s="163">
        <f t="shared" si="18"/>
        <v>39.200000000000003</v>
      </c>
    </row>
    <row r="111" spans="1:26" ht="19.899999999999999" customHeight="1" x14ac:dyDescent="0.3">
      <c r="A111" s="133">
        <v>105</v>
      </c>
      <c r="B111" s="167">
        <v>663825</v>
      </c>
      <c r="C111" s="167" t="s">
        <v>209</v>
      </c>
      <c r="D111" s="166">
        <v>5</v>
      </c>
      <c r="E111" s="166">
        <v>4</v>
      </c>
      <c r="F111" s="166">
        <v>8</v>
      </c>
      <c r="G111" s="166">
        <v>6.5</v>
      </c>
      <c r="H111" s="166">
        <v>8.5</v>
      </c>
      <c r="I111" s="15">
        <f t="shared" si="14"/>
        <v>32</v>
      </c>
      <c r="J111" s="16">
        <f t="shared" si="19"/>
        <v>4.8</v>
      </c>
      <c r="K111" s="30">
        <v>2</v>
      </c>
      <c r="L111" s="30">
        <v>1.5</v>
      </c>
      <c r="M111" s="30">
        <v>2.5</v>
      </c>
      <c r="N111" s="30">
        <v>2</v>
      </c>
      <c r="O111" s="30">
        <v>1.5</v>
      </c>
      <c r="P111" s="31">
        <f t="shared" si="20"/>
        <v>9.5</v>
      </c>
      <c r="Q111" s="32">
        <f t="shared" si="16"/>
        <v>0.47500000000000003</v>
      </c>
      <c r="R111" s="38">
        <f t="shared" si="13"/>
        <v>0.85</v>
      </c>
      <c r="S111" s="136">
        <f t="shared" si="13"/>
        <v>0.67500000000000004</v>
      </c>
      <c r="T111" s="136">
        <f t="shared" si="13"/>
        <v>1.325</v>
      </c>
      <c r="U111" s="136">
        <f t="shared" si="13"/>
        <v>1.075</v>
      </c>
      <c r="V111" s="139">
        <f t="shared" si="13"/>
        <v>1.3499999999999999</v>
      </c>
      <c r="W111" s="121">
        <f t="shared" si="17"/>
        <v>41.5</v>
      </c>
      <c r="X111" s="161">
        <f t="shared" si="17"/>
        <v>5.2749999999999995</v>
      </c>
      <c r="Y111" s="171">
        <v>36</v>
      </c>
      <c r="Z111" s="163">
        <f t="shared" si="18"/>
        <v>28.8</v>
      </c>
    </row>
    <row r="112" spans="1:26" ht="19.899999999999999" customHeight="1" x14ac:dyDescent="0.3"/>
    <row r="113" spans="1:26" ht="19.899999999999999" customHeight="1" x14ac:dyDescent="0.3"/>
    <row r="114" spans="1:26" ht="19.899999999999999" customHeight="1" x14ac:dyDescent="0.3"/>
    <row r="115" spans="1:26" ht="19.899999999999999" customHeight="1" x14ac:dyDescent="0.3"/>
    <row r="116" spans="1:26" ht="19.899999999999999" customHeight="1" x14ac:dyDescent="0.3"/>
    <row r="117" spans="1:26" ht="19.899999999999999" customHeight="1" x14ac:dyDescent="0.3"/>
    <row r="118" spans="1:26" ht="19.899999999999999" customHeight="1" x14ac:dyDescent="0.3"/>
    <row r="119" spans="1:26" ht="21" thickBot="1" x14ac:dyDescent="0.35"/>
    <row r="120" spans="1:26" x14ac:dyDescent="0.3">
      <c r="A120" s="179" t="s">
        <v>16</v>
      </c>
      <c r="B120" s="180"/>
      <c r="C120" s="181"/>
      <c r="D120" s="8">
        <f t="shared" ref="D120:J120" si="21">COUNT(D7:D111)</f>
        <v>103</v>
      </c>
      <c r="E120" s="9">
        <f t="shared" si="21"/>
        <v>103</v>
      </c>
      <c r="F120" s="9">
        <f t="shared" si="21"/>
        <v>103</v>
      </c>
      <c r="G120" s="9">
        <f t="shared" si="21"/>
        <v>103</v>
      </c>
      <c r="H120" s="113">
        <f t="shared" si="21"/>
        <v>103</v>
      </c>
      <c r="I120" s="12">
        <f t="shared" si="21"/>
        <v>103</v>
      </c>
      <c r="J120" s="114">
        <f t="shared" si="21"/>
        <v>103</v>
      </c>
      <c r="K120" s="106">
        <f t="shared" ref="K120:Z120" si="22">COUNT(K7:K108)</f>
        <v>100</v>
      </c>
      <c r="L120" s="26">
        <f t="shared" si="22"/>
        <v>100</v>
      </c>
      <c r="M120" s="26">
        <f t="shared" si="22"/>
        <v>100</v>
      </c>
      <c r="N120" s="26">
        <f t="shared" si="22"/>
        <v>100</v>
      </c>
      <c r="O120" s="107">
        <f t="shared" si="22"/>
        <v>100</v>
      </c>
      <c r="P120" s="102">
        <f t="shared" si="22"/>
        <v>102</v>
      </c>
      <c r="Q120" s="125">
        <f t="shared" si="22"/>
        <v>102</v>
      </c>
      <c r="R120" s="128">
        <f t="shared" si="22"/>
        <v>102</v>
      </c>
      <c r="S120" s="36">
        <f t="shared" si="22"/>
        <v>102</v>
      </c>
      <c r="T120" s="36">
        <f t="shared" si="22"/>
        <v>102</v>
      </c>
      <c r="U120" s="36">
        <f t="shared" si="22"/>
        <v>102</v>
      </c>
      <c r="V120" s="37">
        <f t="shared" si="22"/>
        <v>102</v>
      </c>
      <c r="W120" s="140">
        <f t="shared" si="22"/>
        <v>102</v>
      </c>
      <c r="X120" s="131">
        <f t="shared" si="22"/>
        <v>102</v>
      </c>
      <c r="Y120" s="27">
        <f t="shared" si="22"/>
        <v>100</v>
      </c>
      <c r="Z120" s="135">
        <f t="shared" si="22"/>
        <v>100</v>
      </c>
    </row>
    <row r="121" spans="1:26" ht="21" customHeight="1" x14ac:dyDescent="0.3">
      <c r="A121" s="182" t="s">
        <v>17</v>
      </c>
      <c r="B121" s="183"/>
      <c r="C121" s="184"/>
      <c r="D121" s="13">
        <v>20</v>
      </c>
      <c r="E121" s="14">
        <v>20</v>
      </c>
      <c r="F121" s="14">
        <v>20</v>
      </c>
      <c r="G121" s="14">
        <v>20</v>
      </c>
      <c r="H121" s="115">
        <v>20</v>
      </c>
      <c r="I121" s="16">
        <f>SUM(D121:H121)</f>
        <v>100</v>
      </c>
      <c r="J121" s="116">
        <f>I121*0.15</f>
        <v>15</v>
      </c>
      <c r="K121" s="108">
        <v>6</v>
      </c>
      <c r="L121" s="30">
        <v>6</v>
      </c>
      <c r="M121" s="30">
        <v>6</v>
      </c>
      <c r="N121" s="30">
        <v>6</v>
      </c>
      <c r="O121" s="109">
        <v>6</v>
      </c>
      <c r="P121" s="103">
        <f>SUM(K121:O121)</f>
        <v>30</v>
      </c>
      <c r="Q121" s="126">
        <f>P121*0.05</f>
        <v>1.5</v>
      </c>
      <c r="R121" s="129">
        <f>(D121*0.15+K121*0.05)</f>
        <v>3.3</v>
      </c>
      <c r="S121" s="39">
        <f>((E121*0.15+L121*0.05))</f>
        <v>3.3</v>
      </c>
      <c r="T121" s="39">
        <f>((F121*0.15+M121*0.05))</f>
        <v>3.3</v>
      </c>
      <c r="U121" s="39">
        <f>((G121*0.15+N121*0.05))</f>
        <v>3.3</v>
      </c>
      <c r="V121" s="40">
        <f>((H121*0.15+O121*0.05))</f>
        <v>3.3</v>
      </c>
      <c r="W121" s="141">
        <v>130</v>
      </c>
      <c r="X121" s="132">
        <f>J121+Q121</f>
        <v>16.5</v>
      </c>
      <c r="Y121" s="31">
        <v>100</v>
      </c>
      <c r="Z121" s="110">
        <f>Y121*0.8</f>
        <v>80</v>
      </c>
    </row>
    <row r="122" spans="1:26" x14ac:dyDescent="0.3">
      <c r="A122" s="182" t="s">
        <v>82</v>
      </c>
      <c r="B122" s="183"/>
      <c r="C122" s="184"/>
      <c r="D122" s="13">
        <f t="shared" ref="D122:Z122" si="23">D121*0.4</f>
        <v>8</v>
      </c>
      <c r="E122" s="14">
        <f t="shared" si="23"/>
        <v>8</v>
      </c>
      <c r="F122" s="14">
        <f t="shared" si="23"/>
        <v>8</v>
      </c>
      <c r="G122" s="14">
        <f t="shared" si="23"/>
        <v>8</v>
      </c>
      <c r="H122" s="115">
        <f t="shared" si="23"/>
        <v>8</v>
      </c>
      <c r="I122" s="16">
        <f t="shared" si="23"/>
        <v>40</v>
      </c>
      <c r="J122" s="116">
        <f t="shared" si="23"/>
        <v>6</v>
      </c>
      <c r="K122" s="108">
        <f t="shared" si="23"/>
        <v>2.4000000000000004</v>
      </c>
      <c r="L122" s="30">
        <f t="shared" si="23"/>
        <v>2.4000000000000004</v>
      </c>
      <c r="M122" s="30">
        <f t="shared" si="23"/>
        <v>2.4000000000000004</v>
      </c>
      <c r="N122" s="30">
        <f t="shared" si="23"/>
        <v>2.4000000000000004</v>
      </c>
      <c r="O122" s="109">
        <f t="shared" si="23"/>
        <v>2.4000000000000004</v>
      </c>
      <c r="P122" s="103">
        <f t="shared" si="23"/>
        <v>12</v>
      </c>
      <c r="Q122" s="126">
        <f t="shared" si="23"/>
        <v>0.60000000000000009</v>
      </c>
      <c r="R122" s="129">
        <f t="shared" si="23"/>
        <v>1.32</v>
      </c>
      <c r="S122" s="39">
        <f t="shared" si="23"/>
        <v>1.32</v>
      </c>
      <c r="T122" s="39">
        <f t="shared" si="23"/>
        <v>1.32</v>
      </c>
      <c r="U122" s="39">
        <f t="shared" si="23"/>
        <v>1.32</v>
      </c>
      <c r="V122" s="40">
        <f t="shared" si="23"/>
        <v>1.32</v>
      </c>
      <c r="W122" s="141">
        <f t="shared" si="23"/>
        <v>52</v>
      </c>
      <c r="X122" s="132">
        <f t="shared" si="23"/>
        <v>6.6000000000000005</v>
      </c>
      <c r="Y122" s="31">
        <f t="shared" si="23"/>
        <v>40</v>
      </c>
      <c r="Z122" s="110">
        <f t="shared" si="23"/>
        <v>32</v>
      </c>
    </row>
    <row r="123" spans="1:26" ht="21" customHeight="1" x14ac:dyDescent="0.3">
      <c r="A123" s="182" t="s">
        <v>18</v>
      </c>
      <c r="B123" s="183"/>
      <c r="C123" s="184"/>
      <c r="D123" s="13">
        <f>COUNTIF(D7:D108, "&gt;=8")</f>
        <v>76</v>
      </c>
      <c r="E123" s="14">
        <f>COUNTIF(E7:E108, "&gt;=8")</f>
        <v>65</v>
      </c>
      <c r="F123" s="14">
        <f>COUNTIF(F7:F108, "&gt;=8")</f>
        <v>66</v>
      </c>
      <c r="G123" s="14">
        <f>COUNTIF(G7:G108, "&gt;=8")</f>
        <v>74</v>
      </c>
      <c r="H123" s="115">
        <f>COUNTIF(H7:H108, "&gt;=8")</f>
        <v>69</v>
      </c>
      <c r="I123" s="16">
        <f>COUNTIF(I7:I108, "&gt;=40")</f>
        <v>68</v>
      </c>
      <c r="J123" s="116">
        <f>COUNTIF(J7:J108, "&gt;=6")</f>
        <v>68</v>
      </c>
      <c r="K123" s="108">
        <f>COUNTIF(K7:K108, "&gt;=2.4")</f>
        <v>68</v>
      </c>
      <c r="L123" s="30">
        <f>COUNTIF(L7:L108, "&gt;=2.4")</f>
        <v>71</v>
      </c>
      <c r="M123" s="30">
        <f>COUNTIF(M7:M108, "&gt;=2.4")</f>
        <v>73</v>
      </c>
      <c r="N123" s="30">
        <f>COUNTIF(N7:N108, "&gt;=2.4")</f>
        <v>67</v>
      </c>
      <c r="O123" s="109">
        <f>COUNTIF(O7:O108, "&gt;=2.4")</f>
        <v>72</v>
      </c>
      <c r="P123" s="103">
        <f>COUNTIF(P7:P108, "&gt;=12")</f>
        <v>79</v>
      </c>
      <c r="Q123" s="126">
        <f>COUNTIF(Q7:Q108, "&gt;=0.6")</f>
        <v>79</v>
      </c>
      <c r="R123" s="129">
        <f>COUNTIF(R7:R108, "&gt;=1.32")</f>
        <v>69</v>
      </c>
      <c r="S123" s="39">
        <f>COUNTIF(S7:S108, "&gt;=1.32")</f>
        <v>62</v>
      </c>
      <c r="T123" s="39">
        <f>COUNTIF(T7:T108, "&gt;=1.32")</f>
        <v>65</v>
      </c>
      <c r="U123" s="39">
        <f>COUNTIF(U7:U108, "&gt;=1.32")</f>
        <v>70</v>
      </c>
      <c r="V123" s="40">
        <f>COUNTIF(V7:V108, "&gt;=1.32")</f>
        <v>70</v>
      </c>
      <c r="W123" s="141">
        <f>COUNTIF(W7:W108, "&gt;=52")</f>
        <v>71</v>
      </c>
      <c r="X123" s="132">
        <f>COUNTIF(X7:X108, "&gt;=6.6")</f>
        <v>68</v>
      </c>
      <c r="Y123" s="31">
        <f>COUNTIF(Y7:Y108, "&gt;=40")</f>
        <v>82</v>
      </c>
      <c r="Z123" s="110">
        <f>COUNTIF(Z7:Z108, "&gt;=32")</f>
        <v>82</v>
      </c>
    </row>
    <row r="124" spans="1:26" x14ac:dyDescent="0.3">
      <c r="A124" s="182" t="s">
        <v>19</v>
      </c>
      <c r="B124" s="183"/>
      <c r="C124" s="184"/>
      <c r="D124" s="117" t="str">
        <f t="shared" ref="D124:Z124" si="24" xml:space="preserve"> IF(((D123/COUNT(D7:D108))*100)&gt;=60,"3", IF(AND(((D123/COUNT(D7:D108))*100)&lt;60, ((D123/COUNT(D7:D108))*100)&gt;=50),"2", IF( AND(((D123/COUNT(D7:D108))*100)&lt;50, ((D123/COUNT(D7:D108))*100)&gt;=40),"1","0")))</f>
        <v>3</v>
      </c>
      <c r="E124" s="14" t="str">
        <f t="shared" si="24"/>
        <v>3</v>
      </c>
      <c r="F124" s="14" t="str">
        <f t="shared" si="24"/>
        <v>3</v>
      </c>
      <c r="G124" s="14" t="str">
        <f t="shared" si="24"/>
        <v>3</v>
      </c>
      <c r="H124" s="115" t="str">
        <f t="shared" si="24"/>
        <v>3</v>
      </c>
      <c r="I124" s="16" t="str">
        <f t="shared" si="24"/>
        <v>3</v>
      </c>
      <c r="J124" s="116" t="str">
        <f t="shared" si="24"/>
        <v>3</v>
      </c>
      <c r="K124" s="108" t="str">
        <f t="shared" si="24"/>
        <v>3</v>
      </c>
      <c r="L124" s="29" t="str">
        <f t="shared" si="24"/>
        <v>3</v>
      </c>
      <c r="M124" s="29" t="str">
        <f t="shared" si="24"/>
        <v>3</v>
      </c>
      <c r="N124" s="29" t="str">
        <f t="shared" si="24"/>
        <v>3</v>
      </c>
      <c r="O124" s="110" t="str">
        <f t="shared" si="24"/>
        <v>3</v>
      </c>
      <c r="P124" s="103" t="str">
        <f t="shared" si="24"/>
        <v>3</v>
      </c>
      <c r="Q124" s="126" t="str">
        <f t="shared" si="24"/>
        <v>3</v>
      </c>
      <c r="R124" s="129" t="str">
        <f t="shared" si="24"/>
        <v>3</v>
      </c>
      <c r="S124" s="39" t="str">
        <f t="shared" si="24"/>
        <v>3</v>
      </c>
      <c r="T124" s="39" t="str">
        <f t="shared" si="24"/>
        <v>3</v>
      </c>
      <c r="U124" s="39" t="str">
        <f t="shared" si="24"/>
        <v>3</v>
      </c>
      <c r="V124" s="40" t="str">
        <f t="shared" si="24"/>
        <v>3</v>
      </c>
      <c r="W124" s="132" t="str">
        <f t="shared" si="24"/>
        <v>3</v>
      </c>
      <c r="X124" s="133" t="str">
        <f t="shared" si="24"/>
        <v>3</v>
      </c>
      <c r="Y124" s="126" t="str">
        <f t="shared" si="24"/>
        <v>3</v>
      </c>
      <c r="Z124" s="31" t="str">
        <f t="shared" si="24"/>
        <v>3</v>
      </c>
    </row>
    <row r="125" spans="1:26" ht="21" thickBot="1" x14ac:dyDescent="0.35">
      <c r="A125" s="226" t="s">
        <v>20</v>
      </c>
      <c r="B125" s="227"/>
      <c r="C125" s="228"/>
      <c r="D125" s="17">
        <f t="shared" ref="D125:Z125" si="25">((D123/COUNT(D7:D108))*D124)</f>
        <v>2.2800000000000002</v>
      </c>
      <c r="E125" s="18">
        <f t="shared" si="25"/>
        <v>1.9500000000000002</v>
      </c>
      <c r="F125" s="18">
        <f t="shared" si="25"/>
        <v>1.98</v>
      </c>
      <c r="G125" s="18">
        <f t="shared" si="25"/>
        <v>2.2199999999999998</v>
      </c>
      <c r="H125" s="118">
        <f t="shared" si="25"/>
        <v>2.0699999999999998</v>
      </c>
      <c r="I125" s="19">
        <f t="shared" si="25"/>
        <v>2.04</v>
      </c>
      <c r="J125" s="119">
        <f t="shared" si="25"/>
        <v>2.04</v>
      </c>
      <c r="K125" s="111">
        <f t="shared" si="25"/>
        <v>2.04</v>
      </c>
      <c r="L125" s="33">
        <f t="shared" si="25"/>
        <v>2.13</v>
      </c>
      <c r="M125" s="33">
        <f t="shared" si="25"/>
        <v>2.19</v>
      </c>
      <c r="N125" s="33">
        <f t="shared" si="25"/>
        <v>2.0100000000000002</v>
      </c>
      <c r="O125" s="112">
        <f t="shared" si="25"/>
        <v>2.16</v>
      </c>
      <c r="P125" s="104">
        <f t="shared" si="25"/>
        <v>2.3235294117647061</v>
      </c>
      <c r="Q125" s="127">
        <f t="shared" si="25"/>
        <v>2.3235294117647061</v>
      </c>
      <c r="R125" s="130">
        <f t="shared" si="25"/>
        <v>2.0294117647058822</v>
      </c>
      <c r="S125" s="41">
        <f t="shared" si="25"/>
        <v>1.8235294117647056</v>
      </c>
      <c r="T125" s="41">
        <f t="shared" si="25"/>
        <v>1.9117647058823528</v>
      </c>
      <c r="U125" s="41">
        <f t="shared" si="25"/>
        <v>2.0588235294117645</v>
      </c>
      <c r="V125" s="42">
        <f t="shared" si="25"/>
        <v>2.0588235294117645</v>
      </c>
      <c r="W125" s="142">
        <f t="shared" si="25"/>
        <v>2.0882352941176467</v>
      </c>
      <c r="X125" s="134">
        <f t="shared" si="25"/>
        <v>2</v>
      </c>
      <c r="Y125" s="127">
        <f t="shared" si="25"/>
        <v>2.46</v>
      </c>
      <c r="Z125" s="34">
        <f t="shared" si="25"/>
        <v>2.46</v>
      </c>
    </row>
    <row r="126" spans="1:26" ht="21" thickBot="1" x14ac:dyDescent="0.35">
      <c r="A126" s="2"/>
      <c r="B126" s="2"/>
      <c r="C126" s="2"/>
      <c r="D126" s="2"/>
    </row>
    <row r="127" spans="1:26" x14ac:dyDescent="0.3">
      <c r="A127" s="229" t="s">
        <v>21</v>
      </c>
      <c r="B127" s="230"/>
      <c r="C127" s="231"/>
      <c r="D127" s="2"/>
      <c r="E127" s="210" t="s">
        <v>22</v>
      </c>
      <c r="F127" s="211"/>
      <c r="G127" s="211"/>
      <c r="H127" s="211"/>
      <c r="I127" s="211"/>
      <c r="J127" s="211"/>
      <c r="K127" s="211"/>
      <c r="L127" s="211"/>
      <c r="M127" s="211"/>
      <c r="N127" s="212"/>
      <c r="O127" s="105" t="s">
        <v>12</v>
      </c>
      <c r="P127" s="47" t="s">
        <v>3</v>
      </c>
      <c r="Q127" s="47" t="s">
        <v>4</v>
      </c>
      <c r="R127" s="47" t="s">
        <v>5</v>
      </c>
      <c r="S127" s="48" t="s">
        <v>6</v>
      </c>
    </row>
    <row r="128" spans="1:26" ht="21" thickBot="1" x14ac:dyDescent="0.35">
      <c r="A128" s="49" t="s">
        <v>83</v>
      </c>
      <c r="B128" s="3"/>
      <c r="C128" s="50"/>
      <c r="D128" s="2"/>
      <c r="E128" s="213"/>
      <c r="F128" s="214"/>
      <c r="G128" s="214"/>
      <c r="H128" s="214"/>
      <c r="I128" s="214"/>
      <c r="J128" s="214"/>
      <c r="K128" s="214"/>
      <c r="L128" s="214"/>
      <c r="M128" s="214"/>
      <c r="N128" s="215"/>
      <c r="O128" s="4">
        <f>(R125*0.2+Z125*0.8)</f>
        <v>2.3738823529411763</v>
      </c>
      <c r="P128" s="4">
        <f>(S125*0.2+Z125*0.8)</f>
        <v>2.3327058823529412</v>
      </c>
      <c r="Q128" s="4">
        <f>(T125*0.2+Z125*0.8)</f>
        <v>2.3503529411764705</v>
      </c>
      <c r="R128" s="4">
        <f>(U125*0.2+Z125*0.8)</f>
        <v>2.3797647058823528</v>
      </c>
      <c r="S128" s="7">
        <f>(V125*0.2+Z125*0.8)</f>
        <v>2.3797647058823528</v>
      </c>
    </row>
    <row r="129" spans="1:4" x14ac:dyDescent="0.3">
      <c r="A129" s="49" t="s">
        <v>84</v>
      </c>
      <c r="B129" s="3"/>
      <c r="C129" s="50"/>
      <c r="D129" s="2"/>
    </row>
    <row r="130" spans="1:4" ht="21" thickBot="1" x14ac:dyDescent="0.35">
      <c r="A130" s="51" t="s">
        <v>85</v>
      </c>
      <c r="B130" s="52"/>
      <c r="C130" s="53"/>
      <c r="D130" s="2"/>
    </row>
  </sheetData>
  <mergeCells count="22">
    <mergeCell ref="A122:C122"/>
    <mergeCell ref="A123:C123"/>
    <mergeCell ref="A124:C124"/>
    <mergeCell ref="A125:C125"/>
    <mergeCell ref="A127:C127"/>
    <mergeCell ref="E127:N128"/>
    <mergeCell ref="Y4:Y6"/>
    <mergeCell ref="Z4:Z6"/>
    <mergeCell ref="D5:J5"/>
    <mergeCell ref="K5:Q5"/>
    <mergeCell ref="A120:C120"/>
    <mergeCell ref="A121:C12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view="pageBreakPreview" topLeftCell="C1" zoomScale="60" zoomScaleNormal="60" workbookViewId="0">
      <selection activeCell="M31" sqref="M31"/>
    </sheetView>
  </sheetViews>
  <sheetFormatPr defaultColWidth="8.85546875" defaultRowHeight="20.25" x14ac:dyDescent="0.3"/>
  <cols>
    <col min="1" max="1" width="8.5703125" style="1" bestFit="1" customWidth="1"/>
    <col min="2" max="2" width="12.42578125" style="1" customWidth="1"/>
    <col min="3" max="3" width="28.7109375" style="1" customWidth="1"/>
    <col min="4" max="4" width="10.7109375" style="1" customWidth="1"/>
    <col min="5" max="5" width="11.5703125" style="1" customWidth="1"/>
    <col min="6" max="6" width="8.28515625" style="1" customWidth="1"/>
    <col min="7" max="7" width="10.7109375" style="1" customWidth="1"/>
    <col min="8" max="8" width="12" style="1" customWidth="1"/>
    <col min="9" max="9" width="10.5703125" style="1" customWidth="1"/>
    <col min="10" max="10" width="12.28515625" style="1" customWidth="1"/>
    <col min="11" max="11" width="12.140625" style="1" customWidth="1"/>
    <col min="12" max="14" width="12.28515625" style="1" customWidth="1"/>
    <col min="15" max="15" width="11.5703125" style="1" customWidth="1"/>
    <col min="16" max="17" width="13.570312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3.42578125" style="1" customWidth="1"/>
    <col min="26" max="26" width="12.7109375" style="1" customWidth="1"/>
    <col min="27" max="16384" width="8.85546875" style="1"/>
  </cols>
  <sheetData>
    <row r="1" spans="1:26" x14ac:dyDescent="0.3">
      <c r="A1" s="185" t="str">
        <f>'BBA 2nd Year Paper -4'!A1:Z1</f>
        <v>ST. WILFRED PG COLLEGE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thickBot="1" x14ac:dyDescent="0.35">
      <c r="A2" s="185" t="s">
        <v>81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21" thickBot="1" x14ac:dyDescent="0.35">
      <c r="A3" s="186" t="s">
        <v>88</v>
      </c>
      <c r="B3" s="187"/>
      <c r="C3" s="143" t="s">
        <v>219</v>
      </c>
      <c r="D3" s="144" t="s">
        <v>103</v>
      </c>
      <c r="E3" s="143"/>
      <c r="F3" s="188" t="s">
        <v>214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  <c r="Z3" s="188"/>
    </row>
    <row r="4" spans="1:26" ht="21" customHeight="1" thickBot="1" x14ac:dyDescent="0.35">
      <c r="A4" s="190" t="s">
        <v>0</v>
      </c>
      <c r="B4" s="192" t="s">
        <v>1</v>
      </c>
      <c r="C4" s="195" t="s">
        <v>2</v>
      </c>
      <c r="D4" s="198" t="s">
        <v>211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201" t="s">
        <v>104</v>
      </c>
      <c r="S4" s="202"/>
      <c r="T4" s="202"/>
      <c r="U4" s="202"/>
      <c r="V4" s="203"/>
      <c r="W4" s="44" t="s">
        <v>15</v>
      </c>
      <c r="X4" s="207" t="s">
        <v>14</v>
      </c>
      <c r="Y4" s="216" t="s">
        <v>86</v>
      </c>
      <c r="Z4" s="217" t="s">
        <v>87</v>
      </c>
    </row>
    <row r="5" spans="1:26" x14ac:dyDescent="0.3">
      <c r="A5" s="191"/>
      <c r="B5" s="193"/>
      <c r="C5" s="196"/>
      <c r="D5" s="220" t="s">
        <v>11</v>
      </c>
      <c r="E5" s="221"/>
      <c r="F5" s="221"/>
      <c r="G5" s="221"/>
      <c r="H5" s="221"/>
      <c r="I5" s="221"/>
      <c r="J5" s="222"/>
      <c r="K5" s="223" t="s">
        <v>92</v>
      </c>
      <c r="L5" s="224"/>
      <c r="M5" s="224"/>
      <c r="N5" s="224"/>
      <c r="O5" s="224"/>
      <c r="P5" s="224"/>
      <c r="Q5" s="225"/>
      <c r="R5" s="204"/>
      <c r="S5" s="205"/>
      <c r="T5" s="205"/>
      <c r="U5" s="205"/>
      <c r="V5" s="206"/>
      <c r="W5" s="45" t="s">
        <v>13</v>
      </c>
      <c r="X5" s="208"/>
      <c r="Y5" s="216"/>
      <c r="Z5" s="218"/>
    </row>
    <row r="6" spans="1:26" ht="21" thickBot="1" x14ac:dyDescent="0.35">
      <c r="A6" s="191"/>
      <c r="B6" s="194"/>
      <c r="C6" s="197"/>
      <c r="D6" s="22" t="s">
        <v>9</v>
      </c>
      <c r="E6" s="20" t="s">
        <v>89</v>
      </c>
      <c r="F6" s="20" t="s">
        <v>8</v>
      </c>
      <c r="G6" s="20" t="s">
        <v>90</v>
      </c>
      <c r="H6" s="20" t="s">
        <v>91</v>
      </c>
      <c r="I6" s="21" t="s">
        <v>10</v>
      </c>
      <c r="J6" s="23" t="s">
        <v>100</v>
      </c>
      <c r="K6" s="24" t="s">
        <v>93</v>
      </c>
      <c r="L6" s="25" t="s">
        <v>94</v>
      </c>
      <c r="M6" s="25" t="s">
        <v>95</v>
      </c>
      <c r="N6" s="25" t="s">
        <v>96</v>
      </c>
      <c r="O6" s="25" t="s">
        <v>97</v>
      </c>
      <c r="P6" s="25" t="s">
        <v>98</v>
      </c>
      <c r="Q6" s="43" t="s">
        <v>101</v>
      </c>
      <c r="R6" s="123" t="s">
        <v>12</v>
      </c>
      <c r="S6" s="124" t="s">
        <v>3</v>
      </c>
      <c r="T6" s="124" t="s">
        <v>4</v>
      </c>
      <c r="U6" s="124" t="s">
        <v>5</v>
      </c>
      <c r="V6" s="122" t="s">
        <v>6</v>
      </c>
      <c r="W6" s="46" t="s">
        <v>99</v>
      </c>
      <c r="X6" s="209"/>
      <c r="Y6" s="216"/>
      <c r="Z6" s="219"/>
    </row>
    <row r="7" spans="1:26" ht="19.899999999999999" customHeight="1" x14ac:dyDescent="0.3">
      <c r="A7" s="5">
        <v>1</v>
      </c>
      <c r="B7" s="151">
        <v>663721</v>
      </c>
      <c r="C7" s="152" t="s">
        <v>210</v>
      </c>
      <c r="D7" s="14">
        <v>0</v>
      </c>
      <c r="E7" s="14">
        <v>1</v>
      </c>
      <c r="F7" s="14">
        <v>0</v>
      </c>
      <c r="G7" s="14">
        <v>0</v>
      </c>
      <c r="H7" s="14">
        <v>1</v>
      </c>
      <c r="I7" s="11">
        <f>SUM(D7:H7)</f>
        <v>2</v>
      </c>
      <c r="J7" s="12">
        <f>I7*0.15</f>
        <v>0.3</v>
      </c>
      <c r="K7" s="30">
        <v>0.5</v>
      </c>
      <c r="L7" s="30">
        <v>0</v>
      </c>
      <c r="M7" s="30">
        <v>1</v>
      </c>
      <c r="N7" s="30">
        <v>0</v>
      </c>
      <c r="O7" s="30">
        <v>0</v>
      </c>
      <c r="P7" s="30">
        <f t="shared" ref="P7" si="0">SUM(K7:O7)</f>
        <v>1.5</v>
      </c>
      <c r="Q7" s="28">
        <f>P7*0.05</f>
        <v>7.5000000000000011E-2</v>
      </c>
      <c r="R7" s="35">
        <f t="shared" ref="R7:V26" si="1">(D7*0.15+K7*0.05)</f>
        <v>2.5000000000000001E-2</v>
      </c>
      <c r="S7" s="137">
        <f t="shared" si="1"/>
        <v>0.15</v>
      </c>
      <c r="T7" s="137">
        <f t="shared" si="1"/>
        <v>0.05</v>
      </c>
      <c r="U7" s="137">
        <f t="shared" si="1"/>
        <v>0</v>
      </c>
      <c r="V7" s="138">
        <f t="shared" si="1"/>
        <v>0.15</v>
      </c>
      <c r="W7" s="120">
        <f t="shared" ref="W7:X108" si="2">I7+P7</f>
        <v>3.5</v>
      </c>
      <c r="X7" s="160">
        <f>J7+Q7</f>
        <v>0.375</v>
      </c>
      <c r="Y7" s="170">
        <v>5</v>
      </c>
      <c r="Z7" s="162">
        <f>Y7*0.8</f>
        <v>4</v>
      </c>
    </row>
    <row r="8" spans="1:26" ht="19.899999999999999" customHeight="1" thickBot="1" x14ac:dyDescent="0.35">
      <c r="A8" s="6">
        <v>2</v>
      </c>
      <c r="B8" s="151">
        <v>663722</v>
      </c>
      <c r="C8" s="152" t="s">
        <v>106</v>
      </c>
      <c r="D8" s="166">
        <v>2</v>
      </c>
      <c r="E8" s="166">
        <v>2.5</v>
      </c>
      <c r="F8" s="166">
        <v>3</v>
      </c>
      <c r="G8" s="166">
        <v>2.5</v>
      </c>
      <c r="H8" s="166">
        <v>1.5</v>
      </c>
      <c r="I8" s="15">
        <f t="shared" ref="I8:I108" si="3">D8+E8+F8+G8+H8</f>
        <v>11.5</v>
      </c>
      <c r="J8" s="16">
        <f>I8*0.15</f>
        <v>1.7249999999999999</v>
      </c>
      <c r="K8" s="30">
        <v>1</v>
      </c>
      <c r="L8" s="30">
        <v>1</v>
      </c>
      <c r="M8" s="30">
        <v>0.5</v>
      </c>
      <c r="N8" s="30">
        <v>0.5</v>
      </c>
      <c r="O8" s="30">
        <v>1</v>
      </c>
      <c r="P8" s="30">
        <f t="shared" ref="P8" si="4">SUM(K8:O8)</f>
        <v>4</v>
      </c>
      <c r="Q8" s="32">
        <f>P8*0.05</f>
        <v>0.2</v>
      </c>
      <c r="R8" s="38">
        <f t="shared" si="1"/>
        <v>0.35</v>
      </c>
      <c r="S8" s="136">
        <f t="shared" si="1"/>
        <v>0.42499999999999999</v>
      </c>
      <c r="T8" s="136">
        <f t="shared" si="1"/>
        <v>0.47499999999999998</v>
      </c>
      <c r="U8" s="136">
        <f t="shared" si="1"/>
        <v>0.4</v>
      </c>
      <c r="V8" s="139">
        <f t="shared" si="1"/>
        <v>0.27499999999999997</v>
      </c>
      <c r="W8" s="121">
        <f t="shared" si="2"/>
        <v>15.5</v>
      </c>
      <c r="X8" s="161">
        <f>J8+Q8</f>
        <v>1.9249999999999998</v>
      </c>
      <c r="Y8" s="171">
        <v>16</v>
      </c>
      <c r="Z8" s="163">
        <f t="shared" ref="Z8:Z108" si="5">Y8*0.8</f>
        <v>12.8</v>
      </c>
    </row>
    <row r="9" spans="1:26" ht="19.899999999999999" customHeight="1" x14ac:dyDescent="0.3">
      <c r="A9" s="6">
        <v>3</v>
      </c>
      <c r="B9" s="151">
        <v>663723</v>
      </c>
      <c r="C9" s="152" t="s">
        <v>107</v>
      </c>
      <c r="D9" s="13"/>
      <c r="E9" s="14"/>
      <c r="F9" s="14"/>
      <c r="G9" s="14"/>
      <c r="H9" s="10"/>
      <c r="I9" s="15"/>
      <c r="J9" s="16"/>
      <c r="K9" s="29"/>
      <c r="L9" s="30"/>
      <c r="M9" s="30"/>
      <c r="N9" s="30"/>
      <c r="O9" s="154"/>
      <c r="P9" s="31"/>
      <c r="Q9" s="32">
        <f t="shared" ref="Q9:Q108" si="6">P9*0.05</f>
        <v>0</v>
      </c>
      <c r="R9" s="38">
        <f t="shared" si="1"/>
        <v>0</v>
      </c>
      <c r="S9" s="136">
        <f t="shared" si="1"/>
        <v>0</v>
      </c>
      <c r="T9" s="136">
        <f t="shared" si="1"/>
        <v>0</v>
      </c>
      <c r="U9" s="136">
        <f t="shared" si="1"/>
        <v>0</v>
      </c>
      <c r="V9" s="139">
        <f t="shared" si="1"/>
        <v>0</v>
      </c>
      <c r="W9" s="121">
        <f t="shared" si="2"/>
        <v>0</v>
      </c>
      <c r="X9" s="161">
        <f t="shared" si="2"/>
        <v>0</v>
      </c>
      <c r="Y9" s="171" t="s">
        <v>105</v>
      </c>
      <c r="Z9" s="163" t="e">
        <f t="shared" si="5"/>
        <v>#VALUE!</v>
      </c>
    </row>
    <row r="10" spans="1:26" ht="19.899999999999999" customHeight="1" x14ac:dyDescent="0.3">
      <c r="A10" s="6">
        <v>4</v>
      </c>
      <c r="B10" s="151">
        <v>663724</v>
      </c>
      <c r="C10" s="152" t="s">
        <v>108</v>
      </c>
      <c r="D10" s="165">
        <v>10.5</v>
      </c>
      <c r="E10" s="165">
        <v>9</v>
      </c>
      <c r="F10" s="165">
        <v>13</v>
      </c>
      <c r="G10" s="165">
        <v>8</v>
      </c>
      <c r="H10" s="165">
        <v>9.5</v>
      </c>
      <c r="I10" s="15">
        <f t="shared" si="3"/>
        <v>50</v>
      </c>
      <c r="J10" s="16">
        <f t="shared" ref="J10:J109" si="7">I10*0.15</f>
        <v>7.5</v>
      </c>
      <c r="K10" s="30">
        <v>4</v>
      </c>
      <c r="L10" s="30">
        <v>3.5</v>
      </c>
      <c r="M10" s="30">
        <v>2</v>
      </c>
      <c r="N10" s="30">
        <v>2.5</v>
      </c>
      <c r="O10" s="30">
        <v>4</v>
      </c>
      <c r="P10" s="31">
        <f t="shared" ref="P10:P108" si="8">SUM(K10:O10)</f>
        <v>16</v>
      </c>
      <c r="Q10" s="32">
        <f t="shared" si="6"/>
        <v>0.8</v>
      </c>
      <c r="R10" s="38">
        <f t="shared" si="1"/>
        <v>1.7749999999999999</v>
      </c>
      <c r="S10" s="136">
        <f t="shared" si="1"/>
        <v>1.5249999999999999</v>
      </c>
      <c r="T10" s="136">
        <f t="shared" si="1"/>
        <v>2.0499999999999998</v>
      </c>
      <c r="U10" s="136">
        <f t="shared" si="1"/>
        <v>1.325</v>
      </c>
      <c r="V10" s="139">
        <f t="shared" si="1"/>
        <v>1.625</v>
      </c>
      <c r="W10" s="121">
        <f t="shared" si="2"/>
        <v>66</v>
      </c>
      <c r="X10" s="161">
        <f t="shared" si="2"/>
        <v>8.3000000000000007</v>
      </c>
      <c r="Y10" s="171">
        <v>56</v>
      </c>
      <c r="Z10" s="163">
        <f t="shared" si="5"/>
        <v>44.800000000000004</v>
      </c>
    </row>
    <row r="11" spans="1:26" ht="19.899999999999999" customHeight="1" x14ac:dyDescent="0.3">
      <c r="A11" s="6">
        <v>5</v>
      </c>
      <c r="B11" s="151">
        <v>663725</v>
      </c>
      <c r="C11" s="152" t="s">
        <v>109</v>
      </c>
      <c r="D11" s="166">
        <v>5</v>
      </c>
      <c r="E11" s="166">
        <v>6</v>
      </c>
      <c r="F11" s="166">
        <v>4</v>
      </c>
      <c r="G11" s="166">
        <v>5</v>
      </c>
      <c r="H11" s="166">
        <v>2.5</v>
      </c>
      <c r="I11" s="15">
        <f t="shared" si="3"/>
        <v>22.5</v>
      </c>
      <c r="J11" s="16">
        <f t="shared" si="7"/>
        <v>3.375</v>
      </c>
      <c r="K11" s="30">
        <v>2</v>
      </c>
      <c r="L11" s="30">
        <v>0</v>
      </c>
      <c r="M11" s="30">
        <v>1.5</v>
      </c>
      <c r="N11" s="30">
        <v>1</v>
      </c>
      <c r="O11" s="30">
        <v>2</v>
      </c>
      <c r="P11" s="31">
        <f t="shared" si="8"/>
        <v>6.5</v>
      </c>
      <c r="Q11" s="32">
        <f t="shared" si="6"/>
        <v>0.32500000000000001</v>
      </c>
      <c r="R11" s="38">
        <f t="shared" si="1"/>
        <v>0.85</v>
      </c>
      <c r="S11" s="136">
        <f t="shared" si="1"/>
        <v>0.89999999999999991</v>
      </c>
      <c r="T11" s="136">
        <f t="shared" si="1"/>
        <v>0.67500000000000004</v>
      </c>
      <c r="U11" s="136">
        <f t="shared" si="1"/>
        <v>0.8</v>
      </c>
      <c r="V11" s="139">
        <f t="shared" si="1"/>
        <v>0.47499999999999998</v>
      </c>
      <c r="W11" s="121">
        <f t="shared" si="2"/>
        <v>29</v>
      </c>
      <c r="X11" s="161">
        <f t="shared" si="2"/>
        <v>3.7</v>
      </c>
      <c r="Y11" s="171">
        <v>28</v>
      </c>
      <c r="Z11" s="163">
        <f t="shared" si="5"/>
        <v>22.400000000000002</v>
      </c>
    </row>
    <row r="12" spans="1:26" ht="19.899999999999999" customHeight="1" x14ac:dyDescent="0.3">
      <c r="A12" s="6">
        <v>6</v>
      </c>
      <c r="B12" s="151">
        <v>663726</v>
      </c>
      <c r="C12" s="152" t="s">
        <v>110</v>
      </c>
      <c r="D12" s="166">
        <v>15</v>
      </c>
      <c r="E12" s="166">
        <v>13.5</v>
      </c>
      <c r="F12" s="166">
        <v>9.5</v>
      </c>
      <c r="G12" s="166">
        <v>14</v>
      </c>
      <c r="H12" s="166">
        <v>10</v>
      </c>
      <c r="I12" s="15">
        <f t="shared" si="3"/>
        <v>62</v>
      </c>
      <c r="J12" s="16">
        <f t="shared" si="7"/>
        <v>9.2999999999999989</v>
      </c>
      <c r="K12" s="30">
        <v>4.5</v>
      </c>
      <c r="L12" s="30">
        <v>5</v>
      </c>
      <c r="M12" s="30">
        <v>2.5</v>
      </c>
      <c r="N12" s="30">
        <v>2.5</v>
      </c>
      <c r="O12" s="30">
        <v>3.5</v>
      </c>
      <c r="P12" s="31">
        <f>SUM(K12:O12)</f>
        <v>18</v>
      </c>
      <c r="Q12" s="32">
        <f t="shared" si="6"/>
        <v>0.9</v>
      </c>
      <c r="R12" s="38">
        <f t="shared" si="1"/>
        <v>2.4750000000000001</v>
      </c>
      <c r="S12" s="136">
        <f t="shared" si="1"/>
        <v>2.2749999999999999</v>
      </c>
      <c r="T12" s="136">
        <f t="shared" si="1"/>
        <v>1.55</v>
      </c>
      <c r="U12" s="136">
        <f t="shared" si="1"/>
        <v>2.2250000000000001</v>
      </c>
      <c r="V12" s="139">
        <f t="shared" si="1"/>
        <v>1.675</v>
      </c>
      <c r="W12" s="121">
        <f t="shared" si="2"/>
        <v>80</v>
      </c>
      <c r="X12" s="161">
        <f t="shared" si="2"/>
        <v>10.199999999999999</v>
      </c>
      <c r="Y12" s="171">
        <v>63</v>
      </c>
      <c r="Z12" s="163">
        <f t="shared" si="5"/>
        <v>50.400000000000006</v>
      </c>
    </row>
    <row r="13" spans="1:26" ht="19.899999999999999" customHeight="1" x14ac:dyDescent="0.3">
      <c r="A13" s="6">
        <v>7</v>
      </c>
      <c r="B13" s="151">
        <v>663727</v>
      </c>
      <c r="C13" s="152" t="s">
        <v>111</v>
      </c>
      <c r="D13" s="166">
        <v>10.5</v>
      </c>
      <c r="E13" s="166">
        <v>7</v>
      </c>
      <c r="F13" s="166">
        <v>8.5</v>
      </c>
      <c r="G13" s="166">
        <v>10</v>
      </c>
      <c r="H13" s="166">
        <v>9</v>
      </c>
      <c r="I13" s="15">
        <f t="shared" si="3"/>
        <v>45</v>
      </c>
      <c r="J13" s="16">
        <f t="shared" si="7"/>
        <v>6.75</v>
      </c>
      <c r="K13" s="30">
        <v>3</v>
      </c>
      <c r="L13" s="30">
        <v>2.5</v>
      </c>
      <c r="M13" s="30">
        <v>2</v>
      </c>
      <c r="N13" s="30">
        <v>3.5</v>
      </c>
      <c r="O13" s="30">
        <v>4</v>
      </c>
      <c r="P13" s="31">
        <f t="shared" si="8"/>
        <v>15</v>
      </c>
      <c r="Q13" s="32">
        <f t="shared" si="6"/>
        <v>0.75</v>
      </c>
      <c r="R13" s="38">
        <f t="shared" si="1"/>
        <v>1.7250000000000001</v>
      </c>
      <c r="S13" s="136">
        <f t="shared" si="1"/>
        <v>1.175</v>
      </c>
      <c r="T13" s="136">
        <f t="shared" si="1"/>
        <v>1.375</v>
      </c>
      <c r="U13" s="136">
        <f t="shared" si="1"/>
        <v>1.675</v>
      </c>
      <c r="V13" s="139">
        <f t="shared" si="1"/>
        <v>1.5499999999999998</v>
      </c>
      <c r="W13" s="121">
        <f t="shared" si="2"/>
        <v>60</v>
      </c>
      <c r="X13" s="161">
        <f t="shared" si="2"/>
        <v>7.5</v>
      </c>
      <c r="Y13" s="171">
        <v>50</v>
      </c>
      <c r="Z13" s="163">
        <f t="shared" si="5"/>
        <v>40</v>
      </c>
    </row>
    <row r="14" spans="1:26" ht="19.899999999999999" customHeight="1" x14ac:dyDescent="0.3">
      <c r="A14" s="6">
        <v>8</v>
      </c>
      <c r="B14" s="151">
        <v>663728</v>
      </c>
      <c r="C14" s="152" t="s">
        <v>112</v>
      </c>
      <c r="D14" s="166">
        <v>12</v>
      </c>
      <c r="E14" s="166">
        <v>10</v>
      </c>
      <c r="F14" s="166">
        <v>8</v>
      </c>
      <c r="G14" s="166">
        <v>10.5</v>
      </c>
      <c r="H14" s="166">
        <v>9.5</v>
      </c>
      <c r="I14" s="15">
        <f t="shared" si="3"/>
        <v>50</v>
      </c>
      <c r="J14" s="16">
        <f t="shared" si="7"/>
        <v>7.5</v>
      </c>
      <c r="K14" s="30">
        <v>4</v>
      </c>
      <c r="L14" s="30">
        <v>3</v>
      </c>
      <c r="M14" s="30">
        <v>2.5</v>
      </c>
      <c r="N14" s="30">
        <v>3.5</v>
      </c>
      <c r="O14" s="30">
        <v>3</v>
      </c>
      <c r="P14" s="31">
        <f t="shared" si="8"/>
        <v>16</v>
      </c>
      <c r="Q14" s="32">
        <f t="shared" si="6"/>
        <v>0.8</v>
      </c>
      <c r="R14" s="38">
        <f t="shared" si="1"/>
        <v>1.9999999999999998</v>
      </c>
      <c r="S14" s="136">
        <f t="shared" si="1"/>
        <v>1.65</v>
      </c>
      <c r="T14" s="136">
        <f t="shared" si="1"/>
        <v>1.325</v>
      </c>
      <c r="U14" s="136">
        <f t="shared" si="1"/>
        <v>1.75</v>
      </c>
      <c r="V14" s="139">
        <f t="shared" si="1"/>
        <v>1.5750000000000002</v>
      </c>
      <c r="W14" s="121">
        <f t="shared" si="2"/>
        <v>66</v>
      </c>
      <c r="X14" s="161">
        <f t="shared" si="2"/>
        <v>8.3000000000000007</v>
      </c>
      <c r="Y14" s="171">
        <v>55</v>
      </c>
      <c r="Z14" s="163">
        <f t="shared" si="5"/>
        <v>44</v>
      </c>
    </row>
    <row r="15" spans="1:26" ht="19.899999999999999" customHeight="1" thickBot="1" x14ac:dyDescent="0.35">
      <c r="A15" s="6">
        <v>9</v>
      </c>
      <c r="B15" s="151">
        <v>663729</v>
      </c>
      <c r="C15" s="152" t="s">
        <v>113</v>
      </c>
      <c r="D15" s="14">
        <v>9</v>
      </c>
      <c r="E15" s="14">
        <v>13.5</v>
      </c>
      <c r="F15" s="14">
        <v>12</v>
      </c>
      <c r="G15" s="14">
        <v>8</v>
      </c>
      <c r="H15" s="14">
        <v>6</v>
      </c>
      <c r="I15" s="15">
        <f t="shared" si="3"/>
        <v>48.5</v>
      </c>
      <c r="J15" s="16">
        <f t="shared" si="7"/>
        <v>7.2749999999999995</v>
      </c>
      <c r="K15" s="30">
        <v>3</v>
      </c>
      <c r="L15" s="30">
        <v>2</v>
      </c>
      <c r="M15" s="30">
        <v>4</v>
      </c>
      <c r="N15" s="30">
        <v>3.5</v>
      </c>
      <c r="O15" s="30">
        <v>2.5</v>
      </c>
      <c r="P15" s="31">
        <f t="shared" si="8"/>
        <v>15</v>
      </c>
      <c r="Q15" s="32">
        <f t="shared" si="6"/>
        <v>0.75</v>
      </c>
      <c r="R15" s="38">
        <f t="shared" si="1"/>
        <v>1.5</v>
      </c>
      <c r="S15" s="136">
        <f t="shared" si="1"/>
        <v>2.125</v>
      </c>
      <c r="T15" s="136">
        <f t="shared" si="1"/>
        <v>1.9999999999999998</v>
      </c>
      <c r="U15" s="136">
        <f t="shared" si="1"/>
        <v>1.375</v>
      </c>
      <c r="V15" s="139">
        <f t="shared" si="1"/>
        <v>1.0249999999999999</v>
      </c>
      <c r="W15" s="121">
        <f t="shared" si="2"/>
        <v>63.5</v>
      </c>
      <c r="X15" s="161">
        <f t="shared" si="2"/>
        <v>8.0249999999999986</v>
      </c>
      <c r="Y15" s="171">
        <v>53</v>
      </c>
      <c r="Z15" s="163">
        <f t="shared" si="5"/>
        <v>42.400000000000006</v>
      </c>
    </row>
    <row r="16" spans="1:26" ht="19.899999999999999" customHeight="1" x14ac:dyDescent="0.3">
      <c r="A16" s="6">
        <v>10</v>
      </c>
      <c r="B16" s="151">
        <v>663730</v>
      </c>
      <c r="C16" s="152" t="s">
        <v>114</v>
      </c>
      <c r="D16" s="13"/>
      <c r="E16" s="14"/>
      <c r="F16" s="14"/>
      <c r="G16" s="14"/>
      <c r="H16" s="10"/>
      <c r="I16" s="15"/>
      <c r="J16" s="16"/>
      <c r="K16" s="29"/>
      <c r="L16" s="30"/>
      <c r="M16" s="30"/>
      <c r="N16" s="30"/>
      <c r="O16" s="154"/>
      <c r="P16" s="31"/>
      <c r="Q16" s="32">
        <f t="shared" si="6"/>
        <v>0</v>
      </c>
      <c r="R16" s="38">
        <f t="shared" si="1"/>
        <v>0</v>
      </c>
      <c r="S16" s="136">
        <f t="shared" si="1"/>
        <v>0</v>
      </c>
      <c r="T16" s="136">
        <f t="shared" si="1"/>
        <v>0</v>
      </c>
      <c r="U16" s="136">
        <f t="shared" si="1"/>
        <v>0</v>
      </c>
      <c r="V16" s="139">
        <f t="shared" si="1"/>
        <v>0</v>
      </c>
      <c r="W16" s="121">
        <f t="shared" si="2"/>
        <v>0</v>
      </c>
      <c r="X16" s="161">
        <f t="shared" si="2"/>
        <v>0</v>
      </c>
      <c r="Y16" s="171" t="s">
        <v>105</v>
      </c>
      <c r="Z16" s="163" t="e">
        <f t="shared" si="5"/>
        <v>#VALUE!</v>
      </c>
    </row>
    <row r="17" spans="1:26" ht="19.899999999999999" customHeight="1" x14ac:dyDescent="0.3">
      <c r="A17" s="6">
        <v>11</v>
      </c>
      <c r="B17" s="151">
        <v>663731</v>
      </c>
      <c r="C17" s="152" t="s">
        <v>115</v>
      </c>
      <c r="D17" s="166">
        <v>7.5</v>
      </c>
      <c r="E17" s="166">
        <v>9.5</v>
      </c>
      <c r="F17" s="166">
        <v>11.5</v>
      </c>
      <c r="G17" s="166">
        <v>10.5</v>
      </c>
      <c r="H17" s="166">
        <v>9</v>
      </c>
      <c r="I17" s="15">
        <f t="shared" si="3"/>
        <v>48</v>
      </c>
      <c r="J17" s="16">
        <f t="shared" si="7"/>
        <v>7.1999999999999993</v>
      </c>
      <c r="K17" s="30">
        <v>2</v>
      </c>
      <c r="L17" s="30">
        <v>3</v>
      </c>
      <c r="M17" s="30">
        <v>4</v>
      </c>
      <c r="N17" s="30">
        <v>3.5</v>
      </c>
      <c r="O17" s="30">
        <v>2.5</v>
      </c>
      <c r="P17" s="31">
        <f t="shared" si="8"/>
        <v>15</v>
      </c>
      <c r="Q17" s="32">
        <f t="shared" si="6"/>
        <v>0.75</v>
      </c>
      <c r="R17" s="38">
        <f t="shared" si="1"/>
        <v>1.2250000000000001</v>
      </c>
      <c r="S17" s="136">
        <f t="shared" si="1"/>
        <v>1.5750000000000002</v>
      </c>
      <c r="T17" s="136">
        <f t="shared" si="1"/>
        <v>1.9249999999999998</v>
      </c>
      <c r="U17" s="136">
        <f t="shared" si="1"/>
        <v>1.75</v>
      </c>
      <c r="V17" s="139">
        <f t="shared" si="1"/>
        <v>1.4749999999999999</v>
      </c>
      <c r="W17" s="121">
        <f t="shared" si="2"/>
        <v>63</v>
      </c>
      <c r="X17" s="161">
        <f t="shared" si="2"/>
        <v>7.9499999999999993</v>
      </c>
      <c r="Y17" s="171">
        <v>54</v>
      </c>
      <c r="Z17" s="163">
        <f t="shared" si="5"/>
        <v>43.2</v>
      </c>
    </row>
    <row r="18" spans="1:26" ht="19.899999999999999" customHeight="1" x14ac:dyDescent="0.3">
      <c r="A18" s="6">
        <v>12</v>
      </c>
      <c r="B18" s="151">
        <v>663732</v>
      </c>
      <c r="C18" s="152" t="s">
        <v>116</v>
      </c>
      <c r="D18" s="166">
        <v>8</v>
      </c>
      <c r="E18" s="166">
        <v>13</v>
      </c>
      <c r="F18" s="166">
        <v>9.5</v>
      </c>
      <c r="G18" s="166">
        <v>11</v>
      </c>
      <c r="H18" s="166">
        <v>14</v>
      </c>
      <c r="I18" s="15">
        <f t="shared" si="3"/>
        <v>55.5</v>
      </c>
      <c r="J18" s="16">
        <f t="shared" si="7"/>
        <v>8.3249999999999993</v>
      </c>
      <c r="K18" s="30">
        <v>3</v>
      </c>
      <c r="L18" s="30">
        <v>3.5</v>
      </c>
      <c r="M18" s="30">
        <v>3</v>
      </c>
      <c r="N18" s="30">
        <v>5</v>
      </c>
      <c r="O18" s="30">
        <v>4</v>
      </c>
      <c r="P18" s="31">
        <f t="shared" si="8"/>
        <v>18.5</v>
      </c>
      <c r="Q18" s="32">
        <f t="shared" si="6"/>
        <v>0.92500000000000004</v>
      </c>
      <c r="R18" s="38">
        <f t="shared" si="1"/>
        <v>1.35</v>
      </c>
      <c r="S18" s="136">
        <f t="shared" si="1"/>
        <v>2.125</v>
      </c>
      <c r="T18" s="136">
        <f t="shared" si="1"/>
        <v>1.5750000000000002</v>
      </c>
      <c r="U18" s="136">
        <f t="shared" si="1"/>
        <v>1.9</v>
      </c>
      <c r="V18" s="139">
        <f t="shared" si="1"/>
        <v>2.3000000000000003</v>
      </c>
      <c r="W18" s="121">
        <f t="shared" si="2"/>
        <v>74</v>
      </c>
      <c r="X18" s="161">
        <f t="shared" si="2"/>
        <v>9.25</v>
      </c>
      <c r="Y18" s="171">
        <v>60</v>
      </c>
      <c r="Z18" s="163">
        <f t="shared" si="5"/>
        <v>48</v>
      </c>
    </row>
    <row r="19" spans="1:26" ht="19.899999999999999" customHeight="1" x14ac:dyDescent="0.3">
      <c r="A19" s="6">
        <v>13</v>
      </c>
      <c r="B19" s="151">
        <v>663733</v>
      </c>
      <c r="C19" s="152" t="s">
        <v>117</v>
      </c>
      <c r="D19" s="14">
        <v>1</v>
      </c>
      <c r="E19" s="14">
        <v>0</v>
      </c>
      <c r="F19" s="14">
        <v>2</v>
      </c>
      <c r="G19" s="14">
        <v>1</v>
      </c>
      <c r="H19" s="14">
        <v>1</v>
      </c>
      <c r="I19" s="15">
        <f t="shared" si="3"/>
        <v>5</v>
      </c>
      <c r="J19" s="16">
        <f t="shared" si="7"/>
        <v>0.75</v>
      </c>
      <c r="K19" s="30">
        <v>0.5</v>
      </c>
      <c r="L19" s="30">
        <v>0</v>
      </c>
      <c r="M19" s="30">
        <v>0</v>
      </c>
      <c r="N19" s="30">
        <v>1</v>
      </c>
      <c r="O19" s="30">
        <v>0</v>
      </c>
      <c r="P19" s="31">
        <f t="shared" si="8"/>
        <v>1.5</v>
      </c>
      <c r="Q19" s="32">
        <f t="shared" si="6"/>
        <v>7.5000000000000011E-2</v>
      </c>
      <c r="R19" s="38">
        <f t="shared" si="1"/>
        <v>0.17499999999999999</v>
      </c>
      <c r="S19" s="136">
        <f t="shared" si="1"/>
        <v>0</v>
      </c>
      <c r="T19" s="136">
        <f t="shared" si="1"/>
        <v>0.3</v>
      </c>
      <c r="U19" s="136">
        <f t="shared" si="1"/>
        <v>0.2</v>
      </c>
      <c r="V19" s="139">
        <f t="shared" si="1"/>
        <v>0.15</v>
      </c>
      <c r="W19" s="121">
        <f t="shared" si="2"/>
        <v>6.5</v>
      </c>
      <c r="X19" s="161">
        <f t="shared" si="2"/>
        <v>0.82499999999999996</v>
      </c>
      <c r="Y19" s="171">
        <v>9</v>
      </c>
      <c r="Z19" s="163">
        <f t="shared" si="5"/>
        <v>7.2</v>
      </c>
    </row>
    <row r="20" spans="1:26" ht="19.899999999999999" customHeight="1" x14ac:dyDescent="0.3">
      <c r="A20" s="6">
        <v>14</v>
      </c>
      <c r="B20" s="151">
        <v>663734</v>
      </c>
      <c r="C20" s="152" t="s">
        <v>118</v>
      </c>
      <c r="D20" s="14">
        <v>4</v>
      </c>
      <c r="E20" s="14">
        <v>8</v>
      </c>
      <c r="F20" s="14">
        <v>10</v>
      </c>
      <c r="G20" s="14">
        <v>7</v>
      </c>
      <c r="H20" s="14">
        <v>5</v>
      </c>
      <c r="I20" s="15">
        <f t="shared" si="3"/>
        <v>34</v>
      </c>
      <c r="J20" s="16">
        <f t="shared" si="7"/>
        <v>5.0999999999999996</v>
      </c>
      <c r="K20" s="30">
        <v>2</v>
      </c>
      <c r="L20" s="30">
        <v>3</v>
      </c>
      <c r="M20" s="30">
        <v>2.5</v>
      </c>
      <c r="N20" s="30">
        <v>3.5</v>
      </c>
      <c r="O20" s="30">
        <v>1</v>
      </c>
      <c r="P20" s="31">
        <f t="shared" si="8"/>
        <v>12</v>
      </c>
      <c r="Q20" s="32">
        <f t="shared" si="6"/>
        <v>0.60000000000000009</v>
      </c>
      <c r="R20" s="38">
        <f t="shared" si="1"/>
        <v>0.7</v>
      </c>
      <c r="S20" s="136">
        <f t="shared" si="1"/>
        <v>1.35</v>
      </c>
      <c r="T20" s="136">
        <f t="shared" si="1"/>
        <v>1.625</v>
      </c>
      <c r="U20" s="136">
        <f t="shared" si="1"/>
        <v>1.2250000000000001</v>
      </c>
      <c r="V20" s="139">
        <f t="shared" si="1"/>
        <v>0.8</v>
      </c>
      <c r="W20" s="121">
        <f t="shared" si="2"/>
        <v>46</v>
      </c>
      <c r="X20" s="161">
        <f t="shared" si="2"/>
        <v>5.6999999999999993</v>
      </c>
      <c r="Y20" s="171">
        <v>38</v>
      </c>
      <c r="Z20" s="163">
        <f t="shared" si="5"/>
        <v>30.400000000000002</v>
      </c>
    </row>
    <row r="21" spans="1:26" ht="19.899999999999999" customHeight="1" x14ac:dyDescent="0.3">
      <c r="A21" s="6">
        <v>15</v>
      </c>
      <c r="B21" s="151">
        <v>663735</v>
      </c>
      <c r="C21" s="153" t="s">
        <v>119</v>
      </c>
      <c r="D21" s="166">
        <v>5</v>
      </c>
      <c r="E21" s="166">
        <v>4.5</v>
      </c>
      <c r="F21" s="166">
        <v>3</v>
      </c>
      <c r="G21" s="166">
        <v>2.5</v>
      </c>
      <c r="H21" s="166">
        <v>4</v>
      </c>
      <c r="I21" s="15">
        <f t="shared" si="3"/>
        <v>19</v>
      </c>
      <c r="J21" s="16">
        <f t="shared" si="7"/>
        <v>2.85</v>
      </c>
      <c r="K21" s="30">
        <v>1</v>
      </c>
      <c r="L21" s="30">
        <v>0</v>
      </c>
      <c r="M21" s="30">
        <v>1.5</v>
      </c>
      <c r="N21" s="30">
        <v>1</v>
      </c>
      <c r="O21" s="30">
        <v>2</v>
      </c>
      <c r="P21" s="31">
        <f t="shared" si="8"/>
        <v>5.5</v>
      </c>
      <c r="Q21" s="32">
        <f t="shared" si="6"/>
        <v>0.27500000000000002</v>
      </c>
      <c r="R21" s="38">
        <f t="shared" si="1"/>
        <v>0.8</v>
      </c>
      <c r="S21" s="136">
        <f t="shared" si="1"/>
        <v>0.67499999999999993</v>
      </c>
      <c r="T21" s="136">
        <f t="shared" si="1"/>
        <v>0.52499999999999991</v>
      </c>
      <c r="U21" s="136">
        <f t="shared" si="1"/>
        <v>0.42499999999999999</v>
      </c>
      <c r="V21" s="139">
        <f t="shared" si="1"/>
        <v>0.7</v>
      </c>
      <c r="W21" s="121">
        <f t="shared" si="2"/>
        <v>24.5</v>
      </c>
      <c r="X21" s="161">
        <f t="shared" si="2"/>
        <v>3.125</v>
      </c>
      <c r="Y21" s="171">
        <v>25</v>
      </c>
      <c r="Z21" s="163">
        <f t="shared" si="5"/>
        <v>20</v>
      </c>
    </row>
    <row r="22" spans="1:26" ht="19.899999999999999" customHeight="1" x14ac:dyDescent="0.3">
      <c r="A22" s="6">
        <v>16</v>
      </c>
      <c r="B22" s="151">
        <v>663736</v>
      </c>
      <c r="C22" s="152" t="s">
        <v>120</v>
      </c>
      <c r="D22" s="14">
        <v>1</v>
      </c>
      <c r="E22" s="14">
        <v>0</v>
      </c>
      <c r="F22" s="14">
        <v>1.5</v>
      </c>
      <c r="G22" s="14">
        <v>0.5</v>
      </c>
      <c r="H22" s="14">
        <v>2</v>
      </c>
      <c r="I22" s="15">
        <f t="shared" si="3"/>
        <v>5</v>
      </c>
      <c r="J22" s="16">
        <f t="shared" si="7"/>
        <v>0.75</v>
      </c>
      <c r="K22" s="30">
        <v>0</v>
      </c>
      <c r="L22" s="30">
        <v>1</v>
      </c>
      <c r="M22" s="30">
        <v>0</v>
      </c>
      <c r="N22" s="30">
        <v>0.5</v>
      </c>
      <c r="O22" s="30">
        <v>0.5</v>
      </c>
      <c r="P22" s="31">
        <f t="shared" si="8"/>
        <v>2</v>
      </c>
      <c r="Q22" s="32">
        <f t="shared" si="6"/>
        <v>0.1</v>
      </c>
      <c r="R22" s="38">
        <f t="shared" si="1"/>
        <v>0.15</v>
      </c>
      <c r="S22" s="136">
        <f t="shared" si="1"/>
        <v>0.05</v>
      </c>
      <c r="T22" s="136">
        <f t="shared" si="1"/>
        <v>0.22499999999999998</v>
      </c>
      <c r="U22" s="136">
        <f t="shared" si="1"/>
        <v>0.1</v>
      </c>
      <c r="V22" s="139">
        <f t="shared" si="1"/>
        <v>0.32500000000000001</v>
      </c>
      <c r="W22" s="121">
        <f t="shared" si="2"/>
        <v>7</v>
      </c>
      <c r="X22" s="161">
        <f t="shared" si="2"/>
        <v>0.85</v>
      </c>
      <c r="Y22" s="171">
        <v>7</v>
      </c>
      <c r="Z22" s="163">
        <f t="shared" si="5"/>
        <v>5.6000000000000005</v>
      </c>
    </row>
    <row r="23" spans="1:26" ht="19.899999999999999" customHeight="1" x14ac:dyDescent="0.3">
      <c r="A23" s="6">
        <v>17</v>
      </c>
      <c r="B23" s="151">
        <v>663737</v>
      </c>
      <c r="C23" s="152" t="s">
        <v>121</v>
      </c>
      <c r="D23" s="14">
        <v>2.5</v>
      </c>
      <c r="E23" s="14">
        <v>3</v>
      </c>
      <c r="F23" s="14">
        <v>4.5</v>
      </c>
      <c r="G23" s="14">
        <v>2</v>
      </c>
      <c r="H23" s="14">
        <v>1.5</v>
      </c>
      <c r="I23" s="15">
        <f t="shared" si="3"/>
        <v>13.5</v>
      </c>
      <c r="J23" s="16">
        <f t="shared" si="7"/>
        <v>2.0249999999999999</v>
      </c>
      <c r="K23" s="30">
        <v>1.5</v>
      </c>
      <c r="L23" s="30">
        <v>1</v>
      </c>
      <c r="M23" s="30">
        <v>0.5</v>
      </c>
      <c r="N23" s="30">
        <v>0</v>
      </c>
      <c r="O23" s="30">
        <v>1</v>
      </c>
      <c r="P23" s="31">
        <f>SUM(K23:O23)</f>
        <v>4</v>
      </c>
      <c r="Q23" s="32">
        <f t="shared" si="6"/>
        <v>0.2</v>
      </c>
      <c r="R23" s="38">
        <f t="shared" si="1"/>
        <v>0.45</v>
      </c>
      <c r="S23" s="136">
        <f t="shared" si="1"/>
        <v>0.49999999999999994</v>
      </c>
      <c r="T23" s="136">
        <f t="shared" si="1"/>
        <v>0.7</v>
      </c>
      <c r="U23" s="136">
        <f t="shared" si="1"/>
        <v>0.3</v>
      </c>
      <c r="V23" s="139">
        <f t="shared" si="1"/>
        <v>0.27499999999999997</v>
      </c>
      <c r="W23" s="121">
        <f t="shared" si="2"/>
        <v>17.5</v>
      </c>
      <c r="X23" s="161">
        <f t="shared" si="2"/>
        <v>2.2250000000000001</v>
      </c>
      <c r="Y23" s="171">
        <v>18</v>
      </c>
      <c r="Z23" s="163">
        <f t="shared" si="5"/>
        <v>14.4</v>
      </c>
    </row>
    <row r="24" spans="1:26" ht="19.899999999999999" customHeight="1" x14ac:dyDescent="0.3">
      <c r="A24" s="6">
        <v>18</v>
      </c>
      <c r="B24" s="151">
        <v>663738</v>
      </c>
      <c r="C24" s="152" t="s">
        <v>122</v>
      </c>
      <c r="D24" s="14">
        <v>8</v>
      </c>
      <c r="E24" s="14">
        <v>10</v>
      </c>
      <c r="F24" s="14">
        <v>13</v>
      </c>
      <c r="G24" s="14">
        <v>11.5</v>
      </c>
      <c r="H24" s="14">
        <v>14</v>
      </c>
      <c r="I24" s="15">
        <f t="shared" si="3"/>
        <v>56.5</v>
      </c>
      <c r="J24" s="16">
        <f t="shared" si="7"/>
        <v>8.4749999999999996</v>
      </c>
      <c r="K24" s="30">
        <v>3</v>
      </c>
      <c r="L24" s="30">
        <v>2.5</v>
      </c>
      <c r="M24" s="30">
        <v>4</v>
      </c>
      <c r="N24" s="30">
        <v>5</v>
      </c>
      <c r="O24" s="30">
        <v>3.5</v>
      </c>
      <c r="P24" s="31">
        <f t="shared" si="8"/>
        <v>18</v>
      </c>
      <c r="Q24" s="32">
        <f t="shared" si="6"/>
        <v>0.9</v>
      </c>
      <c r="R24" s="38">
        <f t="shared" si="1"/>
        <v>1.35</v>
      </c>
      <c r="S24" s="136">
        <f t="shared" si="1"/>
        <v>1.625</v>
      </c>
      <c r="T24" s="136">
        <f t="shared" si="1"/>
        <v>2.15</v>
      </c>
      <c r="U24" s="136">
        <f t="shared" si="1"/>
        <v>1.9749999999999999</v>
      </c>
      <c r="V24" s="139">
        <f t="shared" si="1"/>
        <v>2.2749999999999999</v>
      </c>
      <c r="W24" s="121">
        <f t="shared" si="2"/>
        <v>74.5</v>
      </c>
      <c r="X24" s="161">
        <f t="shared" si="2"/>
        <v>9.375</v>
      </c>
      <c r="Y24" s="171">
        <v>60</v>
      </c>
      <c r="Z24" s="163">
        <f t="shared" si="5"/>
        <v>48</v>
      </c>
    </row>
    <row r="25" spans="1:26" ht="19.899999999999999" customHeight="1" x14ac:dyDescent="0.3">
      <c r="A25" s="6">
        <v>19</v>
      </c>
      <c r="B25" s="151">
        <v>663739</v>
      </c>
      <c r="C25" s="152" t="s">
        <v>123</v>
      </c>
      <c r="D25" s="14">
        <v>4</v>
      </c>
      <c r="E25" s="14">
        <v>5.5</v>
      </c>
      <c r="F25" s="14">
        <v>5</v>
      </c>
      <c r="G25" s="14">
        <v>6</v>
      </c>
      <c r="H25" s="14">
        <v>4.5</v>
      </c>
      <c r="I25" s="15">
        <f t="shared" si="3"/>
        <v>25</v>
      </c>
      <c r="J25" s="16">
        <f t="shared" si="7"/>
        <v>3.75</v>
      </c>
      <c r="K25" s="30">
        <v>2</v>
      </c>
      <c r="L25" s="30">
        <v>1.5</v>
      </c>
      <c r="M25" s="30">
        <v>1.5</v>
      </c>
      <c r="N25" s="30">
        <v>2.5</v>
      </c>
      <c r="O25" s="30">
        <v>1</v>
      </c>
      <c r="P25" s="31">
        <f>SUM(K25:O25)</f>
        <v>8.5</v>
      </c>
      <c r="Q25" s="32">
        <f t="shared" si="6"/>
        <v>0.42500000000000004</v>
      </c>
      <c r="R25" s="38">
        <f t="shared" si="1"/>
        <v>0.7</v>
      </c>
      <c r="S25" s="136">
        <f t="shared" si="1"/>
        <v>0.89999999999999991</v>
      </c>
      <c r="T25" s="136">
        <f t="shared" si="1"/>
        <v>0.82499999999999996</v>
      </c>
      <c r="U25" s="136">
        <f t="shared" si="1"/>
        <v>1.0249999999999999</v>
      </c>
      <c r="V25" s="139">
        <f t="shared" si="1"/>
        <v>0.72499999999999998</v>
      </c>
      <c r="W25" s="121">
        <f t="shared" si="2"/>
        <v>33.5</v>
      </c>
      <c r="X25" s="161">
        <f t="shared" si="2"/>
        <v>4.1749999999999998</v>
      </c>
      <c r="Y25" s="171">
        <v>29</v>
      </c>
      <c r="Z25" s="163">
        <f t="shared" si="5"/>
        <v>23.200000000000003</v>
      </c>
    </row>
    <row r="26" spans="1:26" ht="19.899999999999999" customHeight="1" x14ac:dyDescent="0.3">
      <c r="A26" s="6">
        <v>20</v>
      </c>
      <c r="B26" s="151">
        <v>663740</v>
      </c>
      <c r="C26" s="152" t="s">
        <v>124</v>
      </c>
      <c r="D26" s="14">
        <v>5.5</v>
      </c>
      <c r="E26" s="14">
        <v>6</v>
      </c>
      <c r="F26" s="14">
        <v>3.5</v>
      </c>
      <c r="G26" s="14">
        <v>4</v>
      </c>
      <c r="H26" s="14">
        <v>5</v>
      </c>
      <c r="I26" s="15">
        <f t="shared" si="3"/>
        <v>24</v>
      </c>
      <c r="J26" s="16">
        <f t="shared" si="7"/>
        <v>3.5999999999999996</v>
      </c>
      <c r="K26" s="30">
        <v>2</v>
      </c>
      <c r="L26" s="30">
        <v>1</v>
      </c>
      <c r="M26" s="30">
        <v>2.5</v>
      </c>
      <c r="N26" s="30">
        <v>2</v>
      </c>
      <c r="O26" s="30">
        <v>1.5</v>
      </c>
      <c r="P26" s="31">
        <f t="shared" ref="P26:P29" si="9">SUM(K26:O26)</f>
        <v>9</v>
      </c>
      <c r="Q26" s="32">
        <f t="shared" si="6"/>
        <v>0.45</v>
      </c>
      <c r="R26" s="38">
        <f t="shared" si="1"/>
        <v>0.92499999999999993</v>
      </c>
      <c r="S26" s="136">
        <f t="shared" si="1"/>
        <v>0.95</v>
      </c>
      <c r="T26" s="136">
        <f t="shared" si="1"/>
        <v>0.65</v>
      </c>
      <c r="U26" s="136">
        <f t="shared" si="1"/>
        <v>0.7</v>
      </c>
      <c r="V26" s="139">
        <f t="shared" si="1"/>
        <v>0.82499999999999996</v>
      </c>
      <c r="W26" s="121">
        <f t="shared" si="2"/>
        <v>33</v>
      </c>
      <c r="X26" s="161">
        <f t="shared" si="2"/>
        <v>4.05</v>
      </c>
      <c r="Y26" s="171">
        <v>30</v>
      </c>
      <c r="Z26" s="163">
        <f t="shared" si="5"/>
        <v>24</v>
      </c>
    </row>
    <row r="27" spans="1:26" ht="19.899999999999999" customHeight="1" x14ac:dyDescent="0.3">
      <c r="A27" s="6">
        <v>21</v>
      </c>
      <c r="B27" s="151">
        <v>663741</v>
      </c>
      <c r="C27" s="152" t="s">
        <v>125</v>
      </c>
      <c r="D27" s="14">
        <v>7</v>
      </c>
      <c r="E27" s="14">
        <v>8</v>
      </c>
      <c r="F27" s="14">
        <v>10</v>
      </c>
      <c r="G27" s="14">
        <v>7.5</v>
      </c>
      <c r="H27" s="14">
        <v>5</v>
      </c>
      <c r="I27" s="15">
        <f t="shared" si="3"/>
        <v>37.5</v>
      </c>
      <c r="J27" s="16">
        <f t="shared" si="7"/>
        <v>5.625</v>
      </c>
      <c r="K27" s="30">
        <v>1</v>
      </c>
      <c r="L27" s="30">
        <v>2.5</v>
      </c>
      <c r="M27" s="30">
        <v>3</v>
      </c>
      <c r="N27" s="30">
        <v>3.5</v>
      </c>
      <c r="O27" s="30">
        <v>2</v>
      </c>
      <c r="P27" s="31">
        <f t="shared" si="9"/>
        <v>12</v>
      </c>
      <c r="Q27" s="32">
        <f t="shared" si="6"/>
        <v>0.60000000000000009</v>
      </c>
      <c r="R27" s="38">
        <f t="shared" ref="R27:V42" si="10">(D27*0.15+K27*0.05)</f>
        <v>1.1000000000000001</v>
      </c>
      <c r="S27" s="136">
        <f t="shared" si="10"/>
        <v>1.325</v>
      </c>
      <c r="T27" s="136">
        <f t="shared" si="10"/>
        <v>1.65</v>
      </c>
      <c r="U27" s="136">
        <f t="shared" si="10"/>
        <v>1.3</v>
      </c>
      <c r="V27" s="139">
        <f t="shared" si="10"/>
        <v>0.85</v>
      </c>
      <c r="W27" s="121">
        <f t="shared" si="2"/>
        <v>49.5</v>
      </c>
      <c r="X27" s="161">
        <f t="shared" si="2"/>
        <v>6.2249999999999996</v>
      </c>
      <c r="Y27" s="171">
        <v>40</v>
      </c>
      <c r="Z27" s="163">
        <f t="shared" si="5"/>
        <v>32</v>
      </c>
    </row>
    <row r="28" spans="1:26" ht="19.899999999999999" customHeight="1" x14ac:dyDescent="0.3">
      <c r="A28" s="6">
        <v>22</v>
      </c>
      <c r="B28" s="151">
        <v>663742</v>
      </c>
      <c r="C28" s="152" t="s">
        <v>126</v>
      </c>
      <c r="D28" s="14">
        <v>1</v>
      </c>
      <c r="E28" s="14">
        <v>0.5</v>
      </c>
      <c r="F28" s="14">
        <v>2</v>
      </c>
      <c r="G28" s="14">
        <v>1</v>
      </c>
      <c r="H28" s="14">
        <v>2.5</v>
      </c>
      <c r="I28" s="15">
        <f t="shared" si="3"/>
        <v>7</v>
      </c>
      <c r="J28" s="16">
        <f t="shared" si="7"/>
        <v>1.05</v>
      </c>
      <c r="K28" s="30">
        <v>0.5</v>
      </c>
      <c r="L28" s="30">
        <v>1</v>
      </c>
      <c r="M28" s="30">
        <v>0</v>
      </c>
      <c r="N28" s="30">
        <v>1</v>
      </c>
      <c r="O28" s="30">
        <v>0.5</v>
      </c>
      <c r="P28" s="31">
        <f t="shared" si="9"/>
        <v>3</v>
      </c>
      <c r="Q28" s="32">
        <f t="shared" si="6"/>
        <v>0.15000000000000002</v>
      </c>
      <c r="R28" s="38">
        <f t="shared" si="10"/>
        <v>0.17499999999999999</v>
      </c>
      <c r="S28" s="136">
        <f t="shared" si="10"/>
        <v>0.125</v>
      </c>
      <c r="T28" s="136">
        <f t="shared" si="10"/>
        <v>0.3</v>
      </c>
      <c r="U28" s="136">
        <f t="shared" si="10"/>
        <v>0.2</v>
      </c>
      <c r="V28" s="139">
        <f t="shared" si="10"/>
        <v>0.4</v>
      </c>
      <c r="W28" s="121">
        <f t="shared" si="2"/>
        <v>10</v>
      </c>
      <c r="X28" s="161">
        <f t="shared" si="2"/>
        <v>1.2000000000000002</v>
      </c>
      <c r="Y28" s="171">
        <v>11</v>
      </c>
      <c r="Z28" s="163">
        <f t="shared" si="5"/>
        <v>8.8000000000000007</v>
      </c>
    </row>
    <row r="29" spans="1:26" ht="19.899999999999999" customHeight="1" x14ac:dyDescent="0.3">
      <c r="A29" s="6">
        <v>23</v>
      </c>
      <c r="B29" s="151">
        <v>663743</v>
      </c>
      <c r="C29" s="152" t="s">
        <v>127</v>
      </c>
      <c r="D29" s="14">
        <v>11</v>
      </c>
      <c r="E29" s="14">
        <v>9.5</v>
      </c>
      <c r="F29" s="14">
        <v>10</v>
      </c>
      <c r="G29" s="14">
        <v>8</v>
      </c>
      <c r="H29" s="14">
        <v>9.5</v>
      </c>
      <c r="I29" s="15">
        <f t="shared" si="3"/>
        <v>48</v>
      </c>
      <c r="J29" s="16">
        <f t="shared" si="7"/>
        <v>7.1999999999999993</v>
      </c>
      <c r="K29" s="30">
        <v>2.5</v>
      </c>
      <c r="L29" s="30">
        <v>4</v>
      </c>
      <c r="M29" s="30">
        <v>3.5</v>
      </c>
      <c r="N29" s="30">
        <v>2</v>
      </c>
      <c r="O29" s="30">
        <v>3</v>
      </c>
      <c r="P29" s="31">
        <f t="shared" si="9"/>
        <v>15</v>
      </c>
      <c r="Q29" s="32">
        <f t="shared" si="6"/>
        <v>0.75</v>
      </c>
      <c r="R29" s="38">
        <f t="shared" si="10"/>
        <v>1.7749999999999999</v>
      </c>
      <c r="S29" s="136">
        <f t="shared" si="10"/>
        <v>1.625</v>
      </c>
      <c r="T29" s="136">
        <f t="shared" si="10"/>
        <v>1.675</v>
      </c>
      <c r="U29" s="136">
        <f t="shared" si="10"/>
        <v>1.3</v>
      </c>
      <c r="V29" s="139">
        <f t="shared" si="10"/>
        <v>1.5750000000000002</v>
      </c>
      <c r="W29" s="121">
        <f t="shared" si="2"/>
        <v>63</v>
      </c>
      <c r="X29" s="161">
        <f t="shared" si="2"/>
        <v>7.9499999999999993</v>
      </c>
      <c r="Y29" s="171">
        <v>51</v>
      </c>
      <c r="Z29" s="163">
        <f t="shared" si="5"/>
        <v>40.800000000000004</v>
      </c>
    </row>
    <row r="30" spans="1:26" ht="19.899999999999999" customHeight="1" x14ac:dyDescent="0.3">
      <c r="A30" s="6">
        <v>24</v>
      </c>
      <c r="B30" s="151">
        <v>663744</v>
      </c>
      <c r="C30" s="152" t="s">
        <v>128</v>
      </c>
      <c r="D30" s="14">
        <v>6.5</v>
      </c>
      <c r="E30" s="14">
        <v>4</v>
      </c>
      <c r="F30" s="14">
        <v>9</v>
      </c>
      <c r="G30" s="14">
        <v>5</v>
      </c>
      <c r="H30" s="14">
        <v>8</v>
      </c>
      <c r="I30" s="15">
        <f t="shared" si="3"/>
        <v>32.5</v>
      </c>
      <c r="J30" s="16">
        <f t="shared" si="7"/>
        <v>4.875</v>
      </c>
      <c r="K30" s="30">
        <v>2</v>
      </c>
      <c r="L30" s="30">
        <v>1.5</v>
      </c>
      <c r="M30" s="30">
        <v>1</v>
      </c>
      <c r="N30" s="30">
        <v>2.5</v>
      </c>
      <c r="O30" s="30">
        <v>1.5</v>
      </c>
      <c r="P30" s="31">
        <f t="shared" si="8"/>
        <v>8.5</v>
      </c>
      <c r="Q30" s="32">
        <f t="shared" si="6"/>
        <v>0.42500000000000004</v>
      </c>
      <c r="R30" s="38">
        <f t="shared" si="10"/>
        <v>1.075</v>
      </c>
      <c r="S30" s="136">
        <f t="shared" si="10"/>
        <v>0.67500000000000004</v>
      </c>
      <c r="T30" s="136">
        <f t="shared" si="10"/>
        <v>1.4</v>
      </c>
      <c r="U30" s="136">
        <f t="shared" si="10"/>
        <v>0.875</v>
      </c>
      <c r="V30" s="139">
        <f t="shared" si="10"/>
        <v>1.2749999999999999</v>
      </c>
      <c r="W30" s="121">
        <f t="shared" si="2"/>
        <v>41</v>
      </c>
      <c r="X30" s="161">
        <f t="shared" si="2"/>
        <v>5.3</v>
      </c>
      <c r="Y30" s="171">
        <v>36</v>
      </c>
      <c r="Z30" s="163">
        <f t="shared" si="5"/>
        <v>28.8</v>
      </c>
    </row>
    <row r="31" spans="1:26" ht="19.899999999999999" customHeight="1" x14ac:dyDescent="0.3">
      <c r="A31" s="6">
        <v>25</v>
      </c>
      <c r="B31" s="151">
        <v>663745</v>
      </c>
      <c r="C31" s="152" t="s">
        <v>129</v>
      </c>
      <c r="D31" s="14">
        <v>5</v>
      </c>
      <c r="E31" s="14">
        <v>7</v>
      </c>
      <c r="F31" s="14">
        <v>4</v>
      </c>
      <c r="G31" s="14">
        <v>3.5</v>
      </c>
      <c r="H31" s="14">
        <v>6</v>
      </c>
      <c r="I31" s="15">
        <f t="shared" si="3"/>
        <v>25.5</v>
      </c>
      <c r="J31" s="16">
        <f t="shared" si="7"/>
        <v>3.8249999999999997</v>
      </c>
      <c r="K31" s="30">
        <v>1.5</v>
      </c>
      <c r="L31" s="30">
        <v>2</v>
      </c>
      <c r="M31" s="30">
        <v>1</v>
      </c>
      <c r="N31" s="30">
        <v>2.5</v>
      </c>
      <c r="O31" s="30">
        <v>2</v>
      </c>
      <c r="P31" s="31">
        <f t="shared" si="8"/>
        <v>9</v>
      </c>
      <c r="Q31" s="32">
        <f t="shared" si="6"/>
        <v>0.45</v>
      </c>
      <c r="R31" s="38">
        <f t="shared" si="10"/>
        <v>0.82499999999999996</v>
      </c>
      <c r="S31" s="136">
        <f t="shared" si="10"/>
        <v>1.1500000000000001</v>
      </c>
      <c r="T31" s="136">
        <f t="shared" si="10"/>
        <v>0.65</v>
      </c>
      <c r="U31" s="136">
        <f t="shared" si="10"/>
        <v>0.65</v>
      </c>
      <c r="V31" s="139">
        <f t="shared" si="10"/>
        <v>0.99999999999999989</v>
      </c>
      <c r="W31" s="121">
        <f t="shared" si="2"/>
        <v>34.5</v>
      </c>
      <c r="X31" s="161">
        <f t="shared" si="2"/>
        <v>4.2749999999999995</v>
      </c>
      <c r="Y31" s="171">
        <v>30</v>
      </c>
      <c r="Z31" s="163">
        <f t="shared" si="5"/>
        <v>24</v>
      </c>
    </row>
    <row r="32" spans="1:26" ht="19.899999999999999" customHeight="1" x14ac:dyDescent="0.3">
      <c r="A32" s="6">
        <v>26</v>
      </c>
      <c r="B32" s="151">
        <v>663746</v>
      </c>
      <c r="C32" s="152" t="s">
        <v>130</v>
      </c>
      <c r="D32" s="14">
        <v>6</v>
      </c>
      <c r="E32" s="14">
        <v>5</v>
      </c>
      <c r="F32" s="14">
        <v>4.5</v>
      </c>
      <c r="G32" s="14">
        <v>4</v>
      </c>
      <c r="H32" s="14">
        <v>2.5</v>
      </c>
      <c r="I32" s="15">
        <f t="shared" si="3"/>
        <v>22</v>
      </c>
      <c r="J32" s="16">
        <f t="shared" si="7"/>
        <v>3.3</v>
      </c>
      <c r="K32" s="30">
        <v>1</v>
      </c>
      <c r="L32" s="30">
        <v>1.5</v>
      </c>
      <c r="M32" s="30">
        <v>2</v>
      </c>
      <c r="N32" s="30">
        <v>0.5</v>
      </c>
      <c r="O32" s="30">
        <v>1.5</v>
      </c>
      <c r="P32" s="31">
        <f t="shared" si="8"/>
        <v>6.5</v>
      </c>
      <c r="Q32" s="32">
        <f t="shared" si="6"/>
        <v>0.32500000000000001</v>
      </c>
      <c r="R32" s="38">
        <f t="shared" si="10"/>
        <v>0.95</v>
      </c>
      <c r="S32" s="136">
        <f t="shared" si="10"/>
        <v>0.82499999999999996</v>
      </c>
      <c r="T32" s="136">
        <f t="shared" si="10"/>
        <v>0.77499999999999991</v>
      </c>
      <c r="U32" s="136">
        <f t="shared" si="10"/>
        <v>0.625</v>
      </c>
      <c r="V32" s="139">
        <f t="shared" si="10"/>
        <v>0.45</v>
      </c>
      <c r="W32" s="121">
        <f t="shared" si="2"/>
        <v>28.5</v>
      </c>
      <c r="X32" s="161">
        <f t="shared" si="2"/>
        <v>3.625</v>
      </c>
      <c r="Y32" s="171">
        <v>25</v>
      </c>
      <c r="Z32" s="163">
        <f t="shared" si="5"/>
        <v>20</v>
      </c>
    </row>
    <row r="33" spans="1:26" ht="19.899999999999999" customHeight="1" x14ac:dyDescent="0.3">
      <c r="A33" s="6">
        <v>27</v>
      </c>
      <c r="B33" s="151">
        <v>663747</v>
      </c>
      <c r="C33" s="152" t="s">
        <v>131</v>
      </c>
      <c r="D33" s="14">
        <v>7.5</v>
      </c>
      <c r="E33" s="14">
        <v>9</v>
      </c>
      <c r="F33" s="14">
        <v>8</v>
      </c>
      <c r="G33" s="14">
        <v>7</v>
      </c>
      <c r="H33" s="14">
        <v>6</v>
      </c>
      <c r="I33" s="15">
        <f t="shared" si="3"/>
        <v>37.5</v>
      </c>
      <c r="J33" s="16">
        <f t="shared" si="7"/>
        <v>5.625</v>
      </c>
      <c r="K33" s="30">
        <v>1.5</v>
      </c>
      <c r="L33" s="30">
        <v>3</v>
      </c>
      <c r="M33" s="30">
        <v>2.5</v>
      </c>
      <c r="N33" s="30">
        <v>2</v>
      </c>
      <c r="O33" s="30">
        <v>3.5</v>
      </c>
      <c r="P33" s="31">
        <f t="shared" si="8"/>
        <v>12.5</v>
      </c>
      <c r="Q33" s="32">
        <f t="shared" si="6"/>
        <v>0.625</v>
      </c>
      <c r="R33" s="38">
        <f t="shared" si="10"/>
        <v>1.2</v>
      </c>
      <c r="S33" s="136">
        <f t="shared" si="10"/>
        <v>1.5</v>
      </c>
      <c r="T33" s="136">
        <f t="shared" si="10"/>
        <v>1.325</v>
      </c>
      <c r="U33" s="136">
        <f t="shared" si="10"/>
        <v>1.1500000000000001</v>
      </c>
      <c r="V33" s="139">
        <f t="shared" si="10"/>
        <v>1.075</v>
      </c>
      <c r="W33" s="121">
        <f t="shared" si="2"/>
        <v>50</v>
      </c>
      <c r="X33" s="161">
        <f t="shared" si="2"/>
        <v>6.25</v>
      </c>
      <c r="Y33" s="171">
        <v>44</v>
      </c>
      <c r="Z33" s="163">
        <f t="shared" si="5"/>
        <v>35.200000000000003</v>
      </c>
    </row>
    <row r="34" spans="1:26" ht="19.899999999999999" customHeight="1" x14ac:dyDescent="0.3">
      <c r="A34" s="6">
        <v>28</v>
      </c>
      <c r="B34" s="151">
        <v>663748</v>
      </c>
      <c r="C34" s="152" t="s">
        <v>132</v>
      </c>
      <c r="D34" s="14">
        <v>3.5</v>
      </c>
      <c r="E34" s="14">
        <v>2.5</v>
      </c>
      <c r="F34" s="14">
        <v>3</v>
      </c>
      <c r="G34" s="14">
        <v>5</v>
      </c>
      <c r="H34" s="14">
        <v>4</v>
      </c>
      <c r="I34" s="15">
        <f t="shared" si="3"/>
        <v>18</v>
      </c>
      <c r="J34" s="16">
        <f t="shared" si="7"/>
        <v>2.6999999999999997</v>
      </c>
      <c r="K34" s="30">
        <v>1</v>
      </c>
      <c r="L34" s="30">
        <v>0.5</v>
      </c>
      <c r="M34" s="30">
        <v>2</v>
      </c>
      <c r="N34" s="30">
        <v>1.5</v>
      </c>
      <c r="O34" s="30">
        <v>1</v>
      </c>
      <c r="P34" s="31">
        <f t="shared" si="8"/>
        <v>6</v>
      </c>
      <c r="Q34" s="32">
        <f t="shared" si="6"/>
        <v>0.30000000000000004</v>
      </c>
      <c r="R34" s="38">
        <f t="shared" si="10"/>
        <v>0.57500000000000007</v>
      </c>
      <c r="S34" s="136">
        <f t="shared" si="10"/>
        <v>0.4</v>
      </c>
      <c r="T34" s="136">
        <f t="shared" si="10"/>
        <v>0.54999999999999993</v>
      </c>
      <c r="U34" s="136">
        <f t="shared" si="10"/>
        <v>0.82499999999999996</v>
      </c>
      <c r="V34" s="139">
        <f t="shared" si="10"/>
        <v>0.65</v>
      </c>
      <c r="W34" s="121">
        <f t="shared" si="2"/>
        <v>24</v>
      </c>
      <c r="X34" s="161">
        <f t="shared" si="2"/>
        <v>3</v>
      </c>
      <c r="Y34" s="171">
        <v>24</v>
      </c>
      <c r="Z34" s="163">
        <f t="shared" si="5"/>
        <v>19.200000000000003</v>
      </c>
    </row>
    <row r="35" spans="1:26" ht="19.899999999999999" customHeight="1" x14ac:dyDescent="0.3">
      <c r="A35" s="6">
        <v>29</v>
      </c>
      <c r="B35" s="151">
        <v>663749</v>
      </c>
      <c r="C35" s="152" t="s">
        <v>133</v>
      </c>
      <c r="D35" s="14">
        <v>4</v>
      </c>
      <c r="E35" s="14">
        <v>3</v>
      </c>
      <c r="F35" s="14">
        <v>4</v>
      </c>
      <c r="G35" s="14">
        <v>3</v>
      </c>
      <c r="H35" s="14">
        <v>2</v>
      </c>
      <c r="I35" s="15">
        <f t="shared" si="3"/>
        <v>16</v>
      </c>
      <c r="J35" s="16">
        <f t="shared" si="7"/>
        <v>2.4</v>
      </c>
      <c r="K35" s="30">
        <v>1.5</v>
      </c>
      <c r="L35" s="30">
        <v>1</v>
      </c>
      <c r="M35" s="30">
        <v>1.5</v>
      </c>
      <c r="N35" s="30">
        <v>0.5</v>
      </c>
      <c r="O35" s="30">
        <v>1</v>
      </c>
      <c r="P35" s="31">
        <f t="shared" si="8"/>
        <v>5.5</v>
      </c>
      <c r="Q35" s="32">
        <f t="shared" si="6"/>
        <v>0.27500000000000002</v>
      </c>
      <c r="R35" s="38">
        <f t="shared" si="10"/>
        <v>0.67500000000000004</v>
      </c>
      <c r="S35" s="136">
        <f t="shared" si="10"/>
        <v>0.49999999999999994</v>
      </c>
      <c r="T35" s="136">
        <f t="shared" si="10"/>
        <v>0.67500000000000004</v>
      </c>
      <c r="U35" s="136">
        <f t="shared" si="10"/>
        <v>0.47499999999999998</v>
      </c>
      <c r="V35" s="139">
        <f t="shared" si="10"/>
        <v>0.35</v>
      </c>
      <c r="W35" s="121">
        <f t="shared" si="2"/>
        <v>21.5</v>
      </c>
      <c r="X35" s="161">
        <f t="shared" si="2"/>
        <v>2.6749999999999998</v>
      </c>
      <c r="Y35" s="171">
        <v>20</v>
      </c>
      <c r="Z35" s="163">
        <f t="shared" si="5"/>
        <v>16</v>
      </c>
    </row>
    <row r="36" spans="1:26" ht="19.899999999999999" customHeight="1" x14ac:dyDescent="0.3">
      <c r="A36" s="6">
        <v>30</v>
      </c>
      <c r="B36" s="151">
        <v>663750</v>
      </c>
      <c r="C36" s="152" t="s">
        <v>134</v>
      </c>
      <c r="D36" s="14">
        <v>6</v>
      </c>
      <c r="E36" s="14">
        <v>4</v>
      </c>
      <c r="F36" s="14">
        <v>5</v>
      </c>
      <c r="G36" s="14">
        <v>4</v>
      </c>
      <c r="H36" s="14">
        <v>2</v>
      </c>
      <c r="I36" s="15">
        <f t="shared" si="3"/>
        <v>21</v>
      </c>
      <c r="J36" s="16">
        <f t="shared" si="7"/>
        <v>3.15</v>
      </c>
      <c r="K36" s="30">
        <v>1</v>
      </c>
      <c r="L36" s="30">
        <v>2</v>
      </c>
      <c r="M36" s="30">
        <v>0.5</v>
      </c>
      <c r="N36" s="30">
        <v>1.5</v>
      </c>
      <c r="O36" s="30">
        <v>1.5</v>
      </c>
      <c r="P36" s="31">
        <f t="shared" si="8"/>
        <v>6.5</v>
      </c>
      <c r="Q36" s="32">
        <f t="shared" si="6"/>
        <v>0.32500000000000001</v>
      </c>
      <c r="R36" s="38">
        <f t="shared" si="10"/>
        <v>0.95</v>
      </c>
      <c r="S36" s="136">
        <f t="shared" si="10"/>
        <v>0.7</v>
      </c>
      <c r="T36" s="136">
        <f t="shared" si="10"/>
        <v>0.77500000000000002</v>
      </c>
      <c r="U36" s="136">
        <f t="shared" si="10"/>
        <v>0.67500000000000004</v>
      </c>
      <c r="V36" s="139">
        <f t="shared" si="10"/>
        <v>0.375</v>
      </c>
      <c r="W36" s="121">
        <f t="shared" si="2"/>
        <v>27.5</v>
      </c>
      <c r="X36" s="161">
        <f t="shared" si="2"/>
        <v>3.4750000000000001</v>
      </c>
      <c r="Y36" s="171">
        <v>25</v>
      </c>
      <c r="Z36" s="163">
        <f t="shared" si="5"/>
        <v>20</v>
      </c>
    </row>
    <row r="37" spans="1:26" ht="19.899999999999999" customHeight="1" x14ac:dyDescent="0.3">
      <c r="A37" s="6">
        <v>31</v>
      </c>
      <c r="B37" s="151">
        <v>663751</v>
      </c>
      <c r="C37" s="152" t="s">
        <v>135</v>
      </c>
      <c r="D37" s="14">
        <v>3</v>
      </c>
      <c r="E37" s="14">
        <v>2</v>
      </c>
      <c r="F37" s="14">
        <v>4</v>
      </c>
      <c r="G37" s="14">
        <v>3</v>
      </c>
      <c r="H37" s="14">
        <v>1.5</v>
      </c>
      <c r="I37" s="15">
        <f t="shared" si="3"/>
        <v>13.5</v>
      </c>
      <c r="J37" s="16">
        <f t="shared" si="7"/>
        <v>2.0249999999999999</v>
      </c>
      <c r="K37" s="30">
        <v>1.5</v>
      </c>
      <c r="L37" s="30">
        <v>0.5</v>
      </c>
      <c r="M37" s="30">
        <v>1</v>
      </c>
      <c r="N37" s="30">
        <v>0</v>
      </c>
      <c r="O37" s="30">
        <v>0.5</v>
      </c>
      <c r="P37" s="30">
        <f t="shared" ref="P37" si="11">SUM(K37:O37)</f>
        <v>3.5</v>
      </c>
      <c r="Q37" s="32">
        <f t="shared" si="6"/>
        <v>0.17500000000000002</v>
      </c>
      <c r="R37" s="38">
        <f t="shared" si="10"/>
        <v>0.52499999999999991</v>
      </c>
      <c r="S37" s="136">
        <f t="shared" si="10"/>
        <v>0.32500000000000001</v>
      </c>
      <c r="T37" s="136">
        <f t="shared" si="10"/>
        <v>0.65</v>
      </c>
      <c r="U37" s="136">
        <f t="shared" si="10"/>
        <v>0.44999999999999996</v>
      </c>
      <c r="V37" s="139">
        <f t="shared" si="10"/>
        <v>0.24999999999999997</v>
      </c>
      <c r="W37" s="121">
        <f t="shared" si="2"/>
        <v>17</v>
      </c>
      <c r="X37" s="161">
        <f t="shared" si="2"/>
        <v>2.1999999999999997</v>
      </c>
      <c r="Y37" s="171">
        <v>18</v>
      </c>
      <c r="Z37" s="163">
        <f t="shared" si="5"/>
        <v>14.4</v>
      </c>
    </row>
    <row r="38" spans="1:26" ht="19.899999999999999" customHeight="1" x14ac:dyDescent="0.3">
      <c r="A38" s="6">
        <v>32</v>
      </c>
      <c r="B38" s="151">
        <v>663752</v>
      </c>
      <c r="C38" s="152" t="s">
        <v>136</v>
      </c>
      <c r="D38" s="14">
        <v>4</v>
      </c>
      <c r="E38" s="14">
        <v>2.5</v>
      </c>
      <c r="F38" s="14">
        <v>3</v>
      </c>
      <c r="G38" s="14">
        <v>2</v>
      </c>
      <c r="H38" s="14">
        <v>3</v>
      </c>
      <c r="I38" s="15">
        <f t="shared" si="3"/>
        <v>14.5</v>
      </c>
      <c r="J38" s="16">
        <f t="shared" si="7"/>
        <v>2.1749999999999998</v>
      </c>
      <c r="K38" s="30">
        <v>0.5</v>
      </c>
      <c r="L38" s="30">
        <v>0.5</v>
      </c>
      <c r="M38" s="30">
        <v>2</v>
      </c>
      <c r="N38" s="30">
        <v>1</v>
      </c>
      <c r="O38" s="30">
        <v>1</v>
      </c>
      <c r="P38" s="31">
        <f t="shared" si="8"/>
        <v>5</v>
      </c>
      <c r="Q38" s="32">
        <f t="shared" si="6"/>
        <v>0.25</v>
      </c>
      <c r="R38" s="38">
        <f t="shared" si="10"/>
        <v>0.625</v>
      </c>
      <c r="S38" s="136">
        <f t="shared" si="10"/>
        <v>0.4</v>
      </c>
      <c r="T38" s="136">
        <f t="shared" si="10"/>
        <v>0.54999999999999993</v>
      </c>
      <c r="U38" s="136">
        <f t="shared" si="10"/>
        <v>0.35</v>
      </c>
      <c r="V38" s="139">
        <f t="shared" si="10"/>
        <v>0.49999999999999994</v>
      </c>
      <c r="W38" s="121">
        <f t="shared" si="2"/>
        <v>19.5</v>
      </c>
      <c r="X38" s="161">
        <f t="shared" si="2"/>
        <v>2.4249999999999998</v>
      </c>
      <c r="Y38" s="171">
        <v>20</v>
      </c>
      <c r="Z38" s="163">
        <f t="shared" si="5"/>
        <v>16</v>
      </c>
    </row>
    <row r="39" spans="1:26" ht="19.899999999999999" customHeight="1" x14ac:dyDescent="0.3">
      <c r="A39" s="6">
        <v>33</v>
      </c>
      <c r="B39" s="151">
        <v>663753</v>
      </c>
      <c r="C39" s="152" t="s">
        <v>137</v>
      </c>
      <c r="D39" s="14">
        <v>5.5</v>
      </c>
      <c r="E39" s="14">
        <v>7</v>
      </c>
      <c r="F39" s="14">
        <v>8.5</v>
      </c>
      <c r="G39" s="14">
        <v>6.5</v>
      </c>
      <c r="H39" s="14">
        <v>6</v>
      </c>
      <c r="I39" s="15">
        <f t="shared" si="3"/>
        <v>33.5</v>
      </c>
      <c r="J39" s="16">
        <f t="shared" si="7"/>
        <v>5.0249999999999995</v>
      </c>
      <c r="K39" s="30">
        <v>2</v>
      </c>
      <c r="L39" s="30">
        <v>1</v>
      </c>
      <c r="M39" s="30">
        <v>1.5</v>
      </c>
      <c r="N39" s="30">
        <v>2.5</v>
      </c>
      <c r="O39" s="30">
        <v>2</v>
      </c>
      <c r="P39" s="31">
        <f t="shared" si="8"/>
        <v>9</v>
      </c>
      <c r="Q39" s="32">
        <f t="shared" si="6"/>
        <v>0.45</v>
      </c>
      <c r="R39" s="38">
        <f t="shared" si="10"/>
        <v>0.92499999999999993</v>
      </c>
      <c r="S39" s="136">
        <f t="shared" si="10"/>
        <v>1.1000000000000001</v>
      </c>
      <c r="T39" s="136">
        <f t="shared" si="10"/>
        <v>1.3499999999999999</v>
      </c>
      <c r="U39" s="136">
        <f t="shared" si="10"/>
        <v>1.1000000000000001</v>
      </c>
      <c r="V39" s="139">
        <f t="shared" si="10"/>
        <v>0.99999999999999989</v>
      </c>
      <c r="W39" s="121">
        <f t="shared" si="2"/>
        <v>42.5</v>
      </c>
      <c r="X39" s="161">
        <f t="shared" si="2"/>
        <v>5.4749999999999996</v>
      </c>
      <c r="Y39" s="171">
        <v>38</v>
      </c>
      <c r="Z39" s="163">
        <f t="shared" si="5"/>
        <v>30.400000000000002</v>
      </c>
    </row>
    <row r="40" spans="1:26" ht="19.899999999999999" customHeight="1" x14ac:dyDescent="0.3">
      <c r="A40" s="6">
        <v>34</v>
      </c>
      <c r="B40" s="151">
        <v>663754</v>
      </c>
      <c r="C40" s="152" t="s">
        <v>138</v>
      </c>
      <c r="D40" s="14">
        <v>2.5</v>
      </c>
      <c r="E40" s="14">
        <v>2</v>
      </c>
      <c r="F40" s="14">
        <v>3.5</v>
      </c>
      <c r="G40" s="14">
        <v>1.5</v>
      </c>
      <c r="H40" s="14">
        <v>4</v>
      </c>
      <c r="I40" s="15">
        <f t="shared" si="3"/>
        <v>13.5</v>
      </c>
      <c r="J40" s="16">
        <f t="shared" si="7"/>
        <v>2.0249999999999999</v>
      </c>
      <c r="K40" s="30">
        <v>0.5</v>
      </c>
      <c r="L40" s="30">
        <v>2</v>
      </c>
      <c r="M40" s="30">
        <v>1.5</v>
      </c>
      <c r="N40" s="30">
        <v>0</v>
      </c>
      <c r="O40" s="30">
        <v>2</v>
      </c>
      <c r="P40" s="31">
        <f t="shared" si="8"/>
        <v>6</v>
      </c>
      <c r="Q40" s="32">
        <f t="shared" si="6"/>
        <v>0.30000000000000004</v>
      </c>
      <c r="R40" s="38">
        <f t="shared" si="10"/>
        <v>0.4</v>
      </c>
      <c r="S40" s="136">
        <f t="shared" si="10"/>
        <v>0.4</v>
      </c>
      <c r="T40" s="136">
        <f t="shared" si="10"/>
        <v>0.60000000000000009</v>
      </c>
      <c r="U40" s="136">
        <f t="shared" si="10"/>
        <v>0.22499999999999998</v>
      </c>
      <c r="V40" s="139">
        <f t="shared" si="10"/>
        <v>0.7</v>
      </c>
      <c r="W40" s="121">
        <f t="shared" si="2"/>
        <v>19.5</v>
      </c>
      <c r="X40" s="161">
        <f t="shared" si="2"/>
        <v>2.3250000000000002</v>
      </c>
      <c r="Y40" s="171">
        <v>20</v>
      </c>
      <c r="Z40" s="163">
        <f t="shared" si="5"/>
        <v>16</v>
      </c>
    </row>
    <row r="41" spans="1:26" ht="19.899999999999999" customHeight="1" x14ac:dyDescent="0.3">
      <c r="A41" s="6">
        <v>35</v>
      </c>
      <c r="B41" s="151">
        <v>663755</v>
      </c>
      <c r="C41" s="152" t="s">
        <v>139</v>
      </c>
      <c r="D41" s="14">
        <v>5</v>
      </c>
      <c r="E41" s="14">
        <v>4</v>
      </c>
      <c r="F41" s="14">
        <v>5.5</v>
      </c>
      <c r="G41" s="14">
        <v>3</v>
      </c>
      <c r="H41" s="14">
        <v>4</v>
      </c>
      <c r="I41" s="15">
        <f t="shared" si="3"/>
        <v>21.5</v>
      </c>
      <c r="J41" s="16">
        <f t="shared" si="7"/>
        <v>3.2250000000000001</v>
      </c>
      <c r="K41" s="30">
        <v>0.5</v>
      </c>
      <c r="L41" s="30">
        <v>1.5</v>
      </c>
      <c r="M41" s="30">
        <v>1</v>
      </c>
      <c r="N41" s="30">
        <v>2</v>
      </c>
      <c r="O41" s="30">
        <v>1.5</v>
      </c>
      <c r="P41" s="31">
        <f t="shared" si="8"/>
        <v>6.5</v>
      </c>
      <c r="Q41" s="32">
        <f t="shared" si="6"/>
        <v>0.32500000000000001</v>
      </c>
      <c r="R41" s="38">
        <f t="shared" si="10"/>
        <v>0.77500000000000002</v>
      </c>
      <c r="S41" s="136">
        <f t="shared" si="10"/>
        <v>0.67500000000000004</v>
      </c>
      <c r="T41" s="136">
        <f t="shared" si="10"/>
        <v>0.875</v>
      </c>
      <c r="U41" s="136">
        <f t="shared" si="10"/>
        <v>0.54999999999999993</v>
      </c>
      <c r="V41" s="139">
        <f t="shared" si="10"/>
        <v>0.67500000000000004</v>
      </c>
      <c r="W41" s="121">
        <f t="shared" si="2"/>
        <v>28</v>
      </c>
      <c r="X41" s="161">
        <f t="shared" si="2"/>
        <v>3.5500000000000003</v>
      </c>
      <c r="Y41" s="171">
        <v>26</v>
      </c>
      <c r="Z41" s="163">
        <f t="shared" si="5"/>
        <v>20.8</v>
      </c>
    </row>
    <row r="42" spans="1:26" ht="19.899999999999999" customHeight="1" x14ac:dyDescent="0.3">
      <c r="A42" s="6">
        <v>36</v>
      </c>
      <c r="B42" s="151">
        <v>663756</v>
      </c>
      <c r="C42" s="152" t="s">
        <v>140</v>
      </c>
      <c r="D42" s="14">
        <v>3</v>
      </c>
      <c r="E42" s="14">
        <v>5</v>
      </c>
      <c r="F42" s="14">
        <v>4</v>
      </c>
      <c r="G42" s="14">
        <v>2</v>
      </c>
      <c r="H42" s="14">
        <v>3.5</v>
      </c>
      <c r="I42" s="15">
        <f t="shared" si="3"/>
        <v>17.5</v>
      </c>
      <c r="J42" s="16">
        <f t="shared" si="7"/>
        <v>2.625</v>
      </c>
      <c r="K42" s="30">
        <v>1</v>
      </c>
      <c r="L42" s="30">
        <v>1.5</v>
      </c>
      <c r="M42" s="30">
        <v>2</v>
      </c>
      <c r="N42" s="30">
        <v>1</v>
      </c>
      <c r="O42" s="30">
        <v>0.5</v>
      </c>
      <c r="P42" s="31">
        <f t="shared" si="8"/>
        <v>6</v>
      </c>
      <c r="Q42" s="32">
        <f t="shared" si="6"/>
        <v>0.30000000000000004</v>
      </c>
      <c r="R42" s="38">
        <f t="shared" si="10"/>
        <v>0.49999999999999994</v>
      </c>
      <c r="S42" s="136">
        <f t="shared" si="10"/>
        <v>0.82499999999999996</v>
      </c>
      <c r="T42" s="136">
        <f t="shared" si="10"/>
        <v>0.7</v>
      </c>
      <c r="U42" s="136">
        <f t="shared" si="10"/>
        <v>0.35</v>
      </c>
      <c r="V42" s="139">
        <f t="shared" si="10"/>
        <v>0.55000000000000004</v>
      </c>
      <c r="W42" s="121">
        <f t="shared" si="2"/>
        <v>23.5</v>
      </c>
      <c r="X42" s="161">
        <f t="shared" si="2"/>
        <v>2.9249999999999998</v>
      </c>
      <c r="Y42" s="171">
        <v>20</v>
      </c>
      <c r="Z42" s="163">
        <f t="shared" si="5"/>
        <v>16</v>
      </c>
    </row>
    <row r="43" spans="1:26" ht="19.899999999999999" customHeight="1" x14ac:dyDescent="0.3">
      <c r="A43" s="6">
        <v>37</v>
      </c>
      <c r="B43" s="151">
        <v>663757</v>
      </c>
      <c r="C43" s="152" t="s">
        <v>141</v>
      </c>
      <c r="D43" s="14">
        <v>5.5</v>
      </c>
      <c r="E43" s="14">
        <v>7</v>
      </c>
      <c r="F43" s="14">
        <v>8.5</v>
      </c>
      <c r="G43" s="14">
        <v>6.5</v>
      </c>
      <c r="H43" s="14">
        <v>6</v>
      </c>
      <c r="I43" s="15">
        <f t="shared" si="3"/>
        <v>33.5</v>
      </c>
      <c r="J43" s="16">
        <f t="shared" si="7"/>
        <v>5.0249999999999995</v>
      </c>
      <c r="K43" s="30">
        <v>2</v>
      </c>
      <c r="L43" s="30">
        <v>1</v>
      </c>
      <c r="M43" s="30">
        <v>1.5</v>
      </c>
      <c r="N43" s="30">
        <v>3</v>
      </c>
      <c r="O43" s="30">
        <v>2</v>
      </c>
      <c r="P43" s="31">
        <f t="shared" si="8"/>
        <v>9.5</v>
      </c>
      <c r="Q43" s="32">
        <f t="shared" si="6"/>
        <v>0.47500000000000003</v>
      </c>
      <c r="R43" s="38">
        <f t="shared" ref="R43:V94" si="12">(D43*0.15+K43*0.05)</f>
        <v>0.92499999999999993</v>
      </c>
      <c r="S43" s="136">
        <f t="shared" si="12"/>
        <v>1.1000000000000001</v>
      </c>
      <c r="T43" s="136">
        <f t="shared" si="12"/>
        <v>1.3499999999999999</v>
      </c>
      <c r="U43" s="136">
        <f t="shared" si="12"/>
        <v>1.125</v>
      </c>
      <c r="V43" s="139">
        <f t="shared" si="12"/>
        <v>0.99999999999999989</v>
      </c>
      <c r="W43" s="121">
        <f t="shared" si="2"/>
        <v>43</v>
      </c>
      <c r="X43" s="161">
        <f t="shared" si="2"/>
        <v>5.4999999999999991</v>
      </c>
      <c r="Y43" s="171">
        <v>37</v>
      </c>
      <c r="Z43" s="163">
        <f t="shared" si="5"/>
        <v>29.6</v>
      </c>
    </row>
    <row r="44" spans="1:26" ht="19.899999999999999" customHeight="1" x14ac:dyDescent="0.3">
      <c r="A44" s="6">
        <v>38</v>
      </c>
      <c r="B44" s="151">
        <v>663758</v>
      </c>
      <c r="C44" s="153" t="s">
        <v>142</v>
      </c>
      <c r="D44" s="14">
        <v>8.5</v>
      </c>
      <c r="E44" s="14">
        <v>9</v>
      </c>
      <c r="F44" s="14">
        <v>10</v>
      </c>
      <c r="G44" s="14">
        <v>7.5</v>
      </c>
      <c r="H44" s="14">
        <v>9.5</v>
      </c>
      <c r="I44" s="14">
        <f t="shared" ref="I44" si="13">SUM(D44:H44)</f>
        <v>44.5</v>
      </c>
      <c r="J44" s="16">
        <f t="shared" si="7"/>
        <v>6.6749999999999998</v>
      </c>
      <c r="K44" s="30">
        <v>4.5</v>
      </c>
      <c r="L44" s="30">
        <v>3</v>
      </c>
      <c r="M44" s="30">
        <v>3.5</v>
      </c>
      <c r="N44" s="30">
        <v>2</v>
      </c>
      <c r="O44" s="30">
        <v>2.5</v>
      </c>
      <c r="P44" s="31">
        <f t="shared" si="8"/>
        <v>15.5</v>
      </c>
      <c r="Q44" s="32">
        <f t="shared" si="6"/>
        <v>0.77500000000000002</v>
      </c>
      <c r="R44" s="38">
        <f t="shared" si="12"/>
        <v>1.5</v>
      </c>
      <c r="S44" s="136">
        <f t="shared" si="12"/>
        <v>1.5</v>
      </c>
      <c r="T44" s="136">
        <f t="shared" si="12"/>
        <v>1.675</v>
      </c>
      <c r="U44" s="136">
        <f t="shared" si="12"/>
        <v>1.2250000000000001</v>
      </c>
      <c r="V44" s="139">
        <f t="shared" si="12"/>
        <v>1.55</v>
      </c>
      <c r="W44" s="121">
        <f t="shared" si="2"/>
        <v>60</v>
      </c>
      <c r="X44" s="161">
        <f t="shared" si="2"/>
        <v>7.45</v>
      </c>
      <c r="Y44" s="171">
        <v>51</v>
      </c>
      <c r="Z44" s="163">
        <f t="shared" si="5"/>
        <v>40.800000000000004</v>
      </c>
    </row>
    <row r="45" spans="1:26" ht="19.899999999999999" customHeight="1" x14ac:dyDescent="0.3">
      <c r="A45" s="6">
        <v>39</v>
      </c>
      <c r="B45" s="151">
        <v>663759</v>
      </c>
      <c r="C45" s="152" t="s">
        <v>143</v>
      </c>
      <c r="D45" s="14">
        <v>13</v>
      </c>
      <c r="E45" s="14">
        <v>11.5</v>
      </c>
      <c r="F45" s="14">
        <v>9</v>
      </c>
      <c r="G45" s="14">
        <v>10</v>
      </c>
      <c r="H45" s="14">
        <v>9</v>
      </c>
      <c r="I45" s="15">
        <f t="shared" si="3"/>
        <v>52.5</v>
      </c>
      <c r="J45" s="16">
        <f t="shared" si="7"/>
        <v>7.875</v>
      </c>
      <c r="K45" s="30">
        <v>2</v>
      </c>
      <c r="L45" s="30">
        <v>2</v>
      </c>
      <c r="M45" s="30">
        <v>5</v>
      </c>
      <c r="N45" s="30">
        <v>4.5</v>
      </c>
      <c r="O45" s="30">
        <v>3</v>
      </c>
      <c r="P45" s="31">
        <f t="shared" si="8"/>
        <v>16.5</v>
      </c>
      <c r="Q45" s="32">
        <f t="shared" si="6"/>
        <v>0.82500000000000007</v>
      </c>
      <c r="R45" s="38">
        <f t="shared" si="12"/>
        <v>2.0499999999999998</v>
      </c>
      <c r="S45" s="136">
        <f t="shared" si="12"/>
        <v>1.825</v>
      </c>
      <c r="T45" s="136">
        <f t="shared" si="12"/>
        <v>1.5999999999999999</v>
      </c>
      <c r="U45" s="136">
        <f t="shared" si="12"/>
        <v>1.7250000000000001</v>
      </c>
      <c r="V45" s="139">
        <f t="shared" si="12"/>
        <v>1.5</v>
      </c>
      <c r="W45" s="121">
        <f t="shared" si="2"/>
        <v>69</v>
      </c>
      <c r="X45" s="161">
        <f t="shared" si="2"/>
        <v>8.6999999999999993</v>
      </c>
      <c r="Y45" s="171">
        <v>57</v>
      </c>
      <c r="Z45" s="163">
        <f t="shared" si="5"/>
        <v>45.6</v>
      </c>
    </row>
    <row r="46" spans="1:26" ht="19.899999999999999" customHeight="1" x14ac:dyDescent="0.3">
      <c r="A46" s="6">
        <v>40</v>
      </c>
      <c r="B46" s="151">
        <v>663760</v>
      </c>
      <c r="C46" s="152" t="s">
        <v>144</v>
      </c>
      <c r="D46" s="14">
        <v>10</v>
      </c>
      <c r="E46" s="14">
        <v>9</v>
      </c>
      <c r="F46" s="14">
        <v>8</v>
      </c>
      <c r="G46" s="14">
        <v>11.5</v>
      </c>
      <c r="H46" s="14">
        <v>7</v>
      </c>
      <c r="I46" s="15">
        <f t="shared" si="3"/>
        <v>45.5</v>
      </c>
      <c r="J46" s="16">
        <f t="shared" si="7"/>
        <v>6.8250000000000002</v>
      </c>
      <c r="K46" s="30">
        <v>3</v>
      </c>
      <c r="L46" s="30">
        <v>2.5</v>
      </c>
      <c r="M46" s="30">
        <v>1.5</v>
      </c>
      <c r="N46" s="30">
        <v>3</v>
      </c>
      <c r="O46" s="30">
        <v>3.5</v>
      </c>
      <c r="P46" s="31">
        <f t="shared" si="8"/>
        <v>13.5</v>
      </c>
      <c r="Q46" s="32">
        <f t="shared" si="6"/>
        <v>0.67500000000000004</v>
      </c>
      <c r="R46" s="38">
        <f t="shared" si="12"/>
        <v>1.65</v>
      </c>
      <c r="S46" s="136">
        <f t="shared" si="12"/>
        <v>1.4749999999999999</v>
      </c>
      <c r="T46" s="136">
        <f t="shared" si="12"/>
        <v>1.2749999999999999</v>
      </c>
      <c r="U46" s="136">
        <f t="shared" si="12"/>
        <v>1.875</v>
      </c>
      <c r="V46" s="139">
        <f t="shared" si="12"/>
        <v>1.2250000000000001</v>
      </c>
      <c r="W46" s="121">
        <f t="shared" si="2"/>
        <v>59</v>
      </c>
      <c r="X46" s="161">
        <f t="shared" si="2"/>
        <v>7.5</v>
      </c>
      <c r="Y46" s="171">
        <v>50</v>
      </c>
      <c r="Z46" s="163">
        <f t="shared" si="5"/>
        <v>40</v>
      </c>
    </row>
    <row r="47" spans="1:26" ht="19.899999999999999" customHeight="1" x14ac:dyDescent="0.3">
      <c r="A47" s="6">
        <v>41</v>
      </c>
      <c r="B47" s="151">
        <v>663761</v>
      </c>
      <c r="C47" s="152" t="s">
        <v>145</v>
      </c>
      <c r="D47" s="14">
        <v>18</v>
      </c>
      <c r="E47" s="14">
        <v>15</v>
      </c>
      <c r="F47" s="14">
        <v>12</v>
      </c>
      <c r="G47" s="14">
        <v>14</v>
      </c>
      <c r="H47" s="14">
        <v>8.5</v>
      </c>
      <c r="I47" s="15">
        <f t="shared" si="3"/>
        <v>67.5</v>
      </c>
      <c r="J47" s="16">
        <f t="shared" si="7"/>
        <v>10.125</v>
      </c>
      <c r="K47" s="30">
        <v>5</v>
      </c>
      <c r="L47" s="30">
        <v>3.5</v>
      </c>
      <c r="M47" s="30">
        <v>5.5</v>
      </c>
      <c r="N47" s="30">
        <v>4</v>
      </c>
      <c r="O47" s="30">
        <v>3</v>
      </c>
      <c r="P47" s="31">
        <f t="shared" si="8"/>
        <v>21</v>
      </c>
      <c r="Q47" s="32">
        <f t="shared" si="6"/>
        <v>1.05</v>
      </c>
      <c r="R47" s="38">
        <f t="shared" si="12"/>
        <v>2.9499999999999997</v>
      </c>
      <c r="S47" s="136">
        <f t="shared" si="12"/>
        <v>2.4249999999999998</v>
      </c>
      <c r="T47" s="136">
        <f t="shared" si="12"/>
        <v>2.0749999999999997</v>
      </c>
      <c r="U47" s="136">
        <f t="shared" si="12"/>
        <v>2.3000000000000003</v>
      </c>
      <c r="V47" s="139">
        <f t="shared" si="12"/>
        <v>1.4249999999999998</v>
      </c>
      <c r="W47" s="121">
        <f t="shared" si="2"/>
        <v>88.5</v>
      </c>
      <c r="X47" s="161">
        <f t="shared" si="2"/>
        <v>11.175000000000001</v>
      </c>
      <c r="Y47" s="171">
        <v>72</v>
      </c>
      <c r="Z47" s="163">
        <f t="shared" si="5"/>
        <v>57.6</v>
      </c>
    </row>
    <row r="48" spans="1:26" ht="19.899999999999999" customHeight="1" x14ac:dyDescent="0.3">
      <c r="A48" s="6">
        <v>42</v>
      </c>
      <c r="B48" s="151">
        <v>663762</v>
      </c>
      <c r="C48" s="152" t="s">
        <v>146</v>
      </c>
      <c r="D48" s="14">
        <v>0.5</v>
      </c>
      <c r="E48" s="14">
        <v>1</v>
      </c>
      <c r="F48" s="14">
        <v>2</v>
      </c>
      <c r="G48" s="14">
        <v>1</v>
      </c>
      <c r="H48" s="14">
        <v>1.5</v>
      </c>
      <c r="I48" s="15">
        <f t="shared" si="3"/>
        <v>6</v>
      </c>
      <c r="J48" s="16">
        <f t="shared" si="7"/>
        <v>0.89999999999999991</v>
      </c>
      <c r="K48" s="30">
        <v>1</v>
      </c>
      <c r="L48" s="30">
        <v>0.5</v>
      </c>
      <c r="M48" s="30">
        <v>0</v>
      </c>
      <c r="N48" s="30">
        <v>1</v>
      </c>
      <c r="O48" s="30">
        <v>0.5</v>
      </c>
      <c r="P48" s="31">
        <f t="shared" si="8"/>
        <v>3</v>
      </c>
      <c r="Q48" s="32">
        <f t="shared" si="6"/>
        <v>0.15000000000000002</v>
      </c>
      <c r="R48" s="38">
        <f t="shared" si="12"/>
        <v>0.125</v>
      </c>
      <c r="S48" s="136">
        <f t="shared" si="12"/>
        <v>0.17499999999999999</v>
      </c>
      <c r="T48" s="136">
        <f t="shared" si="12"/>
        <v>0.3</v>
      </c>
      <c r="U48" s="136">
        <f t="shared" si="12"/>
        <v>0.2</v>
      </c>
      <c r="V48" s="139">
        <f t="shared" si="12"/>
        <v>0.24999999999999997</v>
      </c>
      <c r="W48" s="121">
        <f t="shared" si="2"/>
        <v>9</v>
      </c>
      <c r="X48" s="161">
        <f t="shared" si="2"/>
        <v>1.0499999999999998</v>
      </c>
      <c r="Y48" s="171">
        <v>9</v>
      </c>
      <c r="Z48" s="163">
        <f t="shared" si="5"/>
        <v>7.2</v>
      </c>
    </row>
    <row r="49" spans="1:26" ht="19.899999999999999" customHeight="1" x14ac:dyDescent="0.3">
      <c r="A49" s="6">
        <v>43</v>
      </c>
      <c r="B49" s="151">
        <v>663763</v>
      </c>
      <c r="C49" s="152" t="s">
        <v>147</v>
      </c>
      <c r="D49" s="14">
        <v>7.5</v>
      </c>
      <c r="E49" s="14">
        <v>10</v>
      </c>
      <c r="F49" s="14">
        <v>8</v>
      </c>
      <c r="G49" s="14">
        <v>7</v>
      </c>
      <c r="H49" s="14">
        <v>12</v>
      </c>
      <c r="I49" s="15">
        <f t="shared" si="3"/>
        <v>44.5</v>
      </c>
      <c r="J49" s="16">
        <f t="shared" si="7"/>
        <v>6.6749999999999998</v>
      </c>
      <c r="K49" s="30">
        <v>4</v>
      </c>
      <c r="L49" s="30">
        <v>3</v>
      </c>
      <c r="M49" s="30">
        <v>2.5</v>
      </c>
      <c r="N49" s="30">
        <v>2</v>
      </c>
      <c r="O49" s="30">
        <v>3.5</v>
      </c>
      <c r="P49" s="31">
        <f t="shared" si="8"/>
        <v>15</v>
      </c>
      <c r="Q49" s="32">
        <f t="shared" si="6"/>
        <v>0.75</v>
      </c>
      <c r="R49" s="38">
        <f t="shared" si="12"/>
        <v>1.325</v>
      </c>
      <c r="S49" s="136">
        <f t="shared" si="12"/>
        <v>1.65</v>
      </c>
      <c r="T49" s="136">
        <f t="shared" si="12"/>
        <v>1.325</v>
      </c>
      <c r="U49" s="136">
        <f t="shared" si="12"/>
        <v>1.1500000000000001</v>
      </c>
      <c r="V49" s="139">
        <f t="shared" si="12"/>
        <v>1.9749999999999999</v>
      </c>
      <c r="W49" s="121">
        <f t="shared" si="2"/>
        <v>59.5</v>
      </c>
      <c r="X49" s="161">
        <f t="shared" si="2"/>
        <v>7.4249999999999998</v>
      </c>
      <c r="Y49" s="171">
        <v>50</v>
      </c>
      <c r="Z49" s="163">
        <f t="shared" si="5"/>
        <v>40</v>
      </c>
    </row>
    <row r="50" spans="1:26" ht="19.899999999999999" customHeight="1" x14ac:dyDescent="0.3">
      <c r="A50" s="6">
        <v>44</v>
      </c>
      <c r="B50" s="151">
        <v>663764</v>
      </c>
      <c r="C50" s="152" t="s">
        <v>148</v>
      </c>
      <c r="D50" s="14">
        <v>8</v>
      </c>
      <c r="E50" s="14">
        <v>9</v>
      </c>
      <c r="F50" s="14">
        <v>7</v>
      </c>
      <c r="G50" s="14">
        <v>9</v>
      </c>
      <c r="H50" s="14">
        <v>10</v>
      </c>
      <c r="I50" s="15">
        <f t="shared" si="3"/>
        <v>43</v>
      </c>
      <c r="J50" s="16">
        <f t="shared" si="7"/>
        <v>6.45</v>
      </c>
      <c r="K50" s="30">
        <v>2.5</v>
      </c>
      <c r="L50" s="30">
        <v>2</v>
      </c>
      <c r="M50" s="30">
        <v>3</v>
      </c>
      <c r="N50" s="30">
        <v>1.5</v>
      </c>
      <c r="O50" s="30">
        <v>3</v>
      </c>
      <c r="P50" s="31">
        <f t="shared" si="8"/>
        <v>12</v>
      </c>
      <c r="Q50" s="32">
        <f t="shared" si="6"/>
        <v>0.60000000000000009</v>
      </c>
      <c r="R50" s="38">
        <f t="shared" si="12"/>
        <v>1.325</v>
      </c>
      <c r="S50" s="136">
        <f t="shared" si="12"/>
        <v>1.45</v>
      </c>
      <c r="T50" s="136">
        <f t="shared" si="12"/>
        <v>1.2000000000000002</v>
      </c>
      <c r="U50" s="136">
        <f t="shared" si="12"/>
        <v>1.4249999999999998</v>
      </c>
      <c r="V50" s="139">
        <f t="shared" si="12"/>
        <v>1.65</v>
      </c>
      <c r="W50" s="121">
        <f t="shared" si="2"/>
        <v>55</v>
      </c>
      <c r="X50" s="161">
        <f t="shared" si="2"/>
        <v>7.0500000000000007</v>
      </c>
      <c r="Y50" s="171">
        <v>47</v>
      </c>
      <c r="Z50" s="163">
        <f t="shared" si="5"/>
        <v>37.6</v>
      </c>
    </row>
    <row r="51" spans="1:26" ht="19.899999999999999" customHeight="1" x14ac:dyDescent="0.3">
      <c r="A51" s="6">
        <v>45</v>
      </c>
      <c r="B51" s="151">
        <v>663765</v>
      </c>
      <c r="C51" s="152" t="s">
        <v>149</v>
      </c>
      <c r="D51" s="14">
        <v>7.5</v>
      </c>
      <c r="E51" s="14">
        <v>8</v>
      </c>
      <c r="F51" s="14">
        <v>10</v>
      </c>
      <c r="G51" s="14">
        <v>12</v>
      </c>
      <c r="H51" s="14">
        <v>7</v>
      </c>
      <c r="I51" s="15">
        <f t="shared" si="3"/>
        <v>44.5</v>
      </c>
      <c r="J51" s="16">
        <f t="shared" si="7"/>
        <v>6.6749999999999998</v>
      </c>
      <c r="K51" s="30">
        <v>4</v>
      </c>
      <c r="L51" s="30">
        <v>2.5</v>
      </c>
      <c r="M51" s="30">
        <v>2</v>
      </c>
      <c r="N51" s="30">
        <v>3</v>
      </c>
      <c r="O51" s="30">
        <v>3.5</v>
      </c>
      <c r="P51" s="30">
        <f t="shared" ref="P51:P52" si="14">SUM(K51:O51)</f>
        <v>15</v>
      </c>
      <c r="Q51" s="32">
        <f t="shared" si="6"/>
        <v>0.75</v>
      </c>
      <c r="R51" s="38">
        <f t="shared" si="12"/>
        <v>1.325</v>
      </c>
      <c r="S51" s="136">
        <f t="shared" si="12"/>
        <v>1.325</v>
      </c>
      <c r="T51" s="136">
        <f t="shared" si="12"/>
        <v>1.6</v>
      </c>
      <c r="U51" s="136">
        <f t="shared" si="12"/>
        <v>1.9499999999999997</v>
      </c>
      <c r="V51" s="139">
        <f t="shared" si="12"/>
        <v>1.2250000000000001</v>
      </c>
      <c r="W51" s="121">
        <f t="shared" si="2"/>
        <v>59.5</v>
      </c>
      <c r="X51" s="161">
        <f t="shared" si="2"/>
        <v>7.4249999999999998</v>
      </c>
      <c r="Y51" s="171">
        <v>50</v>
      </c>
      <c r="Z51" s="163">
        <f t="shared" si="5"/>
        <v>40</v>
      </c>
    </row>
    <row r="52" spans="1:26" ht="19.899999999999999" customHeight="1" x14ac:dyDescent="0.3">
      <c r="A52" s="6">
        <v>46</v>
      </c>
      <c r="B52" s="151">
        <v>663766</v>
      </c>
      <c r="C52" s="152" t="s">
        <v>150</v>
      </c>
      <c r="D52" s="14">
        <v>5</v>
      </c>
      <c r="E52" s="14">
        <v>6</v>
      </c>
      <c r="F52" s="14">
        <v>8.5</v>
      </c>
      <c r="G52" s="14">
        <v>5</v>
      </c>
      <c r="H52" s="14">
        <v>6</v>
      </c>
      <c r="I52" s="15">
        <f t="shared" si="3"/>
        <v>30.5</v>
      </c>
      <c r="J52" s="16">
        <f t="shared" si="7"/>
        <v>4.5750000000000002</v>
      </c>
      <c r="K52" s="30">
        <v>2</v>
      </c>
      <c r="L52" s="30">
        <v>1</v>
      </c>
      <c r="M52" s="30">
        <v>1.5</v>
      </c>
      <c r="N52" s="30">
        <v>2.5</v>
      </c>
      <c r="O52" s="30">
        <v>2</v>
      </c>
      <c r="P52" s="30">
        <f t="shared" si="14"/>
        <v>9</v>
      </c>
      <c r="Q52" s="32">
        <f t="shared" si="6"/>
        <v>0.45</v>
      </c>
      <c r="R52" s="38">
        <f t="shared" si="12"/>
        <v>0.85</v>
      </c>
      <c r="S52" s="136">
        <f t="shared" si="12"/>
        <v>0.95</v>
      </c>
      <c r="T52" s="136">
        <f t="shared" si="12"/>
        <v>1.3499999999999999</v>
      </c>
      <c r="U52" s="136">
        <f t="shared" si="12"/>
        <v>0.875</v>
      </c>
      <c r="V52" s="139">
        <f t="shared" si="12"/>
        <v>0.99999999999999989</v>
      </c>
      <c r="W52" s="121">
        <f t="shared" si="2"/>
        <v>39.5</v>
      </c>
      <c r="X52" s="161">
        <f t="shared" si="2"/>
        <v>5.0250000000000004</v>
      </c>
      <c r="Y52" s="171">
        <v>36</v>
      </c>
      <c r="Z52" s="163">
        <f t="shared" si="5"/>
        <v>28.8</v>
      </c>
    </row>
    <row r="53" spans="1:26" ht="19.899999999999999" customHeight="1" x14ac:dyDescent="0.3">
      <c r="A53" s="6">
        <v>47</v>
      </c>
      <c r="B53" s="151">
        <v>663767</v>
      </c>
      <c r="C53" s="152" t="s">
        <v>151</v>
      </c>
      <c r="D53" s="14">
        <v>2</v>
      </c>
      <c r="E53" s="14">
        <v>2.5</v>
      </c>
      <c r="F53" s="14">
        <v>3.5</v>
      </c>
      <c r="G53" s="14">
        <v>3</v>
      </c>
      <c r="H53" s="14">
        <v>1.5</v>
      </c>
      <c r="I53" s="15">
        <f t="shared" si="3"/>
        <v>12.5</v>
      </c>
      <c r="J53" s="16">
        <f t="shared" si="7"/>
        <v>1.875</v>
      </c>
      <c r="K53" s="30">
        <v>1</v>
      </c>
      <c r="L53" s="30">
        <v>0.5</v>
      </c>
      <c r="M53" s="30">
        <v>0.5</v>
      </c>
      <c r="N53" s="30">
        <v>0</v>
      </c>
      <c r="O53" s="30">
        <v>1</v>
      </c>
      <c r="P53" s="31">
        <f t="shared" si="8"/>
        <v>3</v>
      </c>
      <c r="Q53" s="32">
        <f t="shared" si="6"/>
        <v>0.15000000000000002</v>
      </c>
      <c r="R53" s="38">
        <f t="shared" si="12"/>
        <v>0.35</v>
      </c>
      <c r="S53" s="136">
        <f t="shared" si="12"/>
        <v>0.4</v>
      </c>
      <c r="T53" s="136">
        <f t="shared" si="12"/>
        <v>0.55000000000000004</v>
      </c>
      <c r="U53" s="136">
        <f t="shared" si="12"/>
        <v>0.44999999999999996</v>
      </c>
      <c r="V53" s="139">
        <f t="shared" si="12"/>
        <v>0.27499999999999997</v>
      </c>
      <c r="W53" s="121">
        <f t="shared" si="2"/>
        <v>15.5</v>
      </c>
      <c r="X53" s="161">
        <f t="shared" si="2"/>
        <v>2.0249999999999999</v>
      </c>
      <c r="Y53" s="171">
        <v>16</v>
      </c>
      <c r="Z53" s="163">
        <f t="shared" si="5"/>
        <v>12.8</v>
      </c>
    </row>
    <row r="54" spans="1:26" ht="19.899999999999999" customHeight="1" x14ac:dyDescent="0.3">
      <c r="A54" s="6">
        <v>48</v>
      </c>
      <c r="B54" s="151">
        <v>663768</v>
      </c>
      <c r="C54" s="152" t="s">
        <v>152</v>
      </c>
      <c r="D54" s="14">
        <v>8</v>
      </c>
      <c r="E54" s="14">
        <v>9</v>
      </c>
      <c r="F54" s="14">
        <v>7</v>
      </c>
      <c r="G54" s="14">
        <v>9</v>
      </c>
      <c r="H54" s="14">
        <v>10</v>
      </c>
      <c r="I54" s="15">
        <f t="shared" si="3"/>
        <v>43</v>
      </c>
      <c r="J54" s="16">
        <f t="shared" si="7"/>
        <v>6.45</v>
      </c>
      <c r="K54" s="30">
        <v>2.5</v>
      </c>
      <c r="L54" s="30">
        <v>2</v>
      </c>
      <c r="M54" s="30">
        <v>3</v>
      </c>
      <c r="N54" s="30">
        <v>1.5</v>
      </c>
      <c r="O54" s="30">
        <v>3</v>
      </c>
      <c r="P54" s="31">
        <f t="shared" si="8"/>
        <v>12</v>
      </c>
      <c r="Q54" s="32">
        <f t="shared" si="6"/>
        <v>0.60000000000000009</v>
      </c>
      <c r="R54" s="38">
        <f t="shared" si="12"/>
        <v>1.325</v>
      </c>
      <c r="S54" s="136">
        <f t="shared" si="12"/>
        <v>1.45</v>
      </c>
      <c r="T54" s="136">
        <f t="shared" si="12"/>
        <v>1.2000000000000002</v>
      </c>
      <c r="U54" s="136">
        <f t="shared" si="12"/>
        <v>1.4249999999999998</v>
      </c>
      <c r="V54" s="139">
        <f t="shared" si="12"/>
        <v>1.65</v>
      </c>
      <c r="W54" s="121">
        <f t="shared" si="2"/>
        <v>55</v>
      </c>
      <c r="X54" s="161">
        <f t="shared" si="2"/>
        <v>7.0500000000000007</v>
      </c>
      <c r="Y54" s="171">
        <v>48</v>
      </c>
      <c r="Z54" s="163">
        <f t="shared" si="5"/>
        <v>38.400000000000006</v>
      </c>
    </row>
    <row r="55" spans="1:26" ht="19.899999999999999" customHeight="1" x14ac:dyDescent="0.3">
      <c r="A55" s="6">
        <v>49</v>
      </c>
      <c r="B55" s="151">
        <v>663769</v>
      </c>
      <c r="C55" s="152" t="s">
        <v>153</v>
      </c>
      <c r="D55" s="14">
        <v>8</v>
      </c>
      <c r="E55" s="14">
        <v>7</v>
      </c>
      <c r="F55" s="14">
        <v>10</v>
      </c>
      <c r="G55" s="14">
        <v>11.5</v>
      </c>
      <c r="H55" s="14">
        <v>9</v>
      </c>
      <c r="I55" s="15">
        <f t="shared" si="3"/>
        <v>45.5</v>
      </c>
      <c r="J55" s="16">
        <f t="shared" si="7"/>
        <v>6.8250000000000002</v>
      </c>
      <c r="K55" s="30">
        <v>3</v>
      </c>
      <c r="L55" s="30">
        <v>2.5</v>
      </c>
      <c r="M55" s="30">
        <v>1.5</v>
      </c>
      <c r="N55" s="30">
        <v>3</v>
      </c>
      <c r="O55" s="30">
        <v>3.5</v>
      </c>
      <c r="P55" s="31">
        <f t="shared" si="8"/>
        <v>13.5</v>
      </c>
      <c r="Q55" s="32">
        <f t="shared" si="6"/>
        <v>0.67500000000000004</v>
      </c>
      <c r="R55" s="38">
        <f t="shared" si="12"/>
        <v>1.35</v>
      </c>
      <c r="S55" s="136">
        <f t="shared" si="12"/>
        <v>1.175</v>
      </c>
      <c r="T55" s="136">
        <f t="shared" si="12"/>
        <v>1.575</v>
      </c>
      <c r="U55" s="136">
        <f t="shared" si="12"/>
        <v>1.875</v>
      </c>
      <c r="V55" s="139">
        <f t="shared" si="12"/>
        <v>1.5249999999999999</v>
      </c>
      <c r="W55" s="121">
        <f t="shared" si="2"/>
        <v>59</v>
      </c>
      <c r="X55" s="161">
        <f t="shared" si="2"/>
        <v>7.5</v>
      </c>
      <c r="Y55" s="171">
        <v>50</v>
      </c>
      <c r="Z55" s="163">
        <f t="shared" si="5"/>
        <v>40</v>
      </c>
    </row>
    <row r="56" spans="1:26" ht="19.899999999999999" customHeight="1" x14ac:dyDescent="0.3">
      <c r="A56" s="6">
        <v>50</v>
      </c>
      <c r="B56" s="151">
        <v>663770</v>
      </c>
      <c r="C56" s="152" t="s">
        <v>154</v>
      </c>
      <c r="D56" s="14">
        <v>10</v>
      </c>
      <c r="E56" s="14">
        <v>13</v>
      </c>
      <c r="F56" s="14">
        <v>8</v>
      </c>
      <c r="G56" s="14">
        <v>14</v>
      </c>
      <c r="H56" s="14">
        <v>7</v>
      </c>
      <c r="I56" s="15">
        <f t="shared" si="3"/>
        <v>52</v>
      </c>
      <c r="J56" s="16">
        <f t="shared" si="7"/>
        <v>7.8</v>
      </c>
      <c r="K56" s="30">
        <v>2.5</v>
      </c>
      <c r="L56" s="30">
        <v>4</v>
      </c>
      <c r="M56" s="30">
        <v>3</v>
      </c>
      <c r="N56" s="30">
        <v>2.5</v>
      </c>
      <c r="O56" s="30">
        <v>3.5</v>
      </c>
      <c r="P56" s="31">
        <f t="shared" si="8"/>
        <v>15.5</v>
      </c>
      <c r="Q56" s="32">
        <f t="shared" si="6"/>
        <v>0.77500000000000002</v>
      </c>
      <c r="R56" s="38">
        <f t="shared" si="12"/>
        <v>1.625</v>
      </c>
      <c r="S56" s="136">
        <f t="shared" si="12"/>
        <v>2.15</v>
      </c>
      <c r="T56" s="136">
        <f t="shared" si="12"/>
        <v>1.35</v>
      </c>
      <c r="U56" s="136">
        <f t="shared" si="12"/>
        <v>2.2250000000000001</v>
      </c>
      <c r="V56" s="139">
        <f t="shared" si="12"/>
        <v>1.2250000000000001</v>
      </c>
      <c r="W56" s="121">
        <f t="shared" si="2"/>
        <v>67.5</v>
      </c>
      <c r="X56" s="161">
        <f t="shared" si="2"/>
        <v>8.5749999999999993</v>
      </c>
      <c r="Y56" s="171">
        <v>55</v>
      </c>
      <c r="Z56" s="163">
        <f t="shared" si="5"/>
        <v>44</v>
      </c>
    </row>
    <row r="57" spans="1:26" ht="19.899999999999999" customHeight="1" x14ac:dyDescent="0.3">
      <c r="A57" s="6">
        <v>51</v>
      </c>
      <c r="B57" s="151">
        <v>663771</v>
      </c>
      <c r="C57" s="152" t="s">
        <v>155</v>
      </c>
      <c r="D57" s="14">
        <v>18</v>
      </c>
      <c r="E57" s="14">
        <v>16</v>
      </c>
      <c r="F57" s="14">
        <v>15.5</v>
      </c>
      <c r="G57" s="14">
        <v>12</v>
      </c>
      <c r="H57" s="14">
        <v>11</v>
      </c>
      <c r="I57" s="15">
        <f t="shared" si="3"/>
        <v>72.5</v>
      </c>
      <c r="J57" s="16">
        <f t="shared" si="7"/>
        <v>10.875</v>
      </c>
      <c r="K57" s="30">
        <v>3.5</v>
      </c>
      <c r="L57" s="30">
        <v>5</v>
      </c>
      <c r="M57" s="30">
        <v>4.5</v>
      </c>
      <c r="N57" s="30">
        <v>3</v>
      </c>
      <c r="O57" s="30">
        <v>5.5</v>
      </c>
      <c r="P57" s="31">
        <f t="shared" si="8"/>
        <v>21.5</v>
      </c>
      <c r="Q57" s="32">
        <f t="shared" si="6"/>
        <v>1.075</v>
      </c>
      <c r="R57" s="38">
        <f t="shared" si="12"/>
        <v>2.8749999999999996</v>
      </c>
      <c r="S57" s="136">
        <f t="shared" si="12"/>
        <v>2.65</v>
      </c>
      <c r="T57" s="136">
        <f t="shared" si="12"/>
        <v>2.5499999999999998</v>
      </c>
      <c r="U57" s="136">
        <f t="shared" si="12"/>
        <v>1.9499999999999997</v>
      </c>
      <c r="V57" s="139">
        <f t="shared" si="12"/>
        <v>1.9249999999999998</v>
      </c>
      <c r="W57" s="121">
        <f t="shared" si="2"/>
        <v>94</v>
      </c>
      <c r="X57" s="161">
        <f t="shared" si="2"/>
        <v>11.95</v>
      </c>
      <c r="Y57" s="171">
        <v>75</v>
      </c>
      <c r="Z57" s="163">
        <f t="shared" si="5"/>
        <v>60</v>
      </c>
    </row>
    <row r="58" spans="1:26" ht="19.899999999999999" customHeight="1" x14ac:dyDescent="0.3">
      <c r="A58" s="6">
        <v>52</v>
      </c>
      <c r="B58" s="151">
        <v>663772</v>
      </c>
      <c r="C58" s="152" t="s">
        <v>156</v>
      </c>
      <c r="D58" s="14">
        <v>7</v>
      </c>
      <c r="E58" s="14">
        <v>9</v>
      </c>
      <c r="F58" s="14">
        <v>6.5</v>
      </c>
      <c r="G58" s="14">
        <v>10</v>
      </c>
      <c r="H58" s="14">
        <v>12</v>
      </c>
      <c r="I58" s="15">
        <f t="shared" si="3"/>
        <v>44.5</v>
      </c>
      <c r="J58" s="16">
        <f t="shared" si="7"/>
        <v>6.6749999999999998</v>
      </c>
      <c r="K58" s="30">
        <v>2</v>
      </c>
      <c r="L58" s="30">
        <v>3.5</v>
      </c>
      <c r="M58" s="30">
        <v>3</v>
      </c>
      <c r="N58" s="30">
        <v>2.5</v>
      </c>
      <c r="O58" s="30">
        <v>2</v>
      </c>
      <c r="P58" s="31">
        <f t="shared" si="8"/>
        <v>13</v>
      </c>
      <c r="Q58" s="32">
        <f t="shared" si="6"/>
        <v>0.65</v>
      </c>
      <c r="R58" s="38">
        <f t="shared" si="12"/>
        <v>1.1500000000000001</v>
      </c>
      <c r="S58" s="136">
        <f t="shared" si="12"/>
        <v>1.5249999999999999</v>
      </c>
      <c r="T58" s="136">
        <f t="shared" si="12"/>
        <v>1.125</v>
      </c>
      <c r="U58" s="136">
        <f t="shared" si="12"/>
        <v>1.625</v>
      </c>
      <c r="V58" s="139">
        <f t="shared" si="12"/>
        <v>1.9</v>
      </c>
      <c r="W58" s="121">
        <f t="shared" si="2"/>
        <v>57.5</v>
      </c>
      <c r="X58" s="161">
        <f t="shared" si="2"/>
        <v>7.3250000000000002</v>
      </c>
      <c r="Y58" s="171">
        <v>49</v>
      </c>
      <c r="Z58" s="163">
        <f t="shared" si="5"/>
        <v>39.200000000000003</v>
      </c>
    </row>
    <row r="59" spans="1:26" ht="19.899999999999999" customHeight="1" x14ac:dyDescent="0.3">
      <c r="A59" s="6">
        <v>53</v>
      </c>
      <c r="B59" s="151">
        <v>663773</v>
      </c>
      <c r="C59" s="152" t="s">
        <v>157</v>
      </c>
      <c r="D59" s="14">
        <v>9</v>
      </c>
      <c r="E59" s="14">
        <v>10</v>
      </c>
      <c r="F59" s="14">
        <v>7</v>
      </c>
      <c r="G59" s="14">
        <v>11</v>
      </c>
      <c r="H59" s="14">
        <v>12</v>
      </c>
      <c r="I59" s="15">
        <f t="shared" si="3"/>
        <v>49</v>
      </c>
      <c r="J59" s="16">
        <f t="shared" si="7"/>
        <v>7.35</v>
      </c>
      <c r="K59" s="30">
        <v>4</v>
      </c>
      <c r="L59" s="30">
        <v>2</v>
      </c>
      <c r="M59" s="30">
        <v>3.5</v>
      </c>
      <c r="N59" s="30">
        <v>3</v>
      </c>
      <c r="O59" s="30">
        <v>2.5</v>
      </c>
      <c r="P59" s="31">
        <f t="shared" si="8"/>
        <v>15</v>
      </c>
      <c r="Q59" s="32">
        <f t="shared" si="6"/>
        <v>0.75</v>
      </c>
      <c r="R59" s="38">
        <f t="shared" si="12"/>
        <v>1.5499999999999998</v>
      </c>
      <c r="S59" s="136">
        <f t="shared" si="12"/>
        <v>1.6</v>
      </c>
      <c r="T59" s="136">
        <f t="shared" si="12"/>
        <v>1.2250000000000001</v>
      </c>
      <c r="U59" s="136">
        <f t="shared" si="12"/>
        <v>1.7999999999999998</v>
      </c>
      <c r="V59" s="139">
        <f t="shared" si="12"/>
        <v>1.9249999999999998</v>
      </c>
      <c r="W59" s="121">
        <f t="shared" si="2"/>
        <v>64</v>
      </c>
      <c r="X59" s="161">
        <f t="shared" si="2"/>
        <v>8.1</v>
      </c>
      <c r="Y59" s="171">
        <v>55</v>
      </c>
      <c r="Z59" s="163">
        <f t="shared" si="5"/>
        <v>44</v>
      </c>
    </row>
    <row r="60" spans="1:26" ht="19.899999999999999" customHeight="1" x14ac:dyDescent="0.3">
      <c r="A60" s="6">
        <v>54</v>
      </c>
      <c r="B60" s="151">
        <v>663774</v>
      </c>
      <c r="C60" s="152" t="s">
        <v>158</v>
      </c>
      <c r="D60" s="14">
        <v>8.5</v>
      </c>
      <c r="E60" s="14">
        <v>8</v>
      </c>
      <c r="F60" s="14">
        <v>9</v>
      </c>
      <c r="G60" s="14">
        <v>11</v>
      </c>
      <c r="H60" s="14">
        <v>13</v>
      </c>
      <c r="I60" s="15">
        <f t="shared" si="3"/>
        <v>49.5</v>
      </c>
      <c r="J60" s="16">
        <f t="shared" si="7"/>
        <v>7.4249999999999998</v>
      </c>
      <c r="K60" s="30">
        <v>3.5</v>
      </c>
      <c r="L60" s="30">
        <v>3</v>
      </c>
      <c r="M60" s="30">
        <v>4</v>
      </c>
      <c r="N60" s="30">
        <v>2.5</v>
      </c>
      <c r="O60" s="30">
        <v>2</v>
      </c>
      <c r="P60" s="31">
        <f>SUM(K60:O60)</f>
        <v>15</v>
      </c>
      <c r="Q60" s="32">
        <f t="shared" si="6"/>
        <v>0.75</v>
      </c>
      <c r="R60" s="38">
        <f t="shared" si="12"/>
        <v>1.45</v>
      </c>
      <c r="S60" s="136">
        <f t="shared" si="12"/>
        <v>1.35</v>
      </c>
      <c r="T60" s="136">
        <f t="shared" si="12"/>
        <v>1.5499999999999998</v>
      </c>
      <c r="U60" s="136">
        <f>(G60*0.15+O60*0.05)</f>
        <v>1.75</v>
      </c>
      <c r="V60" s="139">
        <f t="shared" si="12"/>
        <v>2.0499999999999998</v>
      </c>
      <c r="W60" s="121">
        <f t="shared" si="2"/>
        <v>64.5</v>
      </c>
      <c r="X60" s="161">
        <f t="shared" si="2"/>
        <v>8.1750000000000007</v>
      </c>
      <c r="Y60" s="171">
        <v>53</v>
      </c>
      <c r="Z60" s="163">
        <f t="shared" si="5"/>
        <v>42.400000000000006</v>
      </c>
    </row>
    <row r="61" spans="1:26" ht="19.899999999999999" customHeight="1" x14ac:dyDescent="0.3">
      <c r="A61" s="6">
        <v>55</v>
      </c>
      <c r="B61" s="151">
        <v>663775</v>
      </c>
      <c r="C61" s="152" t="s">
        <v>159</v>
      </c>
      <c r="D61" s="14">
        <v>10</v>
      </c>
      <c r="E61" s="14">
        <v>13</v>
      </c>
      <c r="F61" s="14">
        <v>8</v>
      </c>
      <c r="G61" s="14">
        <v>15</v>
      </c>
      <c r="H61" s="14">
        <v>7</v>
      </c>
      <c r="I61" s="15">
        <f t="shared" si="3"/>
        <v>53</v>
      </c>
      <c r="J61" s="16">
        <f t="shared" si="7"/>
        <v>7.9499999999999993</v>
      </c>
      <c r="K61" s="30">
        <v>2.5</v>
      </c>
      <c r="L61" s="30">
        <v>4</v>
      </c>
      <c r="M61" s="30">
        <v>2.5</v>
      </c>
      <c r="N61" s="30">
        <v>3</v>
      </c>
      <c r="O61" s="30">
        <v>3.5</v>
      </c>
      <c r="P61" s="31">
        <f>SUM(K61:O61)</f>
        <v>15.5</v>
      </c>
      <c r="Q61" s="32">
        <f t="shared" si="6"/>
        <v>0.77500000000000002</v>
      </c>
      <c r="R61" s="38">
        <f t="shared" si="12"/>
        <v>1.625</v>
      </c>
      <c r="S61" s="136">
        <f t="shared" si="12"/>
        <v>2.15</v>
      </c>
      <c r="T61" s="136">
        <f t="shared" si="12"/>
        <v>1.325</v>
      </c>
      <c r="U61" s="136">
        <f>(G61*0.15+O61*0.05)</f>
        <v>2.4249999999999998</v>
      </c>
      <c r="V61" s="139">
        <f t="shared" si="12"/>
        <v>1.2250000000000001</v>
      </c>
      <c r="W61" s="121">
        <f t="shared" si="2"/>
        <v>68.5</v>
      </c>
      <c r="X61" s="161">
        <f t="shared" si="2"/>
        <v>8.7249999999999996</v>
      </c>
      <c r="Y61" s="171">
        <v>56</v>
      </c>
      <c r="Z61" s="163">
        <f t="shared" si="5"/>
        <v>44.800000000000004</v>
      </c>
    </row>
    <row r="62" spans="1:26" ht="19.899999999999999" customHeight="1" x14ac:dyDescent="0.3">
      <c r="A62" s="6">
        <v>56</v>
      </c>
      <c r="B62" s="151">
        <v>663776</v>
      </c>
      <c r="C62" s="152" t="s">
        <v>160</v>
      </c>
      <c r="D62" s="14">
        <v>11</v>
      </c>
      <c r="E62" s="14">
        <v>15</v>
      </c>
      <c r="F62" s="14">
        <v>12</v>
      </c>
      <c r="G62" s="14">
        <v>7</v>
      </c>
      <c r="H62" s="14">
        <v>8</v>
      </c>
      <c r="I62" s="15">
        <f t="shared" si="3"/>
        <v>53</v>
      </c>
      <c r="J62" s="16">
        <f t="shared" si="7"/>
        <v>7.9499999999999993</v>
      </c>
      <c r="K62" s="30">
        <v>3</v>
      </c>
      <c r="L62" s="30">
        <v>4.5</v>
      </c>
      <c r="M62" s="30">
        <v>4</v>
      </c>
      <c r="N62" s="30">
        <v>2</v>
      </c>
      <c r="O62" s="30">
        <v>2.5</v>
      </c>
      <c r="P62" s="31">
        <f t="shared" si="8"/>
        <v>16</v>
      </c>
      <c r="Q62" s="32">
        <f t="shared" si="6"/>
        <v>0.8</v>
      </c>
      <c r="R62" s="38">
        <f t="shared" si="12"/>
        <v>1.7999999999999998</v>
      </c>
      <c r="S62" s="136">
        <f t="shared" si="12"/>
        <v>2.4750000000000001</v>
      </c>
      <c r="T62" s="136">
        <f t="shared" si="12"/>
        <v>1.9999999999999998</v>
      </c>
      <c r="U62" s="136">
        <f t="shared" si="12"/>
        <v>1.1500000000000001</v>
      </c>
      <c r="V62" s="139">
        <f t="shared" si="12"/>
        <v>1.325</v>
      </c>
      <c r="W62" s="121">
        <f t="shared" si="2"/>
        <v>69</v>
      </c>
      <c r="X62" s="161">
        <f t="shared" si="2"/>
        <v>8.75</v>
      </c>
      <c r="Y62" s="171">
        <v>58</v>
      </c>
      <c r="Z62" s="163">
        <f t="shared" si="5"/>
        <v>46.400000000000006</v>
      </c>
    </row>
    <row r="63" spans="1:26" ht="19.899999999999999" customHeight="1" x14ac:dyDescent="0.3">
      <c r="A63" s="6">
        <v>57</v>
      </c>
      <c r="B63" s="151">
        <v>663777</v>
      </c>
      <c r="C63" s="152" t="s">
        <v>161</v>
      </c>
      <c r="D63" s="14">
        <v>7</v>
      </c>
      <c r="E63" s="14">
        <v>6</v>
      </c>
      <c r="F63" s="14">
        <v>8.5</v>
      </c>
      <c r="G63" s="14">
        <v>13</v>
      </c>
      <c r="H63" s="14">
        <v>9.5</v>
      </c>
      <c r="I63" s="15">
        <f t="shared" si="3"/>
        <v>44</v>
      </c>
      <c r="J63" s="16">
        <f t="shared" si="7"/>
        <v>6.6</v>
      </c>
      <c r="K63" s="30">
        <v>2.5</v>
      </c>
      <c r="L63" s="30">
        <v>3</v>
      </c>
      <c r="M63" s="30">
        <v>3.5</v>
      </c>
      <c r="N63" s="30">
        <v>2</v>
      </c>
      <c r="O63" s="30">
        <v>3</v>
      </c>
      <c r="P63" s="31">
        <f t="shared" si="8"/>
        <v>14</v>
      </c>
      <c r="Q63" s="32">
        <f t="shared" si="6"/>
        <v>0.70000000000000007</v>
      </c>
      <c r="R63" s="38">
        <f t="shared" si="12"/>
        <v>1.175</v>
      </c>
      <c r="S63" s="136">
        <f t="shared" si="12"/>
        <v>1.0499999999999998</v>
      </c>
      <c r="T63" s="136">
        <f t="shared" si="12"/>
        <v>1.45</v>
      </c>
      <c r="U63" s="136">
        <f t="shared" si="12"/>
        <v>2.0499999999999998</v>
      </c>
      <c r="V63" s="139">
        <f t="shared" si="12"/>
        <v>1.5750000000000002</v>
      </c>
      <c r="W63" s="121">
        <f t="shared" si="2"/>
        <v>58</v>
      </c>
      <c r="X63" s="161">
        <f t="shared" si="2"/>
        <v>7.3</v>
      </c>
      <c r="Y63" s="171">
        <v>50</v>
      </c>
      <c r="Z63" s="163">
        <f t="shared" si="5"/>
        <v>40</v>
      </c>
    </row>
    <row r="64" spans="1:26" ht="19.899999999999999" customHeight="1" x14ac:dyDescent="0.3">
      <c r="A64" s="6">
        <v>58</v>
      </c>
      <c r="B64" s="151">
        <v>663778</v>
      </c>
      <c r="C64" s="152" t="s">
        <v>162</v>
      </c>
      <c r="D64" s="14">
        <v>5.5</v>
      </c>
      <c r="E64" s="14">
        <v>7</v>
      </c>
      <c r="F64" s="14">
        <v>8.5</v>
      </c>
      <c r="G64" s="14">
        <v>5</v>
      </c>
      <c r="H64" s="14">
        <v>6</v>
      </c>
      <c r="I64" s="15">
        <f t="shared" si="3"/>
        <v>32</v>
      </c>
      <c r="J64" s="16">
        <f t="shared" si="7"/>
        <v>4.8</v>
      </c>
      <c r="K64" s="30">
        <v>2</v>
      </c>
      <c r="L64" s="30">
        <v>1</v>
      </c>
      <c r="M64" s="30">
        <v>1.5</v>
      </c>
      <c r="N64" s="30">
        <v>2.5</v>
      </c>
      <c r="O64" s="30">
        <v>2</v>
      </c>
      <c r="P64" s="31">
        <f t="shared" si="8"/>
        <v>9</v>
      </c>
      <c r="Q64" s="32">
        <f t="shared" si="6"/>
        <v>0.45</v>
      </c>
      <c r="R64" s="38">
        <f t="shared" si="12"/>
        <v>0.92499999999999993</v>
      </c>
      <c r="S64" s="136">
        <f t="shared" si="12"/>
        <v>1.1000000000000001</v>
      </c>
      <c r="T64" s="136">
        <f t="shared" si="12"/>
        <v>1.3499999999999999</v>
      </c>
      <c r="U64" s="136">
        <f t="shared" si="12"/>
        <v>0.875</v>
      </c>
      <c r="V64" s="139">
        <f t="shared" si="12"/>
        <v>0.99999999999999989</v>
      </c>
      <c r="W64" s="121">
        <f t="shared" si="2"/>
        <v>41</v>
      </c>
      <c r="X64" s="161">
        <f t="shared" si="2"/>
        <v>5.25</v>
      </c>
      <c r="Y64" s="171">
        <v>36</v>
      </c>
      <c r="Z64" s="163">
        <f t="shared" si="5"/>
        <v>28.8</v>
      </c>
    </row>
    <row r="65" spans="1:26" ht="19.5" customHeight="1" x14ac:dyDescent="0.3">
      <c r="A65" s="6">
        <v>59</v>
      </c>
      <c r="B65" s="151">
        <v>663779</v>
      </c>
      <c r="C65" s="152" t="s">
        <v>163</v>
      </c>
      <c r="D65" s="14">
        <v>5</v>
      </c>
      <c r="E65" s="14">
        <v>4</v>
      </c>
      <c r="F65" s="14">
        <v>7</v>
      </c>
      <c r="G65" s="14">
        <v>6</v>
      </c>
      <c r="H65" s="14">
        <v>3.5</v>
      </c>
      <c r="I65" s="15">
        <f t="shared" si="3"/>
        <v>25.5</v>
      </c>
      <c r="J65" s="16">
        <f t="shared" si="7"/>
        <v>3.8249999999999997</v>
      </c>
      <c r="K65" s="30">
        <v>1.5</v>
      </c>
      <c r="L65" s="30">
        <v>2</v>
      </c>
      <c r="M65" s="30">
        <v>2</v>
      </c>
      <c r="N65" s="30">
        <v>1</v>
      </c>
      <c r="O65" s="30">
        <v>2.5</v>
      </c>
      <c r="P65" s="31">
        <f t="shared" si="8"/>
        <v>9</v>
      </c>
      <c r="Q65" s="32">
        <f t="shared" si="6"/>
        <v>0.45</v>
      </c>
      <c r="R65" s="38">
        <f t="shared" si="12"/>
        <v>0.82499999999999996</v>
      </c>
      <c r="S65" s="136">
        <f t="shared" si="12"/>
        <v>0.7</v>
      </c>
      <c r="T65" s="136">
        <f t="shared" si="12"/>
        <v>1.1500000000000001</v>
      </c>
      <c r="U65" s="136">
        <f t="shared" si="12"/>
        <v>0.95</v>
      </c>
      <c r="V65" s="139">
        <f t="shared" si="12"/>
        <v>0.65</v>
      </c>
      <c r="W65" s="121">
        <f t="shared" si="2"/>
        <v>34.5</v>
      </c>
      <c r="X65" s="161">
        <f t="shared" si="2"/>
        <v>4.2749999999999995</v>
      </c>
      <c r="Y65" s="171">
        <v>31</v>
      </c>
      <c r="Z65" s="163">
        <f t="shared" si="5"/>
        <v>24.8</v>
      </c>
    </row>
    <row r="66" spans="1:26" ht="19.5" customHeight="1" x14ac:dyDescent="0.3">
      <c r="A66" s="6">
        <v>60</v>
      </c>
      <c r="B66" s="151">
        <v>663780</v>
      </c>
      <c r="C66" s="152" t="s">
        <v>164</v>
      </c>
      <c r="D66" s="14">
        <v>15</v>
      </c>
      <c r="E66" s="14">
        <v>10</v>
      </c>
      <c r="F66" s="14">
        <v>14</v>
      </c>
      <c r="G66" s="14">
        <v>9</v>
      </c>
      <c r="H66" s="14">
        <v>12</v>
      </c>
      <c r="I66" s="15">
        <f t="shared" si="3"/>
        <v>60</v>
      </c>
      <c r="J66" s="16">
        <f t="shared" si="7"/>
        <v>9</v>
      </c>
      <c r="K66" s="30">
        <v>3</v>
      </c>
      <c r="L66" s="30">
        <v>2.5</v>
      </c>
      <c r="M66" s="30">
        <v>4</v>
      </c>
      <c r="N66" s="30">
        <v>5</v>
      </c>
      <c r="O66" s="30">
        <v>3.5</v>
      </c>
      <c r="P66" s="31">
        <f t="shared" si="8"/>
        <v>18</v>
      </c>
      <c r="Q66" s="32">
        <f t="shared" si="6"/>
        <v>0.9</v>
      </c>
      <c r="R66" s="38">
        <f t="shared" si="12"/>
        <v>2.4</v>
      </c>
      <c r="S66" s="136">
        <f t="shared" si="12"/>
        <v>1.625</v>
      </c>
      <c r="T66" s="136">
        <f t="shared" si="12"/>
        <v>2.3000000000000003</v>
      </c>
      <c r="U66" s="136">
        <f t="shared" si="12"/>
        <v>1.5999999999999999</v>
      </c>
      <c r="V66" s="139">
        <f t="shared" si="12"/>
        <v>1.9749999999999999</v>
      </c>
      <c r="W66" s="121">
        <f t="shared" si="2"/>
        <v>78</v>
      </c>
      <c r="X66" s="161">
        <f t="shared" si="2"/>
        <v>9.9</v>
      </c>
      <c r="Y66" s="171">
        <v>66</v>
      </c>
      <c r="Z66" s="163">
        <f t="shared" si="5"/>
        <v>52.800000000000004</v>
      </c>
    </row>
    <row r="67" spans="1:26" ht="19.5" customHeight="1" x14ac:dyDescent="0.3">
      <c r="A67" s="6">
        <v>61</v>
      </c>
      <c r="B67" s="151">
        <v>663781</v>
      </c>
      <c r="C67" s="152" t="s">
        <v>165</v>
      </c>
      <c r="D67" s="14">
        <v>11</v>
      </c>
      <c r="E67" s="14">
        <v>13</v>
      </c>
      <c r="F67" s="14">
        <v>9.5</v>
      </c>
      <c r="G67" s="14">
        <v>8</v>
      </c>
      <c r="H67" s="14">
        <v>10</v>
      </c>
      <c r="I67" s="15">
        <f t="shared" si="3"/>
        <v>51.5</v>
      </c>
      <c r="J67" s="16">
        <f t="shared" si="7"/>
        <v>7.7249999999999996</v>
      </c>
      <c r="K67" s="30">
        <v>4</v>
      </c>
      <c r="L67" s="30">
        <v>5</v>
      </c>
      <c r="M67" s="30">
        <v>1.5</v>
      </c>
      <c r="N67" s="30">
        <v>2</v>
      </c>
      <c r="O67" s="30">
        <v>3</v>
      </c>
      <c r="P67" s="31">
        <f t="shared" si="8"/>
        <v>15.5</v>
      </c>
      <c r="Q67" s="32">
        <f t="shared" si="6"/>
        <v>0.77500000000000002</v>
      </c>
      <c r="R67" s="38">
        <f t="shared" si="12"/>
        <v>1.8499999999999999</v>
      </c>
      <c r="S67" s="136">
        <f t="shared" si="12"/>
        <v>2.2000000000000002</v>
      </c>
      <c r="T67" s="136">
        <f t="shared" si="12"/>
        <v>1.5</v>
      </c>
      <c r="U67" s="136">
        <f t="shared" si="12"/>
        <v>1.3</v>
      </c>
      <c r="V67" s="139">
        <f t="shared" si="12"/>
        <v>1.65</v>
      </c>
      <c r="W67" s="121">
        <f t="shared" si="2"/>
        <v>67</v>
      </c>
      <c r="X67" s="161">
        <f t="shared" si="2"/>
        <v>8.5</v>
      </c>
      <c r="Y67" s="171">
        <v>57</v>
      </c>
      <c r="Z67" s="163">
        <f t="shared" si="5"/>
        <v>45.6</v>
      </c>
    </row>
    <row r="68" spans="1:26" ht="19.5" customHeight="1" x14ac:dyDescent="0.3">
      <c r="A68" s="6">
        <v>62</v>
      </c>
      <c r="B68" s="151">
        <v>663782</v>
      </c>
      <c r="C68" s="152" t="s">
        <v>166</v>
      </c>
      <c r="D68" s="14">
        <v>7.5</v>
      </c>
      <c r="E68" s="14">
        <v>9</v>
      </c>
      <c r="F68" s="14">
        <v>8</v>
      </c>
      <c r="G68" s="14">
        <v>7</v>
      </c>
      <c r="H68" s="14">
        <v>6</v>
      </c>
      <c r="I68" s="15">
        <f t="shared" si="3"/>
        <v>37.5</v>
      </c>
      <c r="J68" s="16">
        <f t="shared" si="7"/>
        <v>5.625</v>
      </c>
      <c r="K68" s="30">
        <v>1.5</v>
      </c>
      <c r="L68" s="30">
        <v>2.5</v>
      </c>
      <c r="M68" s="30">
        <v>3</v>
      </c>
      <c r="N68" s="30">
        <v>2</v>
      </c>
      <c r="O68" s="30">
        <v>3.5</v>
      </c>
      <c r="P68" s="31">
        <f t="shared" si="8"/>
        <v>12.5</v>
      </c>
      <c r="Q68" s="32">
        <f t="shared" si="6"/>
        <v>0.625</v>
      </c>
      <c r="R68" s="38">
        <f t="shared" si="12"/>
        <v>1.2</v>
      </c>
      <c r="S68" s="136">
        <f t="shared" si="12"/>
        <v>1.4749999999999999</v>
      </c>
      <c r="T68" s="136">
        <f t="shared" si="12"/>
        <v>1.35</v>
      </c>
      <c r="U68" s="136">
        <f t="shared" si="12"/>
        <v>1.1500000000000001</v>
      </c>
      <c r="V68" s="139">
        <f t="shared" si="12"/>
        <v>1.075</v>
      </c>
      <c r="W68" s="121">
        <f t="shared" si="2"/>
        <v>50</v>
      </c>
      <c r="X68" s="161">
        <f t="shared" si="2"/>
        <v>6.25</v>
      </c>
      <c r="Y68" s="171">
        <v>43</v>
      </c>
      <c r="Z68" s="163">
        <f t="shared" si="5"/>
        <v>34.4</v>
      </c>
    </row>
    <row r="69" spans="1:26" ht="19.5" customHeight="1" x14ac:dyDescent="0.3">
      <c r="A69" s="6">
        <v>63</v>
      </c>
      <c r="B69" s="151">
        <v>663783</v>
      </c>
      <c r="C69" s="152" t="s">
        <v>167</v>
      </c>
      <c r="D69" s="14">
        <v>17</v>
      </c>
      <c r="E69" s="14">
        <v>15</v>
      </c>
      <c r="F69" s="14">
        <v>16</v>
      </c>
      <c r="G69" s="14">
        <v>10</v>
      </c>
      <c r="H69" s="14">
        <v>12</v>
      </c>
      <c r="I69" s="15">
        <f t="shared" si="3"/>
        <v>70</v>
      </c>
      <c r="J69" s="16">
        <f t="shared" si="7"/>
        <v>10.5</v>
      </c>
      <c r="K69" s="30">
        <v>5</v>
      </c>
      <c r="L69" s="30">
        <v>4.5</v>
      </c>
      <c r="M69" s="30">
        <v>3.5</v>
      </c>
      <c r="N69" s="30">
        <v>4.5</v>
      </c>
      <c r="O69" s="30">
        <v>3.5</v>
      </c>
      <c r="P69" s="31">
        <f t="shared" si="8"/>
        <v>21</v>
      </c>
      <c r="Q69" s="32">
        <f t="shared" si="6"/>
        <v>1.05</v>
      </c>
      <c r="R69" s="38">
        <f t="shared" si="12"/>
        <v>2.8</v>
      </c>
      <c r="S69" s="136">
        <f t="shared" si="12"/>
        <v>2.4750000000000001</v>
      </c>
      <c r="T69" s="136">
        <f t="shared" si="12"/>
        <v>2.5749999999999997</v>
      </c>
      <c r="U69" s="136">
        <f t="shared" si="12"/>
        <v>1.7250000000000001</v>
      </c>
      <c r="V69" s="139">
        <f t="shared" si="12"/>
        <v>1.9749999999999999</v>
      </c>
      <c r="W69" s="121">
        <f t="shared" si="2"/>
        <v>91</v>
      </c>
      <c r="X69" s="161">
        <f t="shared" si="2"/>
        <v>11.55</v>
      </c>
      <c r="Y69" s="171">
        <v>76</v>
      </c>
      <c r="Z69" s="163">
        <f t="shared" si="5"/>
        <v>60.800000000000004</v>
      </c>
    </row>
    <row r="70" spans="1:26" ht="19.5" customHeight="1" x14ac:dyDescent="0.3">
      <c r="A70" s="6">
        <v>64</v>
      </c>
      <c r="B70" s="151">
        <v>663784</v>
      </c>
      <c r="C70" s="152" t="s">
        <v>168</v>
      </c>
      <c r="D70" s="14">
        <v>3.5</v>
      </c>
      <c r="E70" s="14">
        <v>2.5</v>
      </c>
      <c r="F70" s="14">
        <v>3</v>
      </c>
      <c r="G70" s="14">
        <v>2</v>
      </c>
      <c r="H70" s="14">
        <v>4</v>
      </c>
      <c r="I70" s="15">
        <f t="shared" si="3"/>
        <v>15</v>
      </c>
      <c r="J70" s="16">
        <f t="shared" si="7"/>
        <v>2.25</v>
      </c>
      <c r="K70" s="30">
        <v>2</v>
      </c>
      <c r="L70" s="30">
        <v>0.5</v>
      </c>
      <c r="M70" s="30">
        <v>1</v>
      </c>
      <c r="N70" s="30">
        <v>1.5</v>
      </c>
      <c r="O70" s="30">
        <v>2</v>
      </c>
      <c r="P70" s="31">
        <f t="shared" si="8"/>
        <v>7</v>
      </c>
      <c r="Q70" s="32">
        <f t="shared" si="6"/>
        <v>0.35000000000000003</v>
      </c>
      <c r="R70" s="38">
        <f t="shared" si="12"/>
        <v>0.625</v>
      </c>
      <c r="S70" s="136">
        <f t="shared" si="12"/>
        <v>0.4</v>
      </c>
      <c r="T70" s="136">
        <f t="shared" si="12"/>
        <v>0.49999999999999994</v>
      </c>
      <c r="U70" s="136">
        <f t="shared" si="12"/>
        <v>0.375</v>
      </c>
      <c r="V70" s="139">
        <f t="shared" si="12"/>
        <v>0.7</v>
      </c>
      <c r="W70" s="121">
        <f t="shared" si="2"/>
        <v>22</v>
      </c>
      <c r="X70" s="161">
        <f t="shared" si="2"/>
        <v>2.6</v>
      </c>
      <c r="Y70" s="171">
        <v>18</v>
      </c>
      <c r="Z70" s="163">
        <f t="shared" si="5"/>
        <v>14.4</v>
      </c>
    </row>
    <row r="71" spans="1:26" ht="19.5" customHeight="1" x14ac:dyDescent="0.3">
      <c r="A71" s="6">
        <v>65</v>
      </c>
      <c r="B71" s="151">
        <v>663785</v>
      </c>
      <c r="C71" s="152" t="s">
        <v>169</v>
      </c>
      <c r="D71" s="14">
        <v>10</v>
      </c>
      <c r="E71" s="14">
        <v>8</v>
      </c>
      <c r="F71" s="14">
        <v>13</v>
      </c>
      <c r="G71" s="14">
        <v>15.5</v>
      </c>
      <c r="H71" s="14">
        <v>12.5</v>
      </c>
      <c r="I71" s="15">
        <f t="shared" si="3"/>
        <v>59</v>
      </c>
      <c r="J71" s="16">
        <f t="shared" si="7"/>
        <v>8.85</v>
      </c>
      <c r="K71" s="30">
        <v>3.5</v>
      </c>
      <c r="L71" s="30">
        <v>4</v>
      </c>
      <c r="M71" s="30">
        <v>3</v>
      </c>
      <c r="N71" s="30">
        <v>5</v>
      </c>
      <c r="O71" s="30">
        <v>3</v>
      </c>
      <c r="P71" s="31">
        <f t="shared" si="8"/>
        <v>18.5</v>
      </c>
      <c r="Q71" s="32">
        <f t="shared" si="6"/>
        <v>0.92500000000000004</v>
      </c>
      <c r="R71" s="38">
        <f t="shared" si="12"/>
        <v>1.675</v>
      </c>
      <c r="S71" s="136">
        <f t="shared" si="12"/>
        <v>1.4</v>
      </c>
      <c r="T71" s="136">
        <f t="shared" si="12"/>
        <v>2.1</v>
      </c>
      <c r="U71" s="136">
        <f t="shared" si="12"/>
        <v>2.5749999999999997</v>
      </c>
      <c r="V71" s="139">
        <f t="shared" si="12"/>
        <v>2.0249999999999999</v>
      </c>
      <c r="W71" s="121">
        <f t="shared" si="2"/>
        <v>77.5</v>
      </c>
      <c r="X71" s="161">
        <f t="shared" si="2"/>
        <v>9.7750000000000004</v>
      </c>
      <c r="Y71" s="171">
        <v>64</v>
      </c>
      <c r="Z71" s="163">
        <f t="shared" si="5"/>
        <v>51.2</v>
      </c>
    </row>
    <row r="72" spans="1:26" ht="19.5" customHeight="1" x14ac:dyDescent="0.3">
      <c r="A72" s="6">
        <v>66</v>
      </c>
      <c r="B72" s="151">
        <v>663786</v>
      </c>
      <c r="C72" s="152" t="s">
        <v>170</v>
      </c>
      <c r="D72" s="14">
        <v>12.5</v>
      </c>
      <c r="E72" s="14">
        <v>13</v>
      </c>
      <c r="F72" s="14">
        <v>11.5</v>
      </c>
      <c r="G72" s="14">
        <v>15.5</v>
      </c>
      <c r="H72" s="14">
        <v>10</v>
      </c>
      <c r="I72" s="15">
        <f t="shared" si="3"/>
        <v>62.5</v>
      </c>
      <c r="J72" s="16">
        <f t="shared" si="7"/>
        <v>9.375</v>
      </c>
      <c r="K72" s="30">
        <v>4</v>
      </c>
      <c r="L72" s="30">
        <v>3</v>
      </c>
      <c r="M72" s="30">
        <v>4.5</v>
      </c>
      <c r="N72" s="30">
        <v>2</v>
      </c>
      <c r="O72" s="30">
        <v>5</v>
      </c>
      <c r="P72" s="31">
        <f t="shared" si="8"/>
        <v>18.5</v>
      </c>
      <c r="Q72" s="32">
        <f t="shared" si="6"/>
        <v>0.92500000000000004</v>
      </c>
      <c r="R72" s="38">
        <f t="shared" si="12"/>
        <v>2.0750000000000002</v>
      </c>
      <c r="S72" s="136">
        <f t="shared" si="12"/>
        <v>2.1</v>
      </c>
      <c r="T72" s="136">
        <f t="shared" si="12"/>
        <v>1.95</v>
      </c>
      <c r="U72" s="136">
        <f t="shared" si="12"/>
        <v>2.4249999999999998</v>
      </c>
      <c r="V72" s="139">
        <f t="shared" si="12"/>
        <v>1.75</v>
      </c>
      <c r="W72" s="121">
        <f t="shared" si="2"/>
        <v>81</v>
      </c>
      <c r="X72" s="161">
        <f t="shared" si="2"/>
        <v>10.3</v>
      </c>
      <c r="Y72" s="171">
        <v>69</v>
      </c>
      <c r="Z72" s="163">
        <f t="shared" si="5"/>
        <v>55.2</v>
      </c>
    </row>
    <row r="73" spans="1:26" ht="19.5" customHeight="1" x14ac:dyDescent="0.3">
      <c r="A73" s="6">
        <v>67</v>
      </c>
      <c r="B73" s="151">
        <v>663787</v>
      </c>
      <c r="C73" s="152" t="s">
        <v>171</v>
      </c>
      <c r="D73" s="14">
        <v>6</v>
      </c>
      <c r="E73" s="14">
        <v>4.5</v>
      </c>
      <c r="F73" s="14">
        <v>4</v>
      </c>
      <c r="G73" s="14">
        <v>7</v>
      </c>
      <c r="H73" s="14">
        <v>6</v>
      </c>
      <c r="I73" s="15">
        <f t="shared" si="3"/>
        <v>27.5</v>
      </c>
      <c r="J73" s="16">
        <f t="shared" si="7"/>
        <v>4.125</v>
      </c>
      <c r="K73" s="30">
        <v>2</v>
      </c>
      <c r="L73" s="30">
        <v>2.5</v>
      </c>
      <c r="M73" s="30">
        <v>2</v>
      </c>
      <c r="N73" s="30">
        <v>1.5</v>
      </c>
      <c r="O73" s="30">
        <v>0.5</v>
      </c>
      <c r="P73" s="31">
        <f t="shared" si="8"/>
        <v>8.5</v>
      </c>
      <c r="Q73" s="32">
        <f t="shared" si="6"/>
        <v>0.42500000000000004</v>
      </c>
      <c r="R73" s="38">
        <f t="shared" si="12"/>
        <v>0.99999999999999989</v>
      </c>
      <c r="S73" s="136">
        <f t="shared" si="12"/>
        <v>0.79999999999999993</v>
      </c>
      <c r="T73" s="136">
        <f t="shared" si="12"/>
        <v>0.7</v>
      </c>
      <c r="U73" s="136">
        <f t="shared" si="12"/>
        <v>1.125</v>
      </c>
      <c r="V73" s="139">
        <f t="shared" si="12"/>
        <v>0.92499999999999993</v>
      </c>
      <c r="W73" s="121">
        <f t="shared" si="2"/>
        <v>36</v>
      </c>
      <c r="X73" s="161">
        <f t="shared" si="2"/>
        <v>4.55</v>
      </c>
      <c r="Y73" s="171">
        <v>30</v>
      </c>
      <c r="Z73" s="163">
        <f t="shared" si="5"/>
        <v>24</v>
      </c>
    </row>
    <row r="74" spans="1:26" ht="19.5" customHeight="1" x14ac:dyDescent="0.3">
      <c r="A74" s="6">
        <v>68</v>
      </c>
      <c r="B74" s="151">
        <v>663788</v>
      </c>
      <c r="C74" s="152" t="s">
        <v>172</v>
      </c>
      <c r="D74" s="14">
        <v>2</v>
      </c>
      <c r="E74" s="14">
        <v>1.5</v>
      </c>
      <c r="F74" s="14">
        <v>2.5</v>
      </c>
      <c r="G74" s="14">
        <v>0.5</v>
      </c>
      <c r="H74" s="14">
        <v>2</v>
      </c>
      <c r="I74" s="15">
        <f t="shared" si="3"/>
        <v>8.5</v>
      </c>
      <c r="J74" s="16">
        <f t="shared" si="7"/>
        <v>1.2749999999999999</v>
      </c>
      <c r="K74" s="30">
        <v>0.5</v>
      </c>
      <c r="L74" s="30">
        <v>1</v>
      </c>
      <c r="M74" s="30">
        <v>0.5</v>
      </c>
      <c r="N74" s="30">
        <v>0</v>
      </c>
      <c r="O74" s="30">
        <v>1</v>
      </c>
      <c r="P74" s="31">
        <f t="shared" si="8"/>
        <v>3</v>
      </c>
      <c r="Q74" s="32">
        <f t="shared" si="6"/>
        <v>0.15000000000000002</v>
      </c>
      <c r="R74" s="38">
        <f t="shared" si="12"/>
        <v>0.32500000000000001</v>
      </c>
      <c r="S74" s="136">
        <f t="shared" si="12"/>
        <v>0.27499999999999997</v>
      </c>
      <c r="T74" s="136">
        <f t="shared" si="12"/>
        <v>0.4</v>
      </c>
      <c r="U74" s="136">
        <f t="shared" si="12"/>
        <v>7.4999999999999997E-2</v>
      </c>
      <c r="V74" s="139">
        <f t="shared" si="12"/>
        <v>0.35</v>
      </c>
      <c r="W74" s="121">
        <f t="shared" si="2"/>
        <v>11.5</v>
      </c>
      <c r="X74" s="161">
        <f t="shared" si="2"/>
        <v>1.4249999999999998</v>
      </c>
      <c r="Y74" s="171">
        <v>11</v>
      </c>
      <c r="Z74" s="163">
        <f t="shared" si="5"/>
        <v>8.8000000000000007</v>
      </c>
    </row>
    <row r="75" spans="1:26" ht="19.5" customHeight="1" x14ac:dyDescent="0.3">
      <c r="A75" s="6">
        <v>69</v>
      </c>
      <c r="B75" s="151">
        <v>663789</v>
      </c>
      <c r="C75" s="152" t="s">
        <v>173</v>
      </c>
      <c r="D75" s="14">
        <v>5</v>
      </c>
      <c r="E75" s="14">
        <v>4</v>
      </c>
      <c r="F75" s="14">
        <v>7</v>
      </c>
      <c r="G75" s="14">
        <v>6</v>
      </c>
      <c r="H75" s="14">
        <v>3.5</v>
      </c>
      <c r="I75" s="15">
        <f t="shared" si="3"/>
        <v>25.5</v>
      </c>
      <c r="J75" s="16">
        <f t="shared" si="7"/>
        <v>3.8249999999999997</v>
      </c>
      <c r="K75" s="30">
        <v>1.5</v>
      </c>
      <c r="L75" s="30">
        <v>2</v>
      </c>
      <c r="M75" s="30">
        <v>1</v>
      </c>
      <c r="N75" s="30">
        <v>2.5</v>
      </c>
      <c r="O75" s="30">
        <v>2</v>
      </c>
      <c r="P75" s="31">
        <f t="shared" si="8"/>
        <v>9</v>
      </c>
      <c r="Q75" s="32">
        <f t="shared" si="6"/>
        <v>0.45</v>
      </c>
      <c r="R75" s="38">
        <f t="shared" si="12"/>
        <v>0.82499999999999996</v>
      </c>
      <c r="S75" s="136">
        <f t="shared" si="12"/>
        <v>0.7</v>
      </c>
      <c r="T75" s="136">
        <f t="shared" si="12"/>
        <v>1.1000000000000001</v>
      </c>
      <c r="U75" s="136">
        <f t="shared" si="12"/>
        <v>1.0249999999999999</v>
      </c>
      <c r="V75" s="139">
        <f t="shared" si="12"/>
        <v>0.625</v>
      </c>
      <c r="W75" s="121">
        <f t="shared" si="2"/>
        <v>34.5</v>
      </c>
      <c r="X75" s="161">
        <f t="shared" si="2"/>
        <v>4.2749999999999995</v>
      </c>
      <c r="Y75" s="171">
        <v>31</v>
      </c>
      <c r="Z75" s="163">
        <f t="shared" si="5"/>
        <v>24.8</v>
      </c>
    </row>
    <row r="76" spans="1:26" ht="19.5" customHeight="1" x14ac:dyDescent="0.3">
      <c r="A76" s="6">
        <v>70</v>
      </c>
      <c r="B76" s="151">
        <v>663790</v>
      </c>
      <c r="C76" s="152" t="s">
        <v>174</v>
      </c>
      <c r="D76" s="14">
        <v>9</v>
      </c>
      <c r="E76" s="14">
        <v>7</v>
      </c>
      <c r="F76" s="14">
        <v>10</v>
      </c>
      <c r="G76" s="14">
        <v>11</v>
      </c>
      <c r="H76" s="14">
        <v>8</v>
      </c>
      <c r="I76" s="15">
        <f t="shared" si="3"/>
        <v>45</v>
      </c>
      <c r="J76" s="16">
        <f t="shared" si="7"/>
        <v>6.75</v>
      </c>
      <c r="K76" s="30">
        <v>2</v>
      </c>
      <c r="L76" s="30">
        <v>2.5</v>
      </c>
      <c r="M76" s="30">
        <v>3</v>
      </c>
      <c r="N76" s="30">
        <v>1.5</v>
      </c>
      <c r="O76" s="30">
        <v>3</v>
      </c>
      <c r="P76" s="31">
        <f t="shared" si="8"/>
        <v>12</v>
      </c>
      <c r="Q76" s="32">
        <f t="shared" si="6"/>
        <v>0.60000000000000009</v>
      </c>
      <c r="R76" s="38">
        <f t="shared" si="12"/>
        <v>1.45</v>
      </c>
      <c r="S76" s="136">
        <f t="shared" si="12"/>
        <v>1.175</v>
      </c>
      <c r="T76" s="136">
        <f t="shared" si="12"/>
        <v>1.65</v>
      </c>
      <c r="U76" s="136">
        <f t="shared" si="12"/>
        <v>1.7249999999999999</v>
      </c>
      <c r="V76" s="139">
        <f t="shared" si="12"/>
        <v>1.35</v>
      </c>
      <c r="W76" s="121">
        <f t="shared" si="2"/>
        <v>57</v>
      </c>
      <c r="X76" s="161">
        <f t="shared" si="2"/>
        <v>7.35</v>
      </c>
      <c r="Y76" s="171">
        <v>48</v>
      </c>
      <c r="Z76" s="163">
        <f t="shared" si="5"/>
        <v>38.400000000000006</v>
      </c>
    </row>
    <row r="77" spans="1:26" ht="19.5" customHeight="1" x14ac:dyDescent="0.3">
      <c r="A77" s="6">
        <v>71</v>
      </c>
      <c r="B77" s="151">
        <v>663791</v>
      </c>
      <c r="C77" s="152" t="s">
        <v>175</v>
      </c>
      <c r="D77" s="14">
        <v>10</v>
      </c>
      <c r="E77" s="14">
        <v>9</v>
      </c>
      <c r="F77" s="14">
        <v>8.5</v>
      </c>
      <c r="G77" s="14">
        <v>14.5</v>
      </c>
      <c r="H77" s="14">
        <v>13</v>
      </c>
      <c r="I77" s="15">
        <f t="shared" si="3"/>
        <v>55</v>
      </c>
      <c r="J77" s="16">
        <f t="shared" si="7"/>
        <v>8.25</v>
      </c>
      <c r="K77" s="30">
        <v>3.5</v>
      </c>
      <c r="L77" s="30">
        <v>3</v>
      </c>
      <c r="M77" s="30">
        <v>4</v>
      </c>
      <c r="N77" s="30">
        <v>2.5</v>
      </c>
      <c r="O77" s="30">
        <v>3.5</v>
      </c>
      <c r="P77" s="31">
        <f t="shared" si="8"/>
        <v>16.5</v>
      </c>
      <c r="Q77" s="32">
        <f t="shared" si="6"/>
        <v>0.82500000000000007</v>
      </c>
      <c r="R77" s="38">
        <f t="shared" si="12"/>
        <v>1.675</v>
      </c>
      <c r="S77" s="136">
        <f t="shared" si="12"/>
        <v>1.5</v>
      </c>
      <c r="T77" s="136">
        <f t="shared" si="12"/>
        <v>1.4749999999999999</v>
      </c>
      <c r="U77" s="136">
        <f t="shared" si="12"/>
        <v>2.2999999999999998</v>
      </c>
      <c r="V77" s="139">
        <f t="shared" si="12"/>
        <v>2.125</v>
      </c>
      <c r="W77" s="121">
        <f t="shared" si="2"/>
        <v>71.5</v>
      </c>
      <c r="X77" s="161">
        <f t="shared" si="2"/>
        <v>9.0749999999999993</v>
      </c>
      <c r="Y77" s="171">
        <v>58</v>
      </c>
      <c r="Z77" s="163">
        <f t="shared" si="5"/>
        <v>46.400000000000006</v>
      </c>
    </row>
    <row r="78" spans="1:26" ht="19.5" customHeight="1" x14ac:dyDescent="0.3">
      <c r="A78" s="6">
        <v>72</v>
      </c>
      <c r="B78" s="151">
        <v>663792</v>
      </c>
      <c r="C78" s="152" t="s">
        <v>176</v>
      </c>
      <c r="D78" s="14">
        <v>8</v>
      </c>
      <c r="E78" s="14">
        <v>10</v>
      </c>
      <c r="F78" s="14">
        <v>9</v>
      </c>
      <c r="G78" s="14">
        <v>12</v>
      </c>
      <c r="H78" s="14">
        <v>8.5</v>
      </c>
      <c r="I78" s="15">
        <f t="shared" si="3"/>
        <v>47.5</v>
      </c>
      <c r="J78" s="16">
        <f t="shared" si="7"/>
        <v>7.125</v>
      </c>
      <c r="K78" s="30">
        <v>2</v>
      </c>
      <c r="L78" s="30">
        <v>4</v>
      </c>
      <c r="M78" s="30">
        <v>2.5</v>
      </c>
      <c r="N78" s="30">
        <v>3</v>
      </c>
      <c r="O78" s="30">
        <v>3</v>
      </c>
      <c r="P78" s="31">
        <f t="shared" si="8"/>
        <v>14.5</v>
      </c>
      <c r="Q78" s="32">
        <f t="shared" si="6"/>
        <v>0.72500000000000009</v>
      </c>
      <c r="R78" s="38">
        <f t="shared" si="12"/>
        <v>1.3</v>
      </c>
      <c r="S78" s="136">
        <f t="shared" si="12"/>
        <v>1.7</v>
      </c>
      <c r="T78" s="136">
        <f t="shared" si="12"/>
        <v>1.4749999999999999</v>
      </c>
      <c r="U78" s="136">
        <f t="shared" si="12"/>
        <v>1.9499999999999997</v>
      </c>
      <c r="V78" s="139">
        <f t="shared" si="12"/>
        <v>1.4249999999999998</v>
      </c>
      <c r="W78" s="121">
        <f t="shared" si="2"/>
        <v>62</v>
      </c>
      <c r="X78" s="161">
        <f t="shared" si="2"/>
        <v>7.85</v>
      </c>
      <c r="Y78" s="171">
        <v>50</v>
      </c>
      <c r="Z78" s="163">
        <f t="shared" si="5"/>
        <v>40</v>
      </c>
    </row>
    <row r="79" spans="1:26" ht="19.5" customHeight="1" x14ac:dyDescent="0.3">
      <c r="A79" s="6">
        <v>73</v>
      </c>
      <c r="B79" s="151">
        <v>663793</v>
      </c>
      <c r="C79" s="152" t="s">
        <v>177</v>
      </c>
      <c r="D79" s="14">
        <v>7.5</v>
      </c>
      <c r="E79" s="14">
        <v>9</v>
      </c>
      <c r="F79" s="14">
        <v>8</v>
      </c>
      <c r="G79" s="14">
        <v>7</v>
      </c>
      <c r="H79" s="14">
        <v>6</v>
      </c>
      <c r="I79" s="15">
        <f t="shared" si="3"/>
        <v>37.5</v>
      </c>
      <c r="J79" s="16">
        <f t="shared" si="7"/>
        <v>5.625</v>
      </c>
      <c r="K79" s="30">
        <v>1.5</v>
      </c>
      <c r="L79" s="30">
        <v>2.5</v>
      </c>
      <c r="M79" s="30">
        <v>3</v>
      </c>
      <c r="N79" s="30">
        <v>2</v>
      </c>
      <c r="O79" s="30">
        <v>3.5</v>
      </c>
      <c r="P79" s="31">
        <f t="shared" si="8"/>
        <v>12.5</v>
      </c>
      <c r="Q79" s="32">
        <f t="shared" si="6"/>
        <v>0.625</v>
      </c>
      <c r="R79" s="38">
        <f t="shared" si="12"/>
        <v>1.2</v>
      </c>
      <c r="S79" s="136">
        <f t="shared" si="12"/>
        <v>1.4749999999999999</v>
      </c>
      <c r="T79" s="136">
        <f t="shared" si="12"/>
        <v>1.35</v>
      </c>
      <c r="U79" s="136">
        <f t="shared" si="12"/>
        <v>1.1500000000000001</v>
      </c>
      <c r="V79" s="139">
        <f t="shared" si="12"/>
        <v>1.075</v>
      </c>
      <c r="W79" s="121">
        <f t="shared" si="2"/>
        <v>50</v>
      </c>
      <c r="X79" s="161">
        <f t="shared" si="2"/>
        <v>6.25</v>
      </c>
      <c r="Y79" s="171">
        <v>41</v>
      </c>
      <c r="Z79" s="163">
        <f t="shared" si="5"/>
        <v>32.800000000000004</v>
      </c>
    </row>
    <row r="80" spans="1:26" ht="19.5" customHeight="1" x14ac:dyDescent="0.3">
      <c r="A80" s="6">
        <v>74</v>
      </c>
      <c r="B80" s="151">
        <v>663794</v>
      </c>
      <c r="C80" s="152" t="s">
        <v>178</v>
      </c>
      <c r="D80" s="14">
        <v>6</v>
      </c>
      <c r="E80" s="14">
        <v>5.5</v>
      </c>
      <c r="F80" s="14">
        <v>6</v>
      </c>
      <c r="G80" s="14">
        <v>7</v>
      </c>
      <c r="H80" s="14">
        <v>7.5</v>
      </c>
      <c r="I80" s="15">
        <f t="shared" si="3"/>
        <v>32</v>
      </c>
      <c r="J80" s="16">
        <f t="shared" si="7"/>
        <v>4.8</v>
      </c>
      <c r="K80" s="30">
        <v>2</v>
      </c>
      <c r="L80" s="30">
        <v>3</v>
      </c>
      <c r="M80" s="30">
        <v>2.5</v>
      </c>
      <c r="N80" s="30">
        <v>3</v>
      </c>
      <c r="O80" s="30">
        <v>2</v>
      </c>
      <c r="P80" s="31">
        <f t="shared" si="8"/>
        <v>12.5</v>
      </c>
      <c r="Q80" s="32">
        <f t="shared" si="6"/>
        <v>0.625</v>
      </c>
      <c r="R80" s="38">
        <f t="shared" si="12"/>
        <v>0.99999999999999989</v>
      </c>
      <c r="S80" s="136">
        <f t="shared" si="12"/>
        <v>0.97499999999999998</v>
      </c>
      <c r="T80" s="136">
        <f t="shared" si="12"/>
        <v>1.0249999999999999</v>
      </c>
      <c r="U80" s="136">
        <f t="shared" si="12"/>
        <v>1.2000000000000002</v>
      </c>
      <c r="V80" s="139">
        <f t="shared" si="12"/>
        <v>1.2250000000000001</v>
      </c>
      <c r="W80" s="121">
        <f t="shared" si="2"/>
        <v>44.5</v>
      </c>
      <c r="X80" s="161">
        <f t="shared" si="2"/>
        <v>5.4249999999999998</v>
      </c>
      <c r="Y80" s="171">
        <v>38</v>
      </c>
      <c r="Z80" s="163">
        <f t="shared" si="5"/>
        <v>30.400000000000002</v>
      </c>
    </row>
    <row r="81" spans="1:26" ht="19.5" customHeight="1" x14ac:dyDescent="0.3">
      <c r="A81" s="6">
        <v>75</v>
      </c>
      <c r="B81" s="151">
        <v>663795</v>
      </c>
      <c r="C81" s="152" t="s">
        <v>179</v>
      </c>
      <c r="D81" s="14">
        <v>9</v>
      </c>
      <c r="E81" s="14">
        <v>7.5</v>
      </c>
      <c r="F81" s="14">
        <v>12</v>
      </c>
      <c r="G81" s="14">
        <v>10</v>
      </c>
      <c r="H81" s="14">
        <v>8</v>
      </c>
      <c r="I81" s="15">
        <f t="shared" si="3"/>
        <v>46.5</v>
      </c>
      <c r="J81" s="16">
        <f t="shared" si="7"/>
        <v>6.9749999999999996</v>
      </c>
      <c r="K81" s="30">
        <v>3</v>
      </c>
      <c r="L81" s="30">
        <v>2</v>
      </c>
      <c r="M81" s="30">
        <v>3.5</v>
      </c>
      <c r="N81" s="30">
        <v>2.5</v>
      </c>
      <c r="O81" s="30">
        <v>4</v>
      </c>
      <c r="P81" s="31">
        <f t="shared" si="8"/>
        <v>15</v>
      </c>
      <c r="Q81" s="32">
        <f t="shared" si="6"/>
        <v>0.75</v>
      </c>
      <c r="R81" s="38">
        <f t="shared" si="12"/>
        <v>1.5</v>
      </c>
      <c r="S81" s="136">
        <f t="shared" si="12"/>
        <v>1.2250000000000001</v>
      </c>
      <c r="T81" s="136">
        <f t="shared" si="12"/>
        <v>1.9749999999999999</v>
      </c>
      <c r="U81" s="136">
        <f t="shared" si="12"/>
        <v>1.625</v>
      </c>
      <c r="V81" s="139">
        <f t="shared" si="12"/>
        <v>1.4</v>
      </c>
      <c r="W81" s="121">
        <f t="shared" si="2"/>
        <v>61.5</v>
      </c>
      <c r="X81" s="161">
        <f t="shared" si="2"/>
        <v>7.7249999999999996</v>
      </c>
      <c r="Y81" s="171">
        <v>51</v>
      </c>
      <c r="Z81" s="163">
        <f t="shared" si="5"/>
        <v>40.800000000000004</v>
      </c>
    </row>
    <row r="82" spans="1:26" ht="19.5" customHeight="1" x14ac:dyDescent="0.3">
      <c r="A82" s="6">
        <v>76</v>
      </c>
      <c r="B82" s="151">
        <v>663796</v>
      </c>
      <c r="C82" s="152" t="s">
        <v>180</v>
      </c>
      <c r="D82" s="14">
        <v>10.5</v>
      </c>
      <c r="E82" s="14">
        <v>8</v>
      </c>
      <c r="F82" s="14">
        <v>11</v>
      </c>
      <c r="G82" s="14">
        <v>9</v>
      </c>
      <c r="H82" s="14">
        <v>7.5</v>
      </c>
      <c r="I82" s="15">
        <f t="shared" si="3"/>
        <v>46</v>
      </c>
      <c r="J82" s="16">
        <f t="shared" si="7"/>
        <v>6.8999999999999995</v>
      </c>
      <c r="K82" s="30">
        <v>2.5</v>
      </c>
      <c r="L82" s="30">
        <v>3</v>
      </c>
      <c r="M82" s="30">
        <v>4</v>
      </c>
      <c r="N82" s="30">
        <v>4</v>
      </c>
      <c r="O82" s="30">
        <v>2</v>
      </c>
      <c r="P82" s="31">
        <f t="shared" si="8"/>
        <v>15.5</v>
      </c>
      <c r="Q82" s="32">
        <f t="shared" si="6"/>
        <v>0.77500000000000002</v>
      </c>
      <c r="R82" s="38">
        <f t="shared" si="12"/>
        <v>1.7</v>
      </c>
      <c r="S82" s="136">
        <f t="shared" si="12"/>
        <v>1.35</v>
      </c>
      <c r="T82" s="136">
        <f t="shared" si="12"/>
        <v>1.8499999999999999</v>
      </c>
      <c r="U82" s="136">
        <f t="shared" si="12"/>
        <v>1.5499999999999998</v>
      </c>
      <c r="V82" s="139">
        <f t="shared" si="12"/>
        <v>1.2250000000000001</v>
      </c>
      <c r="W82" s="121">
        <f t="shared" si="2"/>
        <v>61.5</v>
      </c>
      <c r="X82" s="161">
        <f t="shared" si="2"/>
        <v>7.6749999999999998</v>
      </c>
      <c r="Y82" s="171">
        <v>51</v>
      </c>
      <c r="Z82" s="163">
        <f t="shared" si="5"/>
        <v>40.800000000000004</v>
      </c>
    </row>
    <row r="83" spans="1:26" ht="19.5" customHeight="1" x14ac:dyDescent="0.3">
      <c r="A83" s="6">
        <v>77</v>
      </c>
      <c r="B83" s="151">
        <v>663797</v>
      </c>
      <c r="C83" s="152" t="s">
        <v>181</v>
      </c>
      <c r="D83" s="14">
        <v>5</v>
      </c>
      <c r="E83" s="14">
        <v>8</v>
      </c>
      <c r="F83" s="14">
        <v>4</v>
      </c>
      <c r="G83" s="14">
        <v>8.5</v>
      </c>
      <c r="H83" s="14">
        <v>7</v>
      </c>
      <c r="I83" s="15">
        <f t="shared" si="3"/>
        <v>32.5</v>
      </c>
      <c r="J83" s="16">
        <f t="shared" si="7"/>
        <v>4.875</v>
      </c>
      <c r="K83" s="30">
        <v>2</v>
      </c>
      <c r="L83" s="30">
        <v>2.5</v>
      </c>
      <c r="M83" s="30">
        <v>1</v>
      </c>
      <c r="N83" s="30">
        <v>2</v>
      </c>
      <c r="O83" s="30">
        <v>3</v>
      </c>
      <c r="P83" s="31">
        <f t="shared" si="8"/>
        <v>10.5</v>
      </c>
      <c r="Q83" s="32">
        <f t="shared" si="6"/>
        <v>0.52500000000000002</v>
      </c>
      <c r="R83" s="38">
        <f t="shared" si="12"/>
        <v>0.85</v>
      </c>
      <c r="S83" s="136">
        <f t="shared" si="12"/>
        <v>1.325</v>
      </c>
      <c r="T83" s="136">
        <f t="shared" si="12"/>
        <v>0.65</v>
      </c>
      <c r="U83" s="136">
        <f t="shared" si="12"/>
        <v>1.375</v>
      </c>
      <c r="V83" s="139">
        <f t="shared" si="12"/>
        <v>1.2000000000000002</v>
      </c>
      <c r="W83" s="121">
        <f t="shared" si="2"/>
        <v>43</v>
      </c>
      <c r="X83" s="161">
        <f t="shared" si="2"/>
        <v>5.4</v>
      </c>
      <c r="Y83" s="171">
        <v>38</v>
      </c>
      <c r="Z83" s="163">
        <f t="shared" si="5"/>
        <v>30.400000000000002</v>
      </c>
    </row>
    <row r="84" spans="1:26" ht="19.5" customHeight="1" x14ac:dyDescent="0.3">
      <c r="A84" s="6">
        <v>78</v>
      </c>
      <c r="B84" s="151">
        <v>663798</v>
      </c>
      <c r="C84" s="152" t="s">
        <v>182</v>
      </c>
      <c r="D84" s="14">
        <v>12</v>
      </c>
      <c r="E84" s="14">
        <v>8.5</v>
      </c>
      <c r="F84" s="14">
        <v>10</v>
      </c>
      <c r="G84" s="14">
        <v>8</v>
      </c>
      <c r="H84" s="14">
        <v>10</v>
      </c>
      <c r="I84" s="15">
        <f t="shared" si="3"/>
        <v>48.5</v>
      </c>
      <c r="J84" s="16">
        <f t="shared" si="7"/>
        <v>7.2749999999999995</v>
      </c>
      <c r="K84" s="30">
        <v>2.5</v>
      </c>
      <c r="L84" s="30">
        <v>3</v>
      </c>
      <c r="M84" s="30">
        <v>3.5</v>
      </c>
      <c r="N84" s="30">
        <v>4</v>
      </c>
      <c r="O84" s="30">
        <v>2</v>
      </c>
      <c r="P84" s="31">
        <f t="shared" si="8"/>
        <v>15</v>
      </c>
      <c r="Q84" s="32">
        <f t="shared" si="6"/>
        <v>0.75</v>
      </c>
      <c r="R84" s="38">
        <f t="shared" si="12"/>
        <v>1.9249999999999998</v>
      </c>
      <c r="S84" s="136">
        <f t="shared" si="12"/>
        <v>1.4249999999999998</v>
      </c>
      <c r="T84" s="136">
        <f t="shared" si="12"/>
        <v>1.675</v>
      </c>
      <c r="U84" s="136">
        <f t="shared" si="12"/>
        <v>1.4</v>
      </c>
      <c r="V84" s="139">
        <f t="shared" si="12"/>
        <v>1.6</v>
      </c>
      <c r="W84" s="121">
        <f t="shared" si="2"/>
        <v>63.5</v>
      </c>
      <c r="X84" s="161">
        <f t="shared" si="2"/>
        <v>8.0249999999999986</v>
      </c>
      <c r="Y84" s="171">
        <v>53</v>
      </c>
      <c r="Z84" s="163">
        <f t="shared" si="5"/>
        <v>42.400000000000006</v>
      </c>
    </row>
    <row r="85" spans="1:26" ht="19.5" customHeight="1" x14ac:dyDescent="0.3">
      <c r="A85" s="6">
        <v>79</v>
      </c>
      <c r="B85" s="151">
        <v>663799</v>
      </c>
      <c r="C85" s="152" t="s">
        <v>183</v>
      </c>
      <c r="D85" s="14">
        <v>5</v>
      </c>
      <c r="E85" s="14">
        <v>4</v>
      </c>
      <c r="F85" s="14">
        <v>6.5</v>
      </c>
      <c r="G85" s="14">
        <v>7</v>
      </c>
      <c r="H85" s="14">
        <v>8</v>
      </c>
      <c r="I85" s="15">
        <f t="shared" si="3"/>
        <v>30.5</v>
      </c>
      <c r="J85" s="16">
        <f t="shared" si="7"/>
        <v>4.5750000000000002</v>
      </c>
      <c r="K85" s="30">
        <v>0.5</v>
      </c>
      <c r="L85" s="30">
        <v>1.5</v>
      </c>
      <c r="M85" s="30">
        <v>2</v>
      </c>
      <c r="N85" s="30">
        <v>2.5</v>
      </c>
      <c r="O85" s="30">
        <v>1.5</v>
      </c>
      <c r="P85" s="31">
        <f t="shared" si="8"/>
        <v>8</v>
      </c>
      <c r="Q85" s="32">
        <f t="shared" si="6"/>
        <v>0.4</v>
      </c>
      <c r="R85" s="38">
        <f t="shared" si="12"/>
        <v>0.77500000000000002</v>
      </c>
      <c r="S85" s="136">
        <f t="shared" si="12"/>
        <v>0.67500000000000004</v>
      </c>
      <c r="T85" s="136">
        <f t="shared" si="12"/>
        <v>1.075</v>
      </c>
      <c r="U85" s="136">
        <f t="shared" si="12"/>
        <v>1.175</v>
      </c>
      <c r="V85" s="139">
        <f t="shared" si="12"/>
        <v>1.2749999999999999</v>
      </c>
      <c r="W85" s="121">
        <f t="shared" si="2"/>
        <v>38.5</v>
      </c>
      <c r="X85" s="161">
        <f t="shared" si="2"/>
        <v>4.9750000000000005</v>
      </c>
      <c r="Y85" s="171">
        <v>36</v>
      </c>
      <c r="Z85" s="163">
        <f t="shared" si="5"/>
        <v>28.8</v>
      </c>
    </row>
    <row r="86" spans="1:26" ht="19.5" customHeight="1" x14ac:dyDescent="0.3">
      <c r="A86" s="6">
        <v>80</v>
      </c>
      <c r="B86" s="151">
        <v>663800</v>
      </c>
      <c r="C86" s="152" t="s">
        <v>184</v>
      </c>
      <c r="D86" s="14">
        <v>8</v>
      </c>
      <c r="E86" s="14">
        <v>7</v>
      </c>
      <c r="F86" s="14">
        <v>7.5</v>
      </c>
      <c r="G86" s="14">
        <v>9</v>
      </c>
      <c r="H86" s="14">
        <v>8.5</v>
      </c>
      <c r="I86" s="15">
        <f t="shared" si="3"/>
        <v>40</v>
      </c>
      <c r="J86" s="16">
        <f t="shared" si="7"/>
        <v>6</v>
      </c>
      <c r="K86" s="30">
        <v>2</v>
      </c>
      <c r="L86" s="30">
        <v>3.5</v>
      </c>
      <c r="M86" s="30">
        <v>1.5</v>
      </c>
      <c r="N86" s="30">
        <v>2</v>
      </c>
      <c r="O86" s="30">
        <v>3</v>
      </c>
      <c r="P86" s="31">
        <f t="shared" si="8"/>
        <v>12</v>
      </c>
      <c r="Q86" s="32">
        <f t="shared" si="6"/>
        <v>0.60000000000000009</v>
      </c>
      <c r="R86" s="38">
        <f t="shared" si="12"/>
        <v>1.3</v>
      </c>
      <c r="S86" s="136">
        <f t="shared" si="12"/>
        <v>1.2250000000000001</v>
      </c>
      <c r="T86" s="136">
        <f t="shared" si="12"/>
        <v>1.2</v>
      </c>
      <c r="U86" s="136">
        <f t="shared" si="12"/>
        <v>1.45</v>
      </c>
      <c r="V86" s="139">
        <f t="shared" si="12"/>
        <v>1.4249999999999998</v>
      </c>
      <c r="W86" s="121">
        <f t="shared" si="2"/>
        <v>52</v>
      </c>
      <c r="X86" s="161">
        <f t="shared" si="2"/>
        <v>6.6</v>
      </c>
      <c r="Y86" s="171">
        <v>46</v>
      </c>
      <c r="Z86" s="163">
        <f t="shared" si="5"/>
        <v>36.800000000000004</v>
      </c>
    </row>
    <row r="87" spans="1:26" ht="19.5" customHeight="1" x14ac:dyDescent="0.3">
      <c r="A87" s="6">
        <v>81</v>
      </c>
      <c r="B87" s="151">
        <v>663801</v>
      </c>
      <c r="C87" s="152" t="s">
        <v>185</v>
      </c>
      <c r="D87" s="14">
        <v>3</v>
      </c>
      <c r="E87" s="14">
        <v>2.5</v>
      </c>
      <c r="F87" s="14">
        <v>2</v>
      </c>
      <c r="G87" s="14">
        <v>3</v>
      </c>
      <c r="H87" s="14">
        <v>1.5</v>
      </c>
      <c r="I87" s="15">
        <f t="shared" si="3"/>
        <v>12</v>
      </c>
      <c r="J87" s="16">
        <f t="shared" si="7"/>
        <v>1.7999999999999998</v>
      </c>
      <c r="K87" s="30">
        <v>0</v>
      </c>
      <c r="L87" s="30">
        <v>1</v>
      </c>
      <c r="M87" s="30">
        <v>0.5</v>
      </c>
      <c r="N87" s="30">
        <v>1.5</v>
      </c>
      <c r="O87" s="30">
        <v>0.5</v>
      </c>
      <c r="P87" s="31">
        <f t="shared" si="8"/>
        <v>3.5</v>
      </c>
      <c r="Q87" s="32">
        <f t="shared" si="6"/>
        <v>0.17500000000000002</v>
      </c>
      <c r="R87" s="38">
        <f t="shared" si="12"/>
        <v>0.44999999999999996</v>
      </c>
      <c r="S87" s="136">
        <f t="shared" si="12"/>
        <v>0.42499999999999999</v>
      </c>
      <c r="T87" s="136">
        <f t="shared" si="12"/>
        <v>0.32500000000000001</v>
      </c>
      <c r="U87" s="136">
        <f t="shared" si="12"/>
        <v>0.52499999999999991</v>
      </c>
      <c r="V87" s="139">
        <f t="shared" si="12"/>
        <v>0.24999999999999997</v>
      </c>
      <c r="W87" s="121">
        <f t="shared" si="2"/>
        <v>15.5</v>
      </c>
      <c r="X87" s="161">
        <f t="shared" si="2"/>
        <v>1.9749999999999999</v>
      </c>
      <c r="Y87" s="171">
        <v>16</v>
      </c>
      <c r="Z87" s="163">
        <f t="shared" si="5"/>
        <v>12.8</v>
      </c>
    </row>
    <row r="88" spans="1:26" ht="19.5" customHeight="1" x14ac:dyDescent="0.3">
      <c r="A88" s="6">
        <v>82</v>
      </c>
      <c r="B88" s="151">
        <v>663802</v>
      </c>
      <c r="C88" s="152" t="s">
        <v>186</v>
      </c>
      <c r="D88" s="14">
        <v>12</v>
      </c>
      <c r="E88" s="14">
        <v>10</v>
      </c>
      <c r="F88" s="14">
        <v>14</v>
      </c>
      <c r="G88" s="14">
        <v>8</v>
      </c>
      <c r="H88" s="14">
        <v>7</v>
      </c>
      <c r="I88" s="15">
        <f t="shared" si="3"/>
        <v>51</v>
      </c>
      <c r="J88" s="16">
        <f t="shared" si="7"/>
        <v>7.6499999999999995</v>
      </c>
      <c r="K88" s="30">
        <v>3.5</v>
      </c>
      <c r="L88" s="30">
        <v>3</v>
      </c>
      <c r="M88" s="30">
        <v>4</v>
      </c>
      <c r="N88" s="30">
        <v>3</v>
      </c>
      <c r="O88" s="30">
        <v>2</v>
      </c>
      <c r="P88" s="31">
        <f t="shared" si="8"/>
        <v>15.5</v>
      </c>
      <c r="Q88" s="32">
        <f t="shared" si="6"/>
        <v>0.77500000000000002</v>
      </c>
      <c r="R88" s="38">
        <f t="shared" si="12"/>
        <v>1.9749999999999999</v>
      </c>
      <c r="S88" s="136">
        <f t="shared" si="12"/>
        <v>1.65</v>
      </c>
      <c r="T88" s="136">
        <f t="shared" si="12"/>
        <v>2.3000000000000003</v>
      </c>
      <c r="U88" s="136">
        <f t="shared" si="12"/>
        <v>1.35</v>
      </c>
      <c r="V88" s="139">
        <f t="shared" si="12"/>
        <v>1.1500000000000001</v>
      </c>
      <c r="W88" s="121">
        <f t="shared" si="2"/>
        <v>66.5</v>
      </c>
      <c r="X88" s="161">
        <f t="shared" si="2"/>
        <v>8.4249999999999989</v>
      </c>
      <c r="Y88" s="171">
        <v>57</v>
      </c>
      <c r="Z88" s="163">
        <f t="shared" si="5"/>
        <v>45.6</v>
      </c>
    </row>
    <row r="89" spans="1:26" ht="19.5" customHeight="1" x14ac:dyDescent="0.3">
      <c r="A89" s="6">
        <v>83</v>
      </c>
      <c r="B89" s="151">
        <v>663803</v>
      </c>
      <c r="C89" s="152" t="s">
        <v>187</v>
      </c>
      <c r="D89" s="14">
        <v>4</v>
      </c>
      <c r="E89" s="14">
        <v>5.5</v>
      </c>
      <c r="F89" s="14">
        <v>3</v>
      </c>
      <c r="G89" s="14">
        <v>4</v>
      </c>
      <c r="H89" s="14">
        <v>5</v>
      </c>
      <c r="I89" s="15">
        <f t="shared" si="3"/>
        <v>21.5</v>
      </c>
      <c r="J89" s="16">
        <f t="shared" si="7"/>
        <v>3.2250000000000001</v>
      </c>
      <c r="K89" s="30">
        <v>0.5</v>
      </c>
      <c r="L89" s="30">
        <v>2</v>
      </c>
      <c r="M89" s="30">
        <v>1</v>
      </c>
      <c r="N89" s="30">
        <v>1.5</v>
      </c>
      <c r="O89" s="30">
        <v>1.5</v>
      </c>
      <c r="P89" s="31">
        <f t="shared" si="8"/>
        <v>6.5</v>
      </c>
      <c r="Q89" s="32">
        <f t="shared" si="6"/>
        <v>0.32500000000000001</v>
      </c>
      <c r="R89" s="38">
        <f t="shared" si="12"/>
        <v>0.625</v>
      </c>
      <c r="S89" s="136">
        <f t="shared" si="12"/>
        <v>0.92499999999999993</v>
      </c>
      <c r="T89" s="136">
        <f t="shared" si="12"/>
        <v>0.49999999999999994</v>
      </c>
      <c r="U89" s="136">
        <f t="shared" si="12"/>
        <v>0.67500000000000004</v>
      </c>
      <c r="V89" s="139">
        <f t="shared" si="12"/>
        <v>0.82499999999999996</v>
      </c>
      <c r="W89" s="121">
        <f t="shared" si="2"/>
        <v>28</v>
      </c>
      <c r="X89" s="161">
        <f t="shared" si="2"/>
        <v>3.5500000000000003</v>
      </c>
      <c r="Y89" s="171">
        <v>27</v>
      </c>
      <c r="Z89" s="163">
        <f t="shared" si="5"/>
        <v>21.6</v>
      </c>
    </row>
    <row r="90" spans="1:26" ht="19.5" customHeight="1" x14ac:dyDescent="0.3">
      <c r="A90" s="6">
        <v>84</v>
      </c>
      <c r="B90" s="151">
        <v>663804</v>
      </c>
      <c r="C90" s="152" t="s">
        <v>188</v>
      </c>
      <c r="D90" s="14">
        <v>3</v>
      </c>
      <c r="E90" s="14">
        <v>2.5</v>
      </c>
      <c r="F90" s="14">
        <v>1</v>
      </c>
      <c r="G90" s="14">
        <v>2</v>
      </c>
      <c r="H90" s="14">
        <v>2.5</v>
      </c>
      <c r="I90" s="15">
        <f t="shared" si="3"/>
        <v>11</v>
      </c>
      <c r="J90" s="16">
        <f t="shared" si="7"/>
        <v>1.65</v>
      </c>
      <c r="K90" s="30">
        <v>0</v>
      </c>
      <c r="L90" s="30">
        <v>1.5</v>
      </c>
      <c r="M90" s="30">
        <v>0.5</v>
      </c>
      <c r="N90" s="30">
        <v>0.5</v>
      </c>
      <c r="O90" s="30">
        <v>1</v>
      </c>
      <c r="P90" s="31">
        <f t="shared" si="8"/>
        <v>3.5</v>
      </c>
      <c r="Q90" s="32">
        <f t="shared" si="6"/>
        <v>0.17500000000000002</v>
      </c>
      <c r="R90" s="38">
        <f t="shared" si="12"/>
        <v>0.44999999999999996</v>
      </c>
      <c r="S90" s="136">
        <f t="shared" si="12"/>
        <v>0.45</v>
      </c>
      <c r="T90" s="136">
        <f t="shared" si="12"/>
        <v>0.17499999999999999</v>
      </c>
      <c r="U90" s="136">
        <f t="shared" si="12"/>
        <v>0.32500000000000001</v>
      </c>
      <c r="V90" s="139">
        <f t="shared" si="12"/>
        <v>0.42499999999999999</v>
      </c>
      <c r="W90" s="121">
        <f t="shared" si="2"/>
        <v>14.5</v>
      </c>
      <c r="X90" s="161">
        <f t="shared" si="2"/>
        <v>1.825</v>
      </c>
      <c r="Y90" s="171">
        <v>16</v>
      </c>
      <c r="Z90" s="163">
        <f t="shared" si="5"/>
        <v>12.8</v>
      </c>
    </row>
    <row r="91" spans="1:26" ht="19.5" customHeight="1" x14ac:dyDescent="0.3">
      <c r="A91" s="6">
        <v>85</v>
      </c>
      <c r="B91" s="151">
        <v>663805</v>
      </c>
      <c r="C91" s="152" t="s">
        <v>189</v>
      </c>
      <c r="D91" s="14">
        <v>5.5</v>
      </c>
      <c r="E91" s="14">
        <v>7</v>
      </c>
      <c r="F91" s="14">
        <v>8</v>
      </c>
      <c r="G91" s="14">
        <v>5</v>
      </c>
      <c r="H91" s="14">
        <v>6</v>
      </c>
      <c r="I91" s="15">
        <f t="shared" si="3"/>
        <v>31.5</v>
      </c>
      <c r="J91" s="16">
        <f t="shared" si="7"/>
        <v>4.7249999999999996</v>
      </c>
      <c r="K91" s="30">
        <v>2</v>
      </c>
      <c r="L91" s="30">
        <v>1</v>
      </c>
      <c r="M91" s="30">
        <v>1.5</v>
      </c>
      <c r="N91" s="30">
        <v>2.5</v>
      </c>
      <c r="O91" s="30">
        <v>2</v>
      </c>
      <c r="P91" s="31">
        <f t="shared" si="8"/>
        <v>9</v>
      </c>
      <c r="Q91" s="32">
        <f t="shared" si="6"/>
        <v>0.45</v>
      </c>
      <c r="R91" s="38">
        <f t="shared" si="12"/>
        <v>0.92499999999999993</v>
      </c>
      <c r="S91" s="136">
        <f t="shared" si="12"/>
        <v>1.1000000000000001</v>
      </c>
      <c r="T91" s="136">
        <f t="shared" si="12"/>
        <v>1.2749999999999999</v>
      </c>
      <c r="U91" s="136">
        <f t="shared" si="12"/>
        <v>0.875</v>
      </c>
      <c r="V91" s="139">
        <f t="shared" si="12"/>
        <v>0.99999999999999989</v>
      </c>
      <c r="W91" s="121">
        <f t="shared" si="2"/>
        <v>40.5</v>
      </c>
      <c r="X91" s="161">
        <f t="shared" si="2"/>
        <v>5.1749999999999998</v>
      </c>
      <c r="Y91" s="171">
        <v>36</v>
      </c>
      <c r="Z91" s="163">
        <f t="shared" si="5"/>
        <v>28.8</v>
      </c>
    </row>
    <row r="92" spans="1:26" ht="19.5" customHeight="1" x14ac:dyDescent="0.3">
      <c r="A92" s="6">
        <v>86</v>
      </c>
      <c r="B92" s="151">
        <v>663806</v>
      </c>
      <c r="C92" s="152" t="s">
        <v>190</v>
      </c>
      <c r="D92" s="14">
        <v>8</v>
      </c>
      <c r="E92" s="14">
        <v>7.5</v>
      </c>
      <c r="F92" s="14">
        <v>6</v>
      </c>
      <c r="G92" s="14">
        <v>8</v>
      </c>
      <c r="H92" s="14">
        <v>8.5</v>
      </c>
      <c r="I92" s="15">
        <f t="shared" si="3"/>
        <v>38</v>
      </c>
      <c r="J92" s="16">
        <f t="shared" si="7"/>
        <v>5.7</v>
      </c>
      <c r="K92" s="30">
        <v>1.5</v>
      </c>
      <c r="L92" s="30">
        <v>3.5</v>
      </c>
      <c r="M92" s="30">
        <v>3</v>
      </c>
      <c r="N92" s="30">
        <v>2</v>
      </c>
      <c r="O92" s="30">
        <v>2.5</v>
      </c>
      <c r="P92" s="31">
        <f t="shared" si="8"/>
        <v>12.5</v>
      </c>
      <c r="Q92" s="32">
        <f t="shared" si="6"/>
        <v>0.625</v>
      </c>
      <c r="R92" s="38">
        <f t="shared" si="12"/>
        <v>1.2749999999999999</v>
      </c>
      <c r="S92" s="136">
        <f t="shared" si="12"/>
        <v>1.3</v>
      </c>
      <c r="T92" s="136">
        <f t="shared" si="12"/>
        <v>1.0499999999999998</v>
      </c>
      <c r="U92" s="136">
        <f t="shared" si="12"/>
        <v>1.3</v>
      </c>
      <c r="V92" s="139">
        <f t="shared" si="12"/>
        <v>1.4</v>
      </c>
      <c r="W92" s="121">
        <f t="shared" si="2"/>
        <v>50.5</v>
      </c>
      <c r="X92" s="161">
        <f t="shared" si="2"/>
        <v>6.3250000000000002</v>
      </c>
      <c r="Y92" s="171">
        <v>43</v>
      </c>
      <c r="Z92" s="163">
        <f t="shared" si="5"/>
        <v>34.4</v>
      </c>
    </row>
    <row r="93" spans="1:26" ht="19.5" customHeight="1" x14ac:dyDescent="0.3">
      <c r="A93" s="6">
        <v>87</v>
      </c>
      <c r="B93" s="151">
        <v>663807</v>
      </c>
      <c r="C93" s="152" t="s">
        <v>191</v>
      </c>
      <c r="D93" s="14">
        <v>7</v>
      </c>
      <c r="E93" s="14">
        <v>8</v>
      </c>
      <c r="F93" s="14">
        <v>7.5</v>
      </c>
      <c r="G93" s="14">
        <v>9</v>
      </c>
      <c r="H93" s="14">
        <v>12</v>
      </c>
      <c r="I93" s="15">
        <f t="shared" si="3"/>
        <v>43.5</v>
      </c>
      <c r="J93" s="16">
        <f t="shared" si="7"/>
        <v>6.5249999999999995</v>
      </c>
      <c r="K93" s="30">
        <v>4</v>
      </c>
      <c r="L93" s="30">
        <v>2</v>
      </c>
      <c r="M93" s="30">
        <v>2.5</v>
      </c>
      <c r="N93" s="30">
        <v>3</v>
      </c>
      <c r="O93" s="30">
        <v>1.5</v>
      </c>
      <c r="P93" s="31">
        <f t="shared" si="8"/>
        <v>13</v>
      </c>
      <c r="Q93" s="32">
        <f t="shared" si="6"/>
        <v>0.65</v>
      </c>
      <c r="R93" s="38">
        <f t="shared" si="12"/>
        <v>1.25</v>
      </c>
      <c r="S93" s="136">
        <f t="shared" si="12"/>
        <v>1.3</v>
      </c>
      <c r="T93" s="136">
        <f t="shared" si="12"/>
        <v>1.25</v>
      </c>
      <c r="U93" s="136">
        <f t="shared" si="12"/>
        <v>1.5</v>
      </c>
      <c r="V93" s="139">
        <f t="shared" si="12"/>
        <v>1.8749999999999998</v>
      </c>
      <c r="W93" s="121">
        <f t="shared" si="2"/>
        <v>56.5</v>
      </c>
      <c r="X93" s="161">
        <f t="shared" si="2"/>
        <v>7.1749999999999998</v>
      </c>
      <c r="Y93" s="171">
        <v>49</v>
      </c>
      <c r="Z93" s="163">
        <f t="shared" si="5"/>
        <v>39.200000000000003</v>
      </c>
    </row>
    <row r="94" spans="1:26" ht="19.5" customHeight="1" x14ac:dyDescent="0.3">
      <c r="A94" s="6">
        <v>88</v>
      </c>
      <c r="B94" s="151">
        <v>663808</v>
      </c>
      <c r="C94" s="152" t="s">
        <v>192</v>
      </c>
      <c r="D94" s="14">
        <v>6.5</v>
      </c>
      <c r="E94" s="14">
        <v>8</v>
      </c>
      <c r="F94" s="14">
        <v>5.5</v>
      </c>
      <c r="G94" s="14">
        <v>8.5</v>
      </c>
      <c r="H94" s="14">
        <v>7</v>
      </c>
      <c r="I94" s="15">
        <f t="shared" si="3"/>
        <v>35.5</v>
      </c>
      <c r="J94" s="16">
        <f t="shared" si="7"/>
        <v>5.3250000000000002</v>
      </c>
      <c r="K94" s="30">
        <v>2</v>
      </c>
      <c r="L94" s="30">
        <v>2.5</v>
      </c>
      <c r="M94" s="30">
        <v>1.5</v>
      </c>
      <c r="N94" s="30">
        <v>3</v>
      </c>
      <c r="O94" s="30">
        <v>2.5</v>
      </c>
      <c r="P94" s="31">
        <f t="shared" si="8"/>
        <v>11.5</v>
      </c>
      <c r="Q94" s="32">
        <f t="shared" si="6"/>
        <v>0.57500000000000007</v>
      </c>
      <c r="R94" s="38">
        <f t="shared" si="12"/>
        <v>1.075</v>
      </c>
      <c r="S94" s="136">
        <f t="shared" si="12"/>
        <v>1.325</v>
      </c>
      <c r="T94" s="136">
        <f t="shared" ref="R94:V111" si="15">(F94*0.15+M94*0.05)</f>
        <v>0.89999999999999991</v>
      </c>
      <c r="U94" s="136">
        <f t="shared" si="15"/>
        <v>1.4249999999999998</v>
      </c>
      <c r="V94" s="139">
        <f t="shared" si="15"/>
        <v>1.175</v>
      </c>
      <c r="W94" s="121">
        <f t="shared" si="2"/>
        <v>47</v>
      </c>
      <c r="X94" s="161">
        <f t="shared" si="2"/>
        <v>5.9</v>
      </c>
      <c r="Y94" s="171">
        <v>40</v>
      </c>
      <c r="Z94" s="163">
        <f t="shared" si="5"/>
        <v>32</v>
      </c>
    </row>
    <row r="95" spans="1:26" ht="19.5" customHeight="1" x14ac:dyDescent="0.3">
      <c r="A95" s="6">
        <v>89</v>
      </c>
      <c r="B95" s="151">
        <v>663809</v>
      </c>
      <c r="C95" s="152" t="s">
        <v>193</v>
      </c>
      <c r="D95" s="14">
        <v>8.5</v>
      </c>
      <c r="E95" s="14">
        <v>7</v>
      </c>
      <c r="F95" s="14">
        <v>9</v>
      </c>
      <c r="G95" s="14">
        <v>6</v>
      </c>
      <c r="H95" s="14">
        <v>7.5</v>
      </c>
      <c r="I95" s="15">
        <f t="shared" si="3"/>
        <v>38</v>
      </c>
      <c r="J95" s="16">
        <f t="shared" si="7"/>
        <v>5.7</v>
      </c>
      <c r="K95" s="30">
        <v>3</v>
      </c>
      <c r="L95" s="30">
        <v>2</v>
      </c>
      <c r="M95" s="30">
        <v>2.5</v>
      </c>
      <c r="N95" s="30">
        <v>3.5</v>
      </c>
      <c r="O95" s="30">
        <v>1.5</v>
      </c>
      <c r="P95" s="31">
        <f t="shared" si="8"/>
        <v>12.5</v>
      </c>
      <c r="Q95" s="32">
        <f t="shared" si="6"/>
        <v>0.625</v>
      </c>
      <c r="R95" s="38">
        <f t="shared" si="15"/>
        <v>1.4249999999999998</v>
      </c>
      <c r="S95" s="136">
        <f t="shared" si="15"/>
        <v>1.1500000000000001</v>
      </c>
      <c r="T95" s="136">
        <f t="shared" si="15"/>
        <v>1.4749999999999999</v>
      </c>
      <c r="U95" s="136">
        <f t="shared" si="15"/>
        <v>1.075</v>
      </c>
      <c r="V95" s="139">
        <f t="shared" si="15"/>
        <v>1.2</v>
      </c>
      <c r="W95" s="121">
        <f t="shared" si="2"/>
        <v>50.5</v>
      </c>
      <c r="X95" s="161">
        <f t="shared" si="2"/>
        <v>6.3250000000000002</v>
      </c>
      <c r="Y95" s="171">
        <v>42</v>
      </c>
      <c r="Z95" s="163">
        <f t="shared" si="5"/>
        <v>33.6</v>
      </c>
    </row>
    <row r="96" spans="1:26" ht="19.5" customHeight="1" x14ac:dyDescent="0.3">
      <c r="A96" s="6">
        <v>90</v>
      </c>
      <c r="B96" s="151">
        <v>663810</v>
      </c>
      <c r="C96" s="152" t="s">
        <v>194</v>
      </c>
      <c r="D96" s="14">
        <v>7</v>
      </c>
      <c r="E96" s="14">
        <v>6</v>
      </c>
      <c r="F96" s="14">
        <v>8</v>
      </c>
      <c r="G96" s="14">
        <v>6.5</v>
      </c>
      <c r="H96" s="14">
        <v>8.5</v>
      </c>
      <c r="I96" s="15">
        <f t="shared" si="3"/>
        <v>36</v>
      </c>
      <c r="J96" s="16">
        <f t="shared" si="7"/>
        <v>5.3999999999999995</v>
      </c>
      <c r="K96" s="30">
        <v>2.5</v>
      </c>
      <c r="L96" s="30">
        <v>3</v>
      </c>
      <c r="M96" s="30">
        <v>2</v>
      </c>
      <c r="N96" s="30">
        <v>2.5</v>
      </c>
      <c r="O96" s="30">
        <v>2</v>
      </c>
      <c r="P96" s="31">
        <f t="shared" si="8"/>
        <v>12</v>
      </c>
      <c r="Q96" s="32">
        <f t="shared" si="6"/>
        <v>0.60000000000000009</v>
      </c>
      <c r="R96" s="38">
        <f t="shared" si="15"/>
        <v>1.175</v>
      </c>
      <c r="S96" s="136">
        <f t="shared" si="15"/>
        <v>1.0499999999999998</v>
      </c>
      <c r="T96" s="136">
        <f t="shared" si="15"/>
        <v>1.3</v>
      </c>
      <c r="U96" s="136">
        <f t="shared" si="15"/>
        <v>1.1000000000000001</v>
      </c>
      <c r="V96" s="139">
        <f t="shared" si="15"/>
        <v>1.375</v>
      </c>
      <c r="W96" s="121">
        <f t="shared" si="2"/>
        <v>48</v>
      </c>
      <c r="X96" s="161">
        <f t="shared" si="2"/>
        <v>6</v>
      </c>
      <c r="Y96" s="171">
        <v>39</v>
      </c>
      <c r="Z96" s="163">
        <f t="shared" si="5"/>
        <v>31.200000000000003</v>
      </c>
    </row>
    <row r="97" spans="1:26" ht="19.5" customHeight="1" x14ac:dyDescent="0.3">
      <c r="A97" s="6">
        <v>91</v>
      </c>
      <c r="B97" s="151">
        <v>663811</v>
      </c>
      <c r="C97" s="152" t="s">
        <v>195</v>
      </c>
      <c r="D97" s="14">
        <v>12</v>
      </c>
      <c r="E97" s="14">
        <v>14.5</v>
      </c>
      <c r="F97" s="14">
        <v>9</v>
      </c>
      <c r="G97" s="14">
        <v>7</v>
      </c>
      <c r="H97" s="14">
        <v>15</v>
      </c>
      <c r="I97" s="15">
        <f t="shared" si="3"/>
        <v>57.5</v>
      </c>
      <c r="J97" s="16">
        <f t="shared" si="7"/>
        <v>8.625</v>
      </c>
      <c r="K97" s="30">
        <v>4.5</v>
      </c>
      <c r="L97" s="30">
        <v>3.5</v>
      </c>
      <c r="M97" s="30">
        <v>2</v>
      </c>
      <c r="N97" s="30">
        <v>3</v>
      </c>
      <c r="O97" s="30">
        <v>5</v>
      </c>
      <c r="P97" s="31">
        <f t="shared" si="8"/>
        <v>18</v>
      </c>
      <c r="Q97" s="32">
        <f t="shared" si="6"/>
        <v>0.9</v>
      </c>
      <c r="R97" s="38">
        <f t="shared" si="15"/>
        <v>2.0249999999999999</v>
      </c>
      <c r="S97" s="136">
        <f t="shared" si="15"/>
        <v>2.3499999999999996</v>
      </c>
      <c r="T97" s="136">
        <f t="shared" si="15"/>
        <v>1.45</v>
      </c>
      <c r="U97" s="136">
        <f t="shared" si="15"/>
        <v>1.2000000000000002</v>
      </c>
      <c r="V97" s="139">
        <f t="shared" si="15"/>
        <v>2.5</v>
      </c>
      <c r="W97" s="121">
        <f t="shared" si="2"/>
        <v>75.5</v>
      </c>
      <c r="X97" s="161">
        <f t="shared" si="2"/>
        <v>9.5250000000000004</v>
      </c>
      <c r="Y97" s="171">
        <v>61</v>
      </c>
      <c r="Z97" s="163">
        <f t="shared" si="5"/>
        <v>48.800000000000004</v>
      </c>
    </row>
    <row r="98" spans="1:26" ht="19.5" customHeight="1" x14ac:dyDescent="0.3">
      <c r="A98" s="6">
        <v>92</v>
      </c>
      <c r="B98" s="151">
        <v>663812</v>
      </c>
      <c r="C98" s="152" t="s">
        <v>196</v>
      </c>
      <c r="D98" s="14">
        <v>7</v>
      </c>
      <c r="E98" s="14">
        <v>8</v>
      </c>
      <c r="F98" s="14">
        <v>10.5</v>
      </c>
      <c r="G98" s="14">
        <v>9</v>
      </c>
      <c r="H98" s="14">
        <v>8.5</v>
      </c>
      <c r="I98" s="15">
        <f t="shared" si="3"/>
        <v>43</v>
      </c>
      <c r="J98" s="16">
        <f t="shared" si="7"/>
        <v>6.45</v>
      </c>
      <c r="K98" s="30">
        <v>2</v>
      </c>
      <c r="L98" s="30">
        <v>3</v>
      </c>
      <c r="M98" s="30">
        <v>3.5</v>
      </c>
      <c r="N98" s="30">
        <v>2.5</v>
      </c>
      <c r="O98" s="30">
        <v>2</v>
      </c>
      <c r="P98" s="31">
        <f t="shared" si="8"/>
        <v>13</v>
      </c>
      <c r="Q98" s="32">
        <f t="shared" si="6"/>
        <v>0.65</v>
      </c>
      <c r="R98" s="38">
        <f t="shared" si="15"/>
        <v>1.1500000000000001</v>
      </c>
      <c r="S98" s="136">
        <f t="shared" si="15"/>
        <v>1.35</v>
      </c>
      <c r="T98" s="136">
        <f t="shared" si="15"/>
        <v>1.75</v>
      </c>
      <c r="U98" s="136">
        <f t="shared" si="15"/>
        <v>1.4749999999999999</v>
      </c>
      <c r="V98" s="139">
        <f t="shared" si="15"/>
        <v>1.375</v>
      </c>
      <c r="W98" s="121">
        <f t="shared" si="2"/>
        <v>56</v>
      </c>
      <c r="X98" s="161">
        <f t="shared" si="2"/>
        <v>7.1000000000000005</v>
      </c>
      <c r="Y98" s="171">
        <v>46</v>
      </c>
      <c r="Z98" s="163">
        <f t="shared" si="5"/>
        <v>36.800000000000004</v>
      </c>
    </row>
    <row r="99" spans="1:26" ht="19.5" customHeight="1" x14ac:dyDescent="0.3">
      <c r="A99" s="6">
        <v>93</v>
      </c>
      <c r="B99" s="151">
        <v>663813</v>
      </c>
      <c r="C99" s="152" t="s">
        <v>197</v>
      </c>
      <c r="D99" s="14">
        <v>8</v>
      </c>
      <c r="E99" s="14">
        <v>9</v>
      </c>
      <c r="F99" s="14">
        <v>7</v>
      </c>
      <c r="G99" s="14">
        <v>10</v>
      </c>
      <c r="H99" s="14">
        <v>9</v>
      </c>
      <c r="I99" s="15">
        <f t="shared" si="3"/>
        <v>43</v>
      </c>
      <c r="J99" s="16">
        <f t="shared" si="7"/>
        <v>6.45</v>
      </c>
      <c r="K99" s="30">
        <v>2.5</v>
      </c>
      <c r="L99" s="30">
        <v>2</v>
      </c>
      <c r="M99" s="30">
        <v>3</v>
      </c>
      <c r="N99" s="30">
        <v>3</v>
      </c>
      <c r="O99" s="30">
        <v>1.5</v>
      </c>
      <c r="P99" s="31">
        <f t="shared" si="8"/>
        <v>12</v>
      </c>
      <c r="Q99" s="32">
        <f t="shared" si="6"/>
        <v>0.60000000000000009</v>
      </c>
      <c r="R99" s="38">
        <f t="shared" si="15"/>
        <v>1.325</v>
      </c>
      <c r="S99" s="136">
        <f t="shared" si="15"/>
        <v>1.45</v>
      </c>
      <c r="T99" s="136">
        <f t="shared" si="15"/>
        <v>1.2000000000000002</v>
      </c>
      <c r="U99" s="136">
        <f t="shared" si="15"/>
        <v>1.65</v>
      </c>
      <c r="V99" s="139">
        <f t="shared" si="15"/>
        <v>1.4249999999999998</v>
      </c>
      <c r="W99" s="121">
        <f t="shared" si="2"/>
        <v>55</v>
      </c>
      <c r="X99" s="161">
        <f t="shared" si="2"/>
        <v>7.0500000000000007</v>
      </c>
      <c r="Y99" s="171">
        <v>47</v>
      </c>
      <c r="Z99" s="163">
        <f t="shared" si="5"/>
        <v>37.6</v>
      </c>
    </row>
    <row r="100" spans="1:26" ht="19.5" customHeight="1" x14ac:dyDescent="0.3">
      <c r="A100" s="6">
        <v>94</v>
      </c>
      <c r="B100" s="151">
        <v>663814</v>
      </c>
      <c r="C100" s="152" t="s">
        <v>198</v>
      </c>
      <c r="D100" s="14">
        <v>10</v>
      </c>
      <c r="E100" s="14">
        <v>13</v>
      </c>
      <c r="F100" s="14">
        <v>8</v>
      </c>
      <c r="G100" s="14">
        <v>15</v>
      </c>
      <c r="H100" s="14">
        <v>7</v>
      </c>
      <c r="I100" s="15">
        <f t="shared" si="3"/>
        <v>53</v>
      </c>
      <c r="J100" s="16">
        <f t="shared" si="7"/>
        <v>7.9499999999999993</v>
      </c>
      <c r="K100" s="30">
        <v>3</v>
      </c>
      <c r="L100" s="30">
        <v>4</v>
      </c>
      <c r="M100" s="30">
        <v>2.5</v>
      </c>
      <c r="N100" s="30">
        <v>2.5</v>
      </c>
      <c r="O100" s="30">
        <v>3.5</v>
      </c>
      <c r="P100" s="31">
        <f t="shared" si="8"/>
        <v>15.5</v>
      </c>
      <c r="Q100" s="32">
        <f t="shared" si="6"/>
        <v>0.77500000000000002</v>
      </c>
      <c r="R100" s="38">
        <f t="shared" si="15"/>
        <v>1.65</v>
      </c>
      <c r="S100" s="136">
        <f t="shared" si="15"/>
        <v>2.15</v>
      </c>
      <c r="T100" s="136">
        <f t="shared" si="15"/>
        <v>1.325</v>
      </c>
      <c r="U100" s="136">
        <f t="shared" si="15"/>
        <v>2.375</v>
      </c>
      <c r="V100" s="139">
        <f t="shared" si="15"/>
        <v>1.2250000000000001</v>
      </c>
      <c r="W100" s="121">
        <f t="shared" si="2"/>
        <v>68.5</v>
      </c>
      <c r="X100" s="161">
        <f t="shared" si="2"/>
        <v>8.7249999999999996</v>
      </c>
      <c r="Y100" s="171">
        <v>59</v>
      </c>
      <c r="Z100" s="163">
        <f t="shared" si="5"/>
        <v>47.2</v>
      </c>
    </row>
    <row r="101" spans="1:26" ht="19.899999999999999" customHeight="1" x14ac:dyDescent="0.3">
      <c r="A101" s="6">
        <v>95</v>
      </c>
      <c r="B101" s="151">
        <v>663815</v>
      </c>
      <c r="C101" s="152" t="s">
        <v>199</v>
      </c>
      <c r="D101" s="14">
        <v>12</v>
      </c>
      <c r="E101" s="14">
        <v>14.5</v>
      </c>
      <c r="F101" s="14">
        <v>9</v>
      </c>
      <c r="G101" s="14">
        <v>7</v>
      </c>
      <c r="H101" s="14">
        <v>15</v>
      </c>
      <c r="I101" s="15">
        <f t="shared" si="3"/>
        <v>57.5</v>
      </c>
      <c r="J101" s="16">
        <f t="shared" si="7"/>
        <v>8.625</v>
      </c>
      <c r="K101" s="30">
        <v>4.5</v>
      </c>
      <c r="L101" s="30">
        <v>3.5</v>
      </c>
      <c r="M101" s="30">
        <v>2</v>
      </c>
      <c r="N101" s="30">
        <v>3</v>
      </c>
      <c r="O101" s="30">
        <v>5</v>
      </c>
      <c r="P101" s="31">
        <f t="shared" si="8"/>
        <v>18</v>
      </c>
      <c r="Q101" s="32">
        <f t="shared" si="6"/>
        <v>0.9</v>
      </c>
      <c r="R101" s="38">
        <f t="shared" si="15"/>
        <v>2.0249999999999999</v>
      </c>
      <c r="S101" s="136">
        <f t="shared" si="15"/>
        <v>2.3499999999999996</v>
      </c>
      <c r="T101" s="136">
        <f t="shared" si="15"/>
        <v>1.45</v>
      </c>
      <c r="U101" s="136">
        <f t="shared" si="15"/>
        <v>1.2000000000000002</v>
      </c>
      <c r="V101" s="139">
        <f t="shared" si="15"/>
        <v>2.5</v>
      </c>
      <c r="W101" s="121">
        <f t="shared" si="2"/>
        <v>75.5</v>
      </c>
      <c r="X101" s="161">
        <f t="shared" si="2"/>
        <v>9.5250000000000004</v>
      </c>
      <c r="Y101" s="171">
        <v>62</v>
      </c>
      <c r="Z101" s="163">
        <f t="shared" si="5"/>
        <v>49.6</v>
      </c>
    </row>
    <row r="102" spans="1:26" ht="19.899999999999999" customHeight="1" x14ac:dyDescent="0.3">
      <c r="A102" s="6">
        <v>96</v>
      </c>
      <c r="B102" s="151">
        <v>663816</v>
      </c>
      <c r="C102" s="152" t="s">
        <v>200</v>
      </c>
      <c r="D102" s="14">
        <v>7</v>
      </c>
      <c r="E102" s="14">
        <v>9</v>
      </c>
      <c r="F102" s="14">
        <v>6.5</v>
      </c>
      <c r="G102" s="14">
        <v>10</v>
      </c>
      <c r="H102" s="14">
        <v>8</v>
      </c>
      <c r="I102" s="15">
        <f t="shared" si="3"/>
        <v>40.5</v>
      </c>
      <c r="J102" s="16">
        <f t="shared" si="7"/>
        <v>6.0750000000000002</v>
      </c>
      <c r="K102" s="30">
        <v>2</v>
      </c>
      <c r="L102" s="30">
        <v>3</v>
      </c>
      <c r="M102" s="30">
        <v>3.5</v>
      </c>
      <c r="N102" s="30">
        <v>2.5</v>
      </c>
      <c r="O102" s="30">
        <v>2</v>
      </c>
      <c r="P102" s="31">
        <f t="shared" si="8"/>
        <v>13</v>
      </c>
      <c r="Q102" s="32">
        <f t="shared" si="6"/>
        <v>0.65</v>
      </c>
      <c r="R102" s="38">
        <f t="shared" si="15"/>
        <v>1.1500000000000001</v>
      </c>
      <c r="S102" s="136">
        <f t="shared" si="15"/>
        <v>1.5</v>
      </c>
      <c r="T102" s="136">
        <f t="shared" si="15"/>
        <v>1.1499999999999999</v>
      </c>
      <c r="U102" s="136">
        <f t="shared" si="15"/>
        <v>1.625</v>
      </c>
      <c r="V102" s="139">
        <f t="shared" si="15"/>
        <v>1.3</v>
      </c>
      <c r="W102" s="121">
        <f t="shared" si="2"/>
        <v>53.5</v>
      </c>
      <c r="X102" s="161">
        <f t="shared" si="2"/>
        <v>6.7250000000000005</v>
      </c>
      <c r="Y102" s="171">
        <v>46</v>
      </c>
      <c r="Z102" s="163">
        <f t="shared" si="5"/>
        <v>36.800000000000004</v>
      </c>
    </row>
    <row r="103" spans="1:26" ht="19.899999999999999" customHeight="1" x14ac:dyDescent="0.3">
      <c r="A103" s="6">
        <v>97</v>
      </c>
      <c r="B103" s="151">
        <v>663817</v>
      </c>
      <c r="C103" s="152" t="s">
        <v>201</v>
      </c>
      <c r="D103" s="14">
        <v>1.5</v>
      </c>
      <c r="E103" s="14">
        <v>2</v>
      </c>
      <c r="F103" s="14">
        <v>1</v>
      </c>
      <c r="G103" s="14">
        <v>1.5</v>
      </c>
      <c r="H103" s="14">
        <v>1</v>
      </c>
      <c r="I103" s="15">
        <f t="shared" si="3"/>
        <v>7</v>
      </c>
      <c r="J103" s="16">
        <f t="shared" si="7"/>
        <v>1.05</v>
      </c>
      <c r="K103" s="30">
        <v>0</v>
      </c>
      <c r="L103" s="30">
        <v>0.5</v>
      </c>
      <c r="M103" s="30">
        <v>1</v>
      </c>
      <c r="N103" s="30">
        <v>1</v>
      </c>
      <c r="O103" s="30">
        <v>0.5</v>
      </c>
      <c r="P103" s="31">
        <f t="shared" si="8"/>
        <v>3</v>
      </c>
      <c r="Q103" s="32">
        <f t="shared" si="6"/>
        <v>0.15000000000000002</v>
      </c>
      <c r="R103" s="38">
        <f t="shared" si="15"/>
        <v>0.22499999999999998</v>
      </c>
      <c r="S103" s="136">
        <f t="shared" si="15"/>
        <v>0.32500000000000001</v>
      </c>
      <c r="T103" s="136">
        <f t="shared" si="15"/>
        <v>0.2</v>
      </c>
      <c r="U103" s="136">
        <f t="shared" si="15"/>
        <v>0.27499999999999997</v>
      </c>
      <c r="V103" s="139">
        <f t="shared" si="15"/>
        <v>0.17499999999999999</v>
      </c>
      <c r="W103" s="121">
        <f t="shared" si="2"/>
        <v>10</v>
      </c>
      <c r="X103" s="161">
        <f t="shared" si="2"/>
        <v>1.2000000000000002</v>
      </c>
      <c r="Y103" s="171">
        <v>10</v>
      </c>
      <c r="Z103" s="163">
        <f t="shared" si="5"/>
        <v>8</v>
      </c>
    </row>
    <row r="104" spans="1:26" ht="19.899999999999999" customHeight="1" x14ac:dyDescent="0.3">
      <c r="A104" s="6">
        <v>98</v>
      </c>
      <c r="B104" s="151">
        <v>663818</v>
      </c>
      <c r="C104" s="152" t="s">
        <v>202</v>
      </c>
      <c r="D104" s="14">
        <v>5</v>
      </c>
      <c r="E104" s="14">
        <v>3</v>
      </c>
      <c r="F104" s="14">
        <v>4</v>
      </c>
      <c r="G104" s="14">
        <v>6</v>
      </c>
      <c r="H104" s="14">
        <v>5</v>
      </c>
      <c r="I104" s="15">
        <f t="shared" si="3"/>
        <v>23</v>
      </c>
      <c r="J104" s="16">
        <f t="shared" si="7"/>
        <v>3.4499999999999997</v>
      </c>
      <c r="K104" s="30">
        <v>1.5</v>
      </c>
      <c r="L104" s="30">
        <v>1</v>
      </c>
      <c r="M104" s="30">
        <v>2</v>
      </c>
      <c r="N104" s="30">
        <v>0</v>
      </c>
      <c r="O104" s="30">
        <v>1.5</v>
      </c>
      <c r="P104" s="31">
        <f t="shared" si="8"/>
        <v>6</v>
      </c>
      <c r="Q104" s="32">
        <f t="shared" si="6"/>
        <v>0.30000000000000004</v>
      </c>
      <c r="R104" s="38">
        <f t="shared" si="15"/>
        <v>0.82499999999999996</v>
      </c>
      <c r="S104" s="136">
        <f t="shared" si="15"/>
        <v>0.49999999999999994</v>
      </c>
      <c r="T104" s="136">
        <f t="shared" si="15"/>
        <v>0.7</v>
      </c>
      <c r="U104" s="136">
        <f t="shared" si="15"/>
        <v>0.89999999999999991</v>
      </c>
      <c r="V104" s="139">
        <f t="shared" si="15"/>
        <v>0.82499999999999996</v>
      </c>
      <c r="W104" s="121">
        <f t="shared" si="2"/>
        <v>29</v>
      </c>
      <c r="X104" s="161">
        <f t="shared" si="2"/>
        <v>3.75</v>
      </c>
      <c r="Y104" s="171">
        <v>28</v>
      </c>
      <c r="Z104" s="163">
        <f t="shared" si="5"/>
        <v>22.400000000000002</v>
      </c>
    </row>
    <row r="105" spans="1:26" ht="19.899999999999999" customHeight="1" x14ac:dyDescent="0.3">
      <c r="A105" s="6">
        <v>99</v>
      </c>
      <c r="B105" s="151">
        <v>663819</v>
      </c>
      <c r="C105" s="152" t="s">
        <v>203</v>
      </c>
      <c r="D105" s="14">
        <v>6</v>
      </c>
      <c r="E105" s="14">
        <v>5.5</v>
      </c>
      <c r="F105" s="14">
        <v>6</v>
      </c>
      <c r="G105" s="14">
        <v>7</v>
      </c>
      <c r="H105" s="14">
        <v>7.5</v>
      </c>
      <c r="I105" s="15">
        <f t="shared" si="3"/>
        <v>32</v>
      </c>
      <c r="J105" s="16">
        <f t="shared" si="7"/>
        <v>4.8</v>
      </c>
      <c r="K105" s="30">
        <v>2</v>
      </c>
      <c r="L105" s="30">
        <v>3</v>
      </c>
      <c r="M105" s="30">
        <v>2.5</v>
      </c>
      <c r="N105" s="30">
        <v>3</v>
      </c>
      <c r="O105" s="30">
        <v>2</v>
      </c>
      <c r="P105" s="31">
        <f t="shared" si="8"/>
        <v>12.5</v>
      </c>
      <c r="Q105" s="32">
        <f t="shared" si="6"/>
        <v>0.625</v>
      </c>
      <c r="R105" s="38">
        <f t="shared" si="15"/>
        <v>0.99999999999999989</v>
      </c>
      <c r="S105" s="136">
        <f t="shared" si="15"/>
        <v>0.97499999999999998</v>
      </c>
      <c r="T105" s="136">
        <f t="shared" si="15"/>
        <v>1.0249999999999999</v>
      </c>
      <c r="U105" s="136">
        <f t="shared" si="15"/>
        <v>1.2000000000000002</v>
      </c>
      <c r="V105" s="139">
        <f t="shared" si="15"/>
        <v>1.2250000000000001</v>
      </c>
      <c r="W105" s="121">
        <f t="shared" si="2"/>
        <v>44.5</v>
      </c>
      <c r="X105" s="161">
        <f t="shared" si="2"/>
        <v>5.4249999999999998</v>
      </c>
      <c r="Y105" s="171" t="s">
        <v>105</v>
      </c>
      <c r="Z105" s="163" t="e">
        <f t="shared" si="5"/>
        <v>#VALUE!</v>
      </c>
    </row>
    <row r="106" spans="1:26" ht="19.899999999999999" customHeight="1" x14ac:dyDescent="0.3">
      <c r="A106" s="6">
        <v>100</v>
      </c>
      <c r="B106" s="151">
        <v>663820</v>
      </c>
      <c r="C106" s="152" t="s">
        <v>204</v>
      </c>
      <c r="D106" s="14">
        <v>2</v>
      </c>
      <c r="E106" s="14">
        <v>1.5</v>
      </c>
      <c r="F106" s="14">
        <v>2</v>
      </c>
      <c r="G106" s="14">
        <v>3</v>
      </c>
      <c r="H106" s="14">
        <v>1</v>
      </c>
      <c r="I106" s="15">
        <f t="shared" si="3"/>
        <v>9.5</v>
      </c>
      <c r="J106" s="16">
        <f t="shared" si="7"/>
        <v>1.425</v>
      </c>
      <c r="K106" s="30">
        <v>1</v>
      </c>
      <c r="L106" s="30">
        <v>0.5</v>
      </c>
      <c r="M106" s="30">
        <v>0.5</v>
      </c>
      <c r="N106" s="30">
        <v>1</v>
      </c>
      <c r="O106" s="30">
        <v>0</v>
      </c>
      <c r="P106" s="30">
        <f t="shared" si="8"/>
        <v>3</v>
      </c>
      <c r="Q106" s="32">
        <f t="shared" si="6"/>
        <v>0.15000000000000002</v>
      </c>
      <c r="R106" s="38">
        <f t="shared" si="15"/>
        <v>0.35</v>
      </c>
      <c r="S106" s="136">
        <f t="shared" si="15"/>
        <v>0.24999999999999997</v>
      </c>
      <c r="T106" s="136">
        <f t="shared" si="15"/>
        <v>0.32500000000000001</v>
      </c>
      <c r="U106" s="136">
        <f t="shared" si="15"/>
        <v>0.49999999999999994</v>
      </c>
      <c r="V106" s="139">
        <f t="shared" si="15"/>
        <v>0.15</v>
      </c>
      <c r="W106" s="121">
        <f t="shared" si="2"/>
        <v>12.5</v>
      </c>
      <c r="X106" s="161">
        <f t="shared" si="2"/>
        <v>1.5750000000000002</v>
      </c>
      <c r="Y106" s="171">
        <v>12</v>
      </c>
      <c r="Z106" s="163">
        <f t="shared" si="5"/>
        <v>9.6000000000000014</v>
      </c>
    </row>
    <row r="107" spans="1:26" ht="19.5" customHeight="1" x14ac:dyDescent="0.3">
      <c r="A107" s="6">
        <v>101</v>
      </c>
      <c r="B107" s="151">
        <v>663821</v>
      </c>
      <c r="C107" s="152" t="s">
        <v>205</v>
      </c>
      <c r="D107" s="14">
        <v>5.5</v>
      </c>
      <c r="E107" s="14">
        <v>2</v>
      </c>
      <c r="F107" s="14">
        <v>3.5</v>
      </c>
      <c r="G107" s="14">
        <v>3</v>
      </c>
      <c r="H107" s="14">
        <v>5</v>
      </c>
      <c r="I107" s="15">
        <f t="shared" si="3"/>
        <v>19</v>
      </c>
      <c r="J107" s="16">
        <f t="shared" si="7"/>
        <v>2.85</v>
      </c>
      <c r="K107" s="30">
        <v>1</v>
      </c>
      <c r="L107" s="30">
        <v>1.5</v>
      </c>
      <c r="M107" s="30">
        <v>2</v>
      </c>
      <c r="N107" s="30">
        <v>1</v>
      </c>
      <c r="O107" s="30">
        <v>0.5</v>
      </c>
      <c r="P107" s="31">
        <f t="shared" si="8"/>
        <v>6</v>
      </c>
      <c r="Q107" s="32">
        <f t="shared" si="6"/>
        <v>0.30000000000000004</v>
      </c>
      <c r="R107" s="38">
        <f t="shared" si="15"/>
        <v>0.875</v>
      </c>
      <c r="S107" s="136">
        <f t="shared" si="15"/>
        <v>0.375</v>
      </c>
      <c r="T107" s="136">
        <f t="shared" si="15"/>
        <v>0.625</v>
      </c>
      <c r="U107" s="136">
        <f t="shared" si="15"/>
        <v>0.49999999999999994</v>
      </c>
      <c r="V107" s="139">
        <f t="shared" si="15"/>
        <v>0.77500000000000002</v>
      </c>
      <c r="W107" s="121">
        <f t="shared" si="2"/>
        <v>25</v>
      </c>
      <c r="X107" s="161">
        <f t="shared" si="2"/>
        <v>3.1500000000000004</v>
      </c>
      <c r="Y107" s="171">
        <v>22</v>
      </c>
      <c r="Z107" s="163">
        <f t="shared" si="5"/>
        <v>17.600000000000001</v>
      </c>
    </row>
    <row r="108" spans="1:26" ht="19.5" customHeight="1" x14ac:dyDescent="0.3">
      <c r="A108" s="6">
        <v>102</v>
      </c>
      <c r="B108" s="168">
        <v>663822</v>
      </c>
      <c r="C108" s="169" t="s">
        <v>206</v>
      </c>
      <c r="D108" s="14">
        <v>3</v>
      </c>
      <c r="E108" s="14">
        <v>2.5</v>
      </c>
      <c r="F108" s="14">
        <v>1.5</v>
      </c>
      <c r="G108" s="14">
        <v>2</v>
      </c>
      <c r="H108" s="14">
        <v>3</v>
      </c>
      <c r="I108" s="15">
        <f t="shared" si="3"/>
        <v>12</v>
      </c>
      <c r="J108" s="16">
        <f t="shared" si="7"/>
        <v>1.7999999999999998</v>
      </c>
      <c r="K108" s="30">
        <v>1</v>
      </c>
      <c r="L108" s="30">
        <v>0</v>
      </c>
      <c r="M108" s="30">
        <v>1</v>
      </c>
      <c r="N108" s="30">
        <v>1.5</v>
      </c>
      <c r="O108" s="30">
        <v>0</v>
      </c>
      <c r="P108" s="31">
        <f t="shared" si="8"/>
        <v>3.5</v>
      </c>
      <c r="Q108" s="32">
        <f t="shared" si="6"/>
        <v>0.17500000000000002</v>
      </c>
      <c r="R108" s="38">
        <f t="shared" si="15"/>
        <v>0.49999999999999994</v>
      </c>
      <c r="S108" s="136">
        <f t="shared" si="15"/>
        <v>0.375</v>
      </c>
      <c r="T108" s="136">
        <f t="shared" si="15"/>
        <v>0.27499999999999997</v>
      </c>
      <c r="U108" s="136">
        <f t="shared" si="15"/>
        <v>0.375</v>
      </c>
      <c r="V108" s="139">
        <f t="shared" si="15"/>
        <v>0.44999999999999996</v>
      </c>
      <c r="W108" s="121">
        <f t="shared" si="2"/>
        <v>15.5</v>
      </c>
      <c r="X108" s="161">
        <f t="shared" si="2"/>
        <v>1.9749999999999999</v>
      </c>
      <c r="Y108" s="171">
        <v>16</v>
      </c>
      <c r="Z108" s="163">
        <f t="shared" si="5"/>
        <v>12.8</v>
      </c>
    </row>
    <row r="109" spans="1:26" ht="19.899999999999999" customHeight="1" x14ac:dyDescent="0.3">
      <c r="A109" s="133">
        <v>103</v>
      </c>
      <c r="B109" s="167">
        <v>663823</v>
      </c>
      <c r="C109" s="167" t="s">
        <v>207</v>
      </c>
      <c r="D109" s="14">
        <v>10</v>
      </c>
      <c r="E109" s="14">
        <v>11</v>
      </c>
      <c r="F109" s="14">
        <v>8</v>
      </c>
      <c r="G109" s="14">
        <v>13</v>
      </c>
      <c r="H109" s="14">
        <v>7</v>
      </c>
      <c r="I109" s="15">
        <f t="shared" ref="I109:I111" si="16">D109+E109+F109+G109+H109</f>
        <v>49</v>
      </c>
      <c r="J109" s="16">
        <f t="shared" si="7"/>
        <v>7.35</v>
      </c>
      <c r="K109" s="30">
        <v>2.5</v>
      </c>
      <c r="L109" s="30">
        <v>4</v>
      </c>
      <c r="M109" s="30">
        <v>3</v>
      </c>
      <c r="N109" s="30">
        <v>2.5</v>
      </c>
      <c r="O109" s="30">
        <v>3.5</v>
      </c>
      <c r="P109" s="31">
        <f t="shared" ref="P109" si="17">SUM(K109:O109)</f>
        <v>15.5</v>
      </c>
      <c r="Q109" s="32">
        <f t="shared" ref="Q109:Q111" si="18">P109*0.05</f>
        <v>0.77500000000000002</v>
      </c>
      <c r="R109" s="38">
        <f t="shared" si="15"/>
        <v>1.625</v>
      </c>
      <c r="S109" s="136">
        <f t="shared" si="15"/>
        <v>1.8499999999999999</v>
      </c>
      <c r="T109" s="136">
        <f t="shared" si="15"/>
        <v>1.35</v>
      </c>
      <c r="U109" s="136">
        <f t="shared" si="15"/>
        <v>2.0750000000000002</v>
      </c>
      <c r="V109" s="139">
        <f t="shared" si="15"/>
        <v>1.2250000000000001</v>
      </c>
      <c r="W109" s="121">
        <f t="shared" ref="W109:X111" si="19">I109+P109</f>
        <v>64.5</v>
      </c>
      <c r="X109" s="161">
        <f t="shared" si="19"/>
        <v>8.125</v>
      </c>
      <c r="Y109" s="171">
        <v>54</v>
      </c>
      <c r="Z109" s="163">
        <f t="shared" ref="Z109:Z111" si="20">Y109*0.8</f>
        <v>43.2</v>
      </c>
    </row>
    <row r="110" spans="1:26" ht="19.899999999999999" customHeight="1" x14ac:dyDescent="0.3">
      <c r="A110" s="133">
        <v>104</v>
      </c>
      <c r="B110" s="167">
        <v>663824</v>
      </c>
      <c r="C110" s="167" t="s">
        <v>208</v>
      </c>
      <c r="D110" s="14">
        <v>6.5</v>
      </c>
      <c r="E110" s="14">
        <v>9</v>
      </c>
      <c r="F110" s="14">
        <v>7</v>
      </c>
      <c r="G110" s="14">
        <v>10</v>
      </c>
      <c r="H110" s="14">
        <v>8</v>
      </c>
      <c r="I110" s="15">
        <f t="shared" si="16"/>
        <v>40.5</v>
      </c>
      <c r="J110" s="16">
        <f t="shared" ref="J110:J111" si="21">I110*0.15</f>
        <v>6.0750000000000002</v>
      </c>
      <c r="K110" s="30">
        <v>2.5</v>
      </c>
      <c r="L110" s="30">
        <v>3</v>
      </c>
      <c r="M110" s="30">
        <v>3.5</v>
      </c>
      <c r="N110" s="30">
        <v>2</v>
      </c>
      <c r="O110" s="30">
        <v>2</v>
      </c>
      <c r="P110" s="31">
        <f t="shared" ref="P110:P111" si="22">SUM(K110:O110)</f>
        <v>13</v>
      </c>
      <c r="Q110" s="32">
        <f t="shared" si="18"/>
        <v>0.65</v>
      </c>
      <c r="R110" s="38">
        <f t="shared" si="15"/>
        <v>1.1000000000000001</v>
      </c>
      <c r="S110" s="136">
        <f t="shared" si="15"/>
        <v>1.5</v>
      </c>
      <c r="T110" s="136">
        <f t="shared" si="15"/>
        <v>1.2250000000000001</v>
      </c>
      <c r="U110" s="136">
        <f t="shared" si="15"/>
        <v>1.6</v>
      </c>
      <c r="V110" s="139">
        <f t="shared" si="15"/>
        <v>1.3</v>
      </c>
      <c r="W110" s="121">
        <f t="shared" si="19"/>
        <v>53.5</v>
      </c>
      <c r="X110" s="161">
        <f t="shared" si="19"/>
        <v>6.7250000000000005</v>
      </c>
      <c r="Y110" s="171">
        <v>46</v>
      </c>
      <c r="Z110" s="163">
        <f t="shared" si="20"/>
        <v>36.800000000000004</v>
      </c>
    </row>
    <row r="111" spans="1:26" ht="19.899999999999999" customHeight="1" x14ac:dyDescent="0.3">
      <c r="A111" s="133">
        <v>105</v>
      </c>
      <c r="B111" s="167">
        <v>663825</v>
      </c>
      <c r="C111" s="167" t="s">
        <v>209</v>
      </c>
      <c r="D111" s="14">
        <v>5.5</v>
      </c>
      <c r="E111" s="14">
        <v>5</v>
      </c>
      <c r="F111" s="14">
        <v>3.5</v>
      </c>
      <c r="G111" s="14">
        <v>3</v>
      </c>
      <c r="H111" s="14">
        <v>2</v>
      </c>
      <c r="I111" s="15">
        <f t="shared" si="16"/>
        <v>19</v>
      </c>
      <c r="J111" s="16">
        <f t="shared" si="21"/>
        <v>2.85</v>
      </c>
      <c r="K111" s="30">
        <v>1</v>
      </c>
      <c r="L111" s="30">
        <v>1.5</v>
      </c>
      <c r="M111" s="30">
        <v>2</v>
      </c>
      <c r="N111" s="30">
        <v>1</v>
      </c>
      <c r="O111" s="30">
        <v>0.5</v>
      </c>
      <c r="P111" s="31">
        <f t="shared" si="22"/>
        <v>6</v>
      </c>
      <c r="Q111" s="32">
        <f t="shared" si="18"/>
        <v>0.30000000000000004</v>
      </c>
      <c r="R111" s="38">
        <f t="shared" si="15"/>
        <v>0.875</v>
      </c>
      <c r="S111" s="136">
        <f t="shared" si="15"/>
        <v>0.82499999999999996</v>
      </c>
      <c r="T111" s="136">
        <f t="shared" si="15"/>
        <v>0.625</v>
      </c>
      <c r="U111" s="136">
        <f t="shared" si="15"/>
        <v>0.49999999999999994</v>
      </c>
      <c r="V111" s="139">
        <f t="shared" si="15"/>
        <v>0.32500000000000001</v>
      </c>
      <c r="W111" s="121">
        <f t="shared" si="19"/>
        <v>25</v>
      </c>
      <c r="X111" s="161">
        <f t="shared" si="19"/>
        <v>3.1500000000000004</v>
      </c>
      <c r="Y111" s="171">
        <v>23</v>
      </c>
      <c r="Z111" s="163">
        <f t="shared" si="20"/>
        <v>18.400000000000002</v>
      </c>
    </row>
    <row r="112" spans="1:26" ht="19.899999999999999" customHeight="1" x14ac:dyDescent="0.3"/>
    <row r="113" spans="1:26" ht="19.899999999999999" customHeight="1" x14ac:dyDescent="0.3"/>
    <row r="114" spans="1:26" ht="19.899999999999999" customHeight="1" x14ac:dyDescent="0.3"/>
    <row r="115" spans="1:26" ht="19.899999999999999" customHeight="1" x14ac:dyDescent="0.3"/>
    <row r="116" spans="1:26" ht="19.899999999999999" customHeight="1" x14ac:dyDescent="0.3"/>
    <row r="117" spans="1:26" ht="19.899999999999999" customHeight="1" x14ac:dyDescent="0.3"/>
    <row r="118" spans="1:26" ht="19.899999999999999" customHeight="1" x14ac:dyDescent="0.3"/>
    <row r="119" spans="1:26" ht="21" thickBot="1" x14ac:dyDescent="0.35"/>
    <row r="120" spans="1:26" x14ac:dyDescent="0.3">
      <c r="A120" s="179" t="s">
        <v>16</v>
      </c>
      <c r="B120" s="180"/>
      <c r="C120" s="181"/>
      <c r="D120" s="8">
        <f t="shared" ref="D120:Q120" si="23">COUNT(D7:D111)</f>
        <v>103</v>
      </c>
      <c r="E120" s="9">
        <f t="shared" si="23"/>
        <v>103</v>
      </c>
      <c r="F120" s="9">
        <f t="shared" si="23"/>
        <v>103</v>
      </c>
      <c r="G120" s="9">
        <f t="shared" si="23"/>
        <v>103</v>
      </c>
      <c r="H120" s="113">
        <f t="shared" si="23"/>
        <v>103</v>
      </c>
      <c r="I120" s="12">
        <f t="shared" si="23"/>
        <v>103</v>
      </c>
      <c r="J120" s="114">
        <f t="shared" si="23"/>
        <v>103</v>
      </c>
      <c r="K120" s="106">
        <f t="shared" si="23"/>
        <v>103</v>
      </c>
      <c r="L120" s="26">
        <f t="shared" si="23"/>
        <v>103</v>
      </c>
      <c r="M120" s="26">
        <f t="shared" si="23"/>
        <v>103</v>
      </c>
      <c r="N120" s="26">
        <f t="shared" si="23"/>
        <v>103</v>
      </c>
      <c r="O120" s="107">
        <f t="shared" si="23"/>
        <v>103</v>
      </c>
      <c r="P120" s="102">
        <f t="shared" si="23"/>
        <v>103</v>
      </c>
      <c r="Q120" s="125">
        <f t="shared" si="23"/>
        <v>105</v>
      </c>
      <c r="R120" s="128">
        <f t="shared" ref="R120:X120" si="24">COUNT(R7:R108)</f>
        <v>102</v>
      </c>
      <c r="S120" s="36">
        <f t="shared" si="24"/>
        <v>102</v>
      </c>
      <c r="T120" s="36">
        <f t="shared" si="24"/>
        <v>102</v>
      </c>
      <c r="U120" s="36">
        <f t="shared" si="24"/>
        <v>102</v>
      </c>
      <c r="V120" s="37">
        <f t="shared" si="24"/>
        <v>102</v>
      </c>
      <c r="W120" s="140">
        <f t="shared" si="24"/>
        <v>102</v>
      </c>
      <c r="X120" s="131">
        <f t="shared" si="24"/>
        <v>102</v>
      </c>
      <c r="Y120" s="27">
        <f>COUNT(Y7:Y111)</f>
        <v>102</v>
      </c>
      <c r="Z120" s="135">
        <f>COUNT(Z7:Z111)</f>
        <v>102</v>
      </c>
    </row>
    <row r="121" spans="1:26" ht="21" customHeight="1" x14ac:dyDescent="0.3">
      <c r="A121" s="182" t="s">
        <v>17</v>
      </c>
      <c r="B121" s="183"/>
      <c r="C121" s="184"/>
      <c r="D121" s="13">
        <v>20</v>
      </c>
      <c r="E121" s="14">
        <v>20</v>
      </c>
      <c r="F121" s="14">
        <v>20</v>
      </c>
      <c r="G121" s="14">
        <v>20</v>
      </c>
      <c r="H121" s="115">
        <v>20</v>
      </c>
      <c r="I121" s="16">
        <f>SUM(D121:H121)</f>
        <v>100</v>
      </c>
      <c r="J121" s="116">
        <f>I121*0.15</f>
        <v>15</v>
      </c>
      <c r="K121" s="108">
        <v>6</v>
      </c>
      <c r="L121" s="30">
        <v>6</v>
      </c>
      <c r="M121" s="30">
        <v>6</v>
      </c>
      <c r="N121" s="30">
        <v>6</v>
      </c>
      <c r="O121" s="109">
        <v>6</v>
      </c>
      <c r="P121" s="103">
        <f>SUM(K121:O121)</f>
        <v>30</v>
      </c>
      <c r="Q121" s="126">
        <f>P121*0.05</f>
        <v>1.5</v>
      </c>
      <c r="R121" s="129">
        <f>(D121*0.15+K121*0.05)</f>
        <v>3.3</v>
      </c>
      <c r="S121" s="39">
        <f>((E121*0.15+L121*0.05))</f>
        <v>3.3</v>
      </c>
      <c r="T121" s="39">
        <f>((F121*0.15+M121*0.05))</f>
        <v>3.3</v>
      </c>
      <c r="U121" s="39">
        <f>((G121*0.15+N121*0.05))</f>
        <v>3.3</v>
      </c>
      <c r="V121" s="40">
        <f>((H121*0.15+O121*0.05))</f>
        <v>3.3</v>
      </c>
      <c r="W121" s="141">
        <v>130</v>
      </c>
      <c r="X121" s="132">
        <f>J121+Q121</f>
        <v>16.5</v>
      </c>
      <c r="Y121" s="31">
        <v>100</v>
      </c>
      <c r="Z121" s="110">
        <f>Y121*0.8</f>
        <v>80</v>
      </c>
    </row>
    <row r="122" spans="1:26" x14ac:dyDescent="0.3">
      <c r="A122" s="182" t="s">
        <v>82</v>
      </c>
      <c r="B122" s="183"/>
      <c r="C122" s="184"/>
      <c r="D122" s="13">
        <f t="shared" ref="D122:Z122" si="25">D121*0.4</f>
        <v>8</v>
      </c>
      <c r="E122" s="14">
        <f t="shared" si="25"/>
        <v>8</v>
      </c>
      <c r="F122" s="14">
        <f t="shared" si="25"/>
        <v>8</v>
      </c>
      <c r="G122" s="14">
        <f t="shared" si="25"/>
        <v>8</v>
      </c>
      <c r="H122" s="115">
        <f t="shared" si="25"/>
        <v>8</v>
      </c>
      <c r="I122" s="16">
        <f t="shared" si="25"/>
        <v>40</v>
      </c>
      <c r="J122" s="116">
        <f t="shared" si="25"/>
        <v>6</v>
      </c>
      <c r="K122" s="108">
        <f t="shared" si="25"/>
        <v>2.4000000000000004</v>
      </c>
      <c r="L122" s="30">
        <f t="shared" si="25"/>
        <v>2.4000000000000004</v>
      </c>
      <c r="M122" s="30">
        <f t="shared" si="25"/>
        <v>2.4000000000000004</v>
      </c>
      <c r="N122" s="30">
        <f t="shared" si="25"/>
        <v>2.4000000000000004</v>
      </c>
      <c r="O122" s="109">
        <f t="shared" si="25"/>
        <v>2.4000000000000004</v>
      </c>
      <c r="P122" s="103">
        <f t="shared" si="25"/>
        <v>12</v>
      </c>
      <c r="Q122" s="126">
        <f t="shared" si="25"/>
        <v>0.60000000000000009</v>
      </c>
      <c r="R122" s="129">
        <f t="shared" si="25"/>
        <v>1.32</v>
      </c>
      <c r="S122" s="39">
        <f t="shared" si="25"/>
        <v>1.32</v>
      </c>
      <c r="T122" s="39">
        <f t="shared" si="25"/>
        <v>1.32</v>
      </c>
      <c r="U122" s="39">
        <f t="shared" si="25"/>
        <v>1.32</v>
      </c>
      <c r="V122" s="40">
        <f t="shared" si="25"/>
        <v>1.32</v>
      </c>
      <c r="W122" s="141">
        <f t="shared" si="25"/>
        <v>52</v>
      </c>
      <c r="X122" s="132">
        <f t="shared" si="25"/>
        <v>6.6000000000000005</v>
      </c>
      <c r="Y122" s="31">
        <f t="shared" si="25"/>
        <v>40</v>
      </c>
      <c r="Z122" s="110">
        <f t="shared" si="25"/>
        <v>32</v>
      </c>
    </row>
    <row r="123" spans="1:26" ht="21" customHeight="1" x14ac:dyDescent="0.3">
      <c r="A123" s="182" t="s">
        <v>18</v>
      </c>
      <c r="B123" s="183"/>
      <c r="C123" s="184"/>
      <c r="D123" s="13">
        <f>COUNTIF(D7:D111, "&gt;=8")</f>
        <v>41</v>
      </c>
      <c r="E123" s="14">
        <f>COUNTIF(E7:E111, "&gt;=8")</f>
        <v>49</v>
      </c>
      <c r="F123" s="14">
        <f>COUNTIF(F7:F111, "&gt;=8")</f>
        <v>52</v>
      </c>
      <c r="G123" s="14">
        <f>COUNTIF(G7:G111, "&gt;=8")</f>
        <v>46</v>
      </c>
      <c r="H123" s="115">
        <f>COUNTIF(H7:H111, "&gt;=8")</f>
        <v>43</v>
      </c>
      <c r="I123" s="16">
        <f>COUNTIF(I7:I111, "&gt;=40")</f>
        <v>48</v>
      </c>
      <c r="J123" s="116">
        <f>COUNTIF(J7:J111, "&gt;=6")</f>
        <v>48</v>
      </c>
      <c r="K123" s="108">
        <f>COUNTIF(K7:K111, "&gt;=2.4")</f>
        <v>42</v>
      </c>
      <c r="L123" s="30">
        <f>COUNTIF(L7:L111, "&gt;=2.4")</f>
        <v>52</v>
      </c>
      <c r="M123" s="30">
        <f>COUNTIF(M7:M111, "&gt;=2.4")</f>
        <v>49</v>
      </c>
      <c r="N123" s="30">
        <f>COUNTIF(N7:N111, "&gt;=2.4")</f>
        <v>53</v>
      </c>
      <c r="O123" s="109">
        <f>COUNTIF(O7:O111, "&gt;=2.4")</f>
        <v>45</v>
      </c>
      <c r="P123" s="103">
        <f>COUNTIF(P7:P111, "&gt;=12")</f>
        <v>58</v>
      </c>
      <c r="Q123" s="126">
        <f>COUNTIF(Q7:Q111, "&gt;=0.6")</f>
        <v>58</v>
      </c>
      <c r="R123" s="129">
        <f>COUNTIF(R7:R108, "&gt;=1.32")</f>
        <v>39</v>
      </c>
      <c r="S123" s="39">
        <f>COUNTIF(S7:S108, "&gt;=1.32")</f>
        <v>46</v>
      </c>
      <c r="T123" s="39">
        <f>COUNTIF(T7:T108, "&gt;=1.32")</f>
        <v>48</v>
      </c>
      <c r="U123" s="39">
        <f>COUNTIF(U7:U108, "&gt;=1.32")</f>
        <v>41</v>
      </c>
      <c r="V123" s="40">
        <f>COUNTIF(V7:V108, "&gt;=1.32")</f>
        <v>39</v>
      </c>
      <c r="W123" s="141">
        <f>COUNTIF(W7:W108, "&gt;=52")</f>
        <v>46</v>
      </c>
      <c r="X123" s="132">
        <f>COUNTIF(X7:X108, "&gt;=6.6")</f>
        <v>46</v>
      </c>
      <c r="Y123" s="31">
        <f>COUNTIF(Y7:Y108, "&gt;=40")</f>
        <v>53</v>
      </c>
      <c r="Z123" s="110">
        <f>COUNTIF(Z7:Z108, "&gt;=32")</f>
        <v>53</v>
      </c>
    </row>
    <row r="124" spans="1:26" x14ac:dyDescent="0.3">
      <c r="A124" s="182" t="s">
        <v>19</v>
      </c>
      <c r="B124" s="183"/>
      <c r="C124" s="184"/>
      <c r="D124" s="117" t="str">
        <f t="shared" ref="D124:Z124" si="26" xml:space="preserve"> IF(((D123/COUNT(D7:D108))*100)&gt;=60,"3", IF(AND(((D123/COUNT(D7:D108))*100)&lt;60, ((D123/COUNT(D7:D108))*100)&gt;=50),"2", IF( AND(((D123/COUNT(D7:D108))*100)&lt;50, ((D123/COUNT(D7:D108))*100)&gt;=40),"1","0")))</f>
        <v>1</v>
      </c>
      <c r="E124" s="14" t="str">
        <f t="shared" si="26"/>
        <v>1</v>
      </c>
      <c r="F124" s="14" t="str">
        <f t="shared" si="26"/>
        <v>2</v>
      </c>
      <c r="G124" s="14" t="str">
        <f t="shared" si="26"/>
        <v>1</v>
      </c>
      <c r="H124" s="115" t="str">
        <f t="shared" si="26"/>
        <v>1</v>
      </c>
      <c r="I124" s="16" t="str">
        <f t="shared" si="26"/>
        <v>1</v>
      </c>
      <c r="J124" s="116" t="str">
        <f t="shared" si="26"/>
        <v>1</v>
      </c>
      <c r="K124" s="108" t="str">
        <f t="shared" si="26"/>
        <v>1</v>
      </c>
      <c r="L124" s="29" t="str">
        <f t="shared" si="26"/>
        <v>2</v>
      </c>
      <c r="M124" s="29" t="str">
        <f t="shared" si="26"/>
        <v>1</v>
      </c>
      <c r="N124" s="29" t="str">
        <f t="shared" si="26"/>
        <v>2</v>
      </c>
      <c r="O124" s="110" t="str">
        <f t="shared" si="26"/>
        <v>1</v>
      </c>
      <c r="P124" s="103" t="str">
        <f t="shared" si="26"/>
        <v>2</v>
      </c>
      <c r="Q124" s="126" t="str">
        <f t="shared" si="26"/>
        <v>2</v>
      </c>
      <c r="R124" s="129" t="str">
        <f t="shared" si="26"/>
        <v>0</v>
      </c>
      <c r="S124" s="39" t="str">
        <f t="shared" si="26"/>
        <v>1</v>
      </c>
      <c r="T124" s="39" t="str">
        <f t="shared" si="26"/>
        <v>1</v>
      </c>
      <c r="U124" s="39" t="str">
        <f t="shared" si="26"/>
        <v>1</v>
      </c>
      <c r="V124" s="40" t="str">
        <f t="shared" si="26"/>
        <v>0</v>
      </c>
      <c r="W124" s="132" t="str">
        <f t="shared" si="26"/>
        <v>1</v>
      </c>
      <c r="X124" s="133" t="str">
        <f t="shared" si="26"/>
        <v>1</v>
      </c>
      <c r="Y124" s="126" t="str">
        <f t="shared" si="26"/>
        <v>2</v>
      </c>
      <c r="Z124" s="31" t="str">
        <f t="shared" si="26"/>
        <v>2</v>
      </c>
    </row>
    <row r="125" spans="1:26" ht="21" thickBot="1" x14ac:dyDescent="0.35">
      <c r="A125" s="226" t="s">
        <v>20</v>
      </c>
      <c r="B125" s="227"/>
      <c r="C125" s="228"/>
      <c r="D125" s="17">
        <f t="shared" ref="D125:Z125" si="27">((D123/COUNT(D7:D108))*D124)</f>
        <v>0.41</v>
      </c>
      <c r="E125" s="18">
        <f t="shared" si="27"/>
        <v>0.49</v>
      </c>
      <c r="F125" s="18">
        <f t="shared" si="27"/>
        <v>1.04</v>
      </c>
      <c r="G125" s="18">
        <f t="shared" si="27"/>
        <v>0.46</v>
      </c>
      <c r="H125" s="118">
        <f t="shared" si="27"/>
        <v>0.43</v>
      </c>
      <c r="I125" s="19">
        <f t="shared" si="27"/>
        <v>0.48</v>
      </c>
      <c r="J125" s="119">
        <f t="shared" si="27"/>
        <v>0.48</v>
      </c>
      <c r="K125" s="111">
        <f t="shared" si="27"/>
        <v>0.42</v>
      </c>
      <c r="L125" s="33">
        <f t="shared" si="27"/>
        <v>1.04</v>
      </c>
      <c r="M125" s="33">
        <f t="shared" si="27"/>
        <v>0.49</v>
      </c>
      <c r="N125" s="33">
        <f t="shared" si="27"/>
        <v>1.06</v>
      </c>
      <c r="O125" s="112">
        <f t="shared" si="27"/>
        <v>0.45</v>
      </c>
      <c r="P125" s="104">
        <f t="shared" si="27"/>
        <v>1.1599999999999999</v>
      </c>
      <c r="Q125" s="127">
        <f t="shared" si="27"/>
        <v>1.1372549019607843</v>
      </c>
      <c r="R125" s="130">
        <f t="shared" si="27"/>
        <v>0</v>
      </c>
      <c r="S125" s="41">
        <f t="shared" si="27"/>
        <v>0.45098039215686275</v>
      </c>
      <c r="T125" s="41">
        <f t="shared" si="27"/>
        <v>0.47058823529411764</v>
      </c>
      <c r="U125" s="41">
        <f t="shared" si="27"/>
        <v>0.40196078431372551</v>
      </c>
      <c r="V125" s="42">
        <f t="shared" si="27"/>
        <v>0</v>
      </c>
      <c r="W125" s="142">
        <f t="shared" si="27"/>
        <v>0.45098039215686275</v>
      </c>
      <c r="X125" s="134">
        <f t="shared" si="27"/>
        <v>0.45098039215686275</v>
      </c>
      <c r="Y125" s="127">
        <f t="shared" si="27"/>
        <v>1.0707070707070707</v>
      </c>
      <c r="Z125" s="34">
        <f t="shared" si="27"/>
        <v>1.0707070707070707</v>
      </c>
    </row>
    <row r="126" spans="1:26" ht="21" thickBot="1" x14ac:dyDescent="0.35">
      <c r="A126" s="2"/>
      <c r="B126" s="2"/>
      <c r="C126" s="2"/>
      <c r="D126" s="2"/>
    </row>
    <row r="127" spans="1:26" x14ac:dyDescent="0.3">
      <c r="A127" s="229" t="s">
        <v>21</v>
      </c>
      <c r="B127" s="230"/>
      <c r="C127" s="231"/>
      <c r="D127" s="2"/>
      <c r="E127" s="210" t="s">
        <v>22</v>
      </c>
      <c r="F127" s="211"/>
      <c r="G127" s="211"/>
      <c r="H127" s="211"/>
      <c r="I127" s="211"/>
      <c r="J127" s="211"/>
      <c r="K127" s="211"/>
      <c r="L127" s="211"/>
      <c r="M127" s="211"/>
      <c r="N127" s="212"/>
      <c r="O127" s="105" t="s">
        <v>12</v>
      </c>
      <c r="P127" s="47" t="s">
        <v>3</v>
      </c>
      <c r="Q127" s="47" t="s">
        <v>4</v>
      </c>
      <c r="R127" s="47" t="s">
        <v>5</v>
      </c>
      <c r="S127" s="48" t="s">
        <v>6</v>
      </c>
    </row>
    <row r="128" spans="1:26" ht="21" thickBot="1" x14ac:dyDescent="0.35">
      <c r="A128" s="49" t="s">
        <v>83</v>
      </c>
      <c r="B128" s="3"/>
      <c r="C128" s="50"/>
      <c r="D128" s="2"/>
      <c r="E128" s="213"/>
      <c r="F128" s="214"/>
      <c r="G128" s="214"/>
      <c r="H128" s="214"/>
      <c r="I128" s="214"/>
      <c r="J128" s="214"/>
      <c r="K128" s="214"/>
      <c r="L128" s="214"/>
      <c r="M128" s="214"/>
      <c r="N128" s="215"/>
      <c r="O128" s="4">
        <f>(R125*0.2+Z125*0.8)</f>
        <v>0.85656565656565664</v>
      </c>
      <c r="P128" s="4">
        <f>(S125*0.2+Z125*0.8)</f>
        <v>0.9467617349970292</v>
      </c>
      <c r="Q128" s="4">
        <f>(T125*0.2+Z125*0.8)</f>
        <v>0.95068330362448017</v>
      </c>
      <c r="R128" s="4">
        <f>(U125*0.2+Z125*0.8)</f>
        <v>0.93695781342840179</v>
      </c>
      <c r="S128" s="7">
        <f>(V125*0.2+Z125*0.8)</f>
        <v>0.85656565656565664</v>
      </c>
    </row>
    <row r="129" spans="1:4" x14ac:dyDescent="0.3">
      <c r="A129" s="49" t="s">
        <v>84</v>
      </c>
      <c r="B129" s="3"/>
      <c r="C129" s="50"/>
      <c r="D129" s="2"/>
    </row>
    <row r="130" spans="1:4" ht="21" thickBot="1" x14ac:dyDescent="0.35">
      <c r="A130" s="51" t="s">
        <v>85</v>
      </c>
      <c r="B130" s="52"/>
      <c r="C130" s="53"/>
      <c r="D130" s="2"/>
    </row>
  </sheetData>
  <mergeCells count="22">
    <mergeCell ref="A122:C122"/>
    <mergeCell ref="A123:C123"/>
    <mergeCell ref="A124:C124"/>
    <mergeCell ref="A125:C125"/>
    <mergeCell ref="A127:C127"/>
    <mergeCell ref="E127:N128"/>
    <mergeCell ref="Y4:Y6"/>
    <mergeCell ref="Z4:Z6"/>
    <mergeCell ref="D5:J5"/>
    <mergeCell ref="K5:Q5"/>
    <mergeCell ref="A120:C120"/>
    <mergeCell ref="A121:C12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zoomScale="60" zoomScaleNormal="60" workbookViewId="0">
      <selection activeCell="A148" sqref="A148:XFD148"/>
    </sheetView>
  </sheetViews>
  <sheetFormatPr defaultColWidth="8.85546875" defaultRowHeight="20.25" x14ac:dyDescent="0.3"/>
  <cols>
    <col min="1" max="1" width="8.5703125" style="1" bestFit="1" customWidth="1"/>
    <col min="2" max="2" width="12.42578125" style="1" customWidth="1"/>
    <col min="3" max="3" width="28.7109375" style="1" customWidth="1"/>
    <col min="4" max="4" width="10.7109375" style="1" customWidth="1"/>
    <col min="5" max="5" width="11.5703125" style="1" customWidth="1"/>
    <col min="6" max="6" width="8.28515625" style="1" customWidth="1"/>
    <col min="7" max="7" width="10.7109375" style="1" customWidth="1"/>
    <col min="8" max="8" width="12" style="1" customWidth="1"/>
    <col min="9" max="9" width="10.5703125" style="1" customWidth="1"/>
    <col min="10" max="10" width="12.28515625" style="1" customWidth="1"/>
    <col min="11" max="11" width="12.140625" style="1" customWidth="1"/>
    <col min="12" max="14" width="12.28515625" style="1" customWidth="1"/>
    <col min="15" max="15" width="11.5703125" style="1" customWidth="1"/>
    <col min="16" max="17" width="13.570312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3.42578125" style="1" customWidth="1"/>
    <col min="26" max="26" width="12.7109375" style="1" customWidth="1"/>
    <col min="27" max="16384" width="8.85546875" style="1"/>
  </cols>
  <sheetData>
    <row r="1" spans="1:26" x14ac:dyDescent="0.3">
      <c r="A1" s="185" t="str">
        <f>'BBA 2nd Year Paper -5'!A1:Z1</f>
        <v>ST. WILFRED PG COLLEGE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thickBot="1" x14ac:dyDescent="0.35">
      <c r="A2" s="185" t="s">
        <v>81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21" thickBot="1" x14ac:dyDescent="0.35">
      <c r="A3" s="186" t="s">
        <v>88</v>
      </c>
      <c r="B3" s="187"/>
      <c r="C3" s="178" t="s">
        <v>220</v>
      </c>
      <c r="D3" s="144" t="s">
        <v>103</v>
      </c>
      <c r="E3" s="143"/>
      <c r="F3" s="188" t="s">
        <v>214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  <c r="Z3" s="188"/>
    </row>
    <row r="4" spans="1:26" ht="21" customHeight="1" thickBot="1" x14ac:dyDescent="0.35">
      <c r="A4" s="190" t="s">
        <v>0</v>
      </c>
      <c r="B4" s="192" t="s">
        <v>1</v>
      </c>
      <c r="C4" s="195" t="s">
        <v>2</v>
      </c>
      <c r="D4" s="198" t="s">
        <v>211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201" t="s">
        <v>104</v>
      </c>
      <c r="S4" s="202"/>
      <c r="T4" s="202"/>
      <c r="U4" s="202"/>
      <c r="V4" s="203"/>
      <c r="W4" s="44" t="s">
        <v>15</v>
      </c>
      <c r="X4" s="207" t="s">
        <v>14</v>
      </c>
      <c r="Y4" s="216" t="s">
        <v>86</v>
      </c>
      <c r="Z4" s="217" t="s">
        <v>87</v>
      </c>
    </row>
    <row r="5" spans="1:26" x14ac:dyDescent="0.3">
      <c r="A5" s="191"/>
      <c r="B5" s="193"/>
      <c r="C5" s="196"/>
      <c r="D5" s="220" t="s">
        <v>11</v>
      </c>
      <c r="E5" s="221"/>
      <c r="F5" s="221"/>
      <c r="G5" s="221"/>
      <c r="H5" s="221"/>
      <c r="I5" s="221"/>
      <c r="J5" s="222"/>
      <c r="K5" s="223" t="s">
        <v>92</v>
      </c>
      <c r="L5" s="224"/>
      <c r="M5" s="224"/>
      <c r="N5" s="224"/>
      <c r="O5" s="224"/>
      <c r="P5" s="224"/>
      <c r="Q5" s="225"/>
      <c r="R5" s="204"/>
      <c r="S5" s="205"/>
      <c r="T5" s="205"/>
      <c r="U5" s="205"/>
      <c r="V5" s="206"/>
      <c r="W5" s="45" t="s">
        <v>13</v>
      </c>
      <c r="X5" s="208"/>
      <c r="Y5" s="216"/>
      <c r="Z5" s="218"/>
    </row>
    <row r="6" spans="1:26" ht="21" thickBot="1" x14ac:dyDescent="0.35">
      <c r="A6" s="191"/>
      <c r="B6" s="194"/>
      <c r="C6" s="197"/>
      <c r="D6" s="22" t="s">
        <v>9</v>
      </c>
      <c r="E6" s="20" t="s">
        <v>89</v>
      </c>
      <c r="F6" s="20" t="s">
        <v>8</v>
      </c>
      <c r="G6" s="20" t="s">
        <v>90</v>
      </c>
      <c r="H6" s="20" t="s">
        <v>91</v>
      </c>
      <c r="I6" s="21" t="s">
        <v>10</v>
      </c>
      <c r="J6" s="23" t="s">
        <v>100</v>
      </c>
      <c r="K6" s="24" t="s">
        <v>93</v>
      </c>
      <c r="L6" s="25" t="s">
        <v>94</v>
      </c>
      <c r="M6" s="25" t="s">
        <v>95</v>
      </c>
      <c r="N6" s="25" t="s">
        <v>96</v>
      </c>
      <c r="O6" s="25" t="s">
        <v>97</v>
      </c>
      <c r="P6" s="25" t="s">
        <v>98</v>
      </c>
      <c r="Q6" s="43" t="s">
        <v>101</v>
      </c>
      <c r="R6" s="123" t="s">
        <v>12</v>
      </c>
      <c r="S6" s="124" t="s">
        <v>3</v>
      </c>
      <c r="T6" s="124" t="s">
        <v>4</v>
      </c>
      <c r="U6" s="124" t="s">
        <v>5</v>
      </c>
      <c r="V6" s="122" t="s">
        <v>6</v>
      </c>
      <c r="W6" s="46" t="s">
        <v>99</v>
      </c>
      <c r="X6" s="209"/>
      <c r="Y6" s="216"/>
      <c r="Z6" s="219"/>
    </row>
    <row r="7" spans="1:26" ht="19.899999999999999" customHeight="1" thickBot="1" x14ac:dyDescent="0.35">
      <c r="A7" s="5">
        <v>1</v>
      </c>
      <c r="B7" s="151">
        <v>663721</v>
      </c>
      <c r="C7" s="152" t="s">
        <v>210</v>
      </c>
      <c r="D7" s="14">
        <v>8</v>
      </c>
      <c r="E7" s="14">
        <v>9</v>
      </c>
      <c r="F7" s="14">
        <v>10</v>
      </c>
      <c r="G7" s="14">
        <v>12</v>
      </c>
      <c r="H7" s="14">
        <v>7</v>
      </c>
      <c r="I7" s="11">
        <f>SUM(D7:H7)</f>
        <v>46</v>
      </c>
      <c r="J7" s="12">
        <f>I7*0.15</f>
        <v>6.8999999999999995</v>
      </c>
      <c r="K7" s="172">
        <v>3</v>
      </c>
      <c r="L7" s="172">
        <v>3.5</v>
      </c>
      <c r="M7" s="172">
        <v>4</v>
      </c>
      <c r="N7" s="172">
        <v>2.5</v>
      </c>
      <c r="O7" s="172">
        <v>2</v>
      </c>
      <c r="P7" s="30">
        <f t="shared" ref="P7" si="0">SUM(K7:O7)</f>
        <v>15</v>
      </c>
      <c r="Q7" s="28">
        <f>P7*0.05</f>
        <v>0.75</v>
      </c>
      <c r="R7" s="35">
        <f t="shared" ref="R7:V26" si="1">(D7*0.15+K7*0.05)</f>
        <v>1.35</v>
      </c>
      <c r="S7" s="137">
        <f t="shared" si="1"/>
        <v>1.5249999999999999</v>
      </c>
      <c r="T7" s="137">
        <f t="shared" si="1"/>
        <v>1.7</v>
      </c>
      <c r="U7" s="137">
        <f t="shared" si="1"/>
        <v>1.9249999999999998</v>
      </c>
      <c r="V7" s="138">
        <f t="shared" si="1"/>
        <v>1.1500000000000001</v>
      </c>
      <c r="W7" s="120">
        <f t="shared" ref="W7:X108" si="2">I7+P7</f>
        <v>61</v>
      </c>
      <c r="X7" s="160">
        <f>J7+Q7</f>
        <v>7.6499999999999995</v>
      </c>
      <c r="Y7" s="177">
        <v>51</v>
      </c>
      <c r="Z7" s="162">
        <f>Y7*0.8</f>
        <v>40.800000000000004</v>
      </c>
    </row>
    <row r="8" spans="1:26" ht="19.899999999999999" customHeight="1" thickBot="1" x14ac:dyDescent="0.35">
      <c r="A8" s="6">
        <v>2</v>
      </c>
      <c r="B8" s="151">
        <v>663722</v>
      </c>
      <c r="C8" s="152" t="s">
        <v>106</v>
      </c>
      <c r="D8" s="14">
        <v>11</v>
      </c>
      <c r="E8" s="14">
        <v>13</v>
      </c>
      <c r="F8" s="14">
        <v>9.5</v>
      </c>
      <c r="G8" s="14">
        <v>9</v>
      </c>
      <c r="H8" s="14">
        <v>10</v>
      </c>
      <c r="I8" s="11">
        <f t="shared" ref="I8:I21" si="3">SUM(D8:H8)</f>
        <v>52.5</v>
      </c>
      <c r="J8" s="16">
        <f>I8*0.15</f>
        <v>7.875</v>
      </c>
      <c r="K8" s="30">
        <v>4</v>
      </c>
      <c r="L8" s="30">
        <v>5</v>
      </c>
      <c r="M8" s="30">
        <v>1.5</v>
      </c>
      <c r="N8" s="30">
        <v>2</v>
      </c>
      <c r="O8" s="30">
        <v>3</v>
      </c>
      <c r="P8" s="30">
        <f t="shared" ref="P8:P71" si="4">SUM(K8:O8)</f>
        <v>15.5</v>
      </c>
      <c r="Q8" s="32">
        <f>P8*0.05</f>
        <v>0.77500000000000002</v>
      </c>
      <c r="R8" s="38">
        <f t="shared" si="1"/>
        <v>1.8499999999999999</v>
      </c>
      <c r="S8" s="136">
        <f t="shared" si="1"/>
        <v>2.2000000000000002</v>
      </c>
      <c r="T8" s="136">
        <f t="shared" si="1"/>
        <v>1.5</v>
      </c>
      <c r="U8" s="136">
        <f t="shared" si="1"/>
        <v>1.45</v>
      </c>
      <c r="V8" s="139">
        <f t="shared" si="1"/>
        <v>1.65</v>
      </c>
      <c r="W8" s="121">
        <f t="shared" si="2"/>
        <v>68</v>
      </c>
      <c r="X8" s="161">
        <f>J8+Q8</f>
        <v>8.65</v>
      </c>
      <c r="Y8" s="171">
        <v>57</v>
      </c>
      <c r="Z8" s="163">
        <f t="shared" ref="Z8:Z108" si="5">Y8*0.8</f>
        <v>45.6</v>
      </c>
    </row>
    <row r="9" spans="1:26" ht="19.899999999999999" customHeight="1" thickBot="1" x14ac:dyDescent="0.35">
      <c r="A9" s="6">
        <v>3</v>
      </c>
      <c r="B9" s="151">
        <v>663723</v>
      </c>
      <c r="C9" s="152" t="s">
        <v>107</v>
      </c>
      <c r="D9" s="14"/>
      <c r="E9" s="14"/>
      <c r="F9" s="14"/>
      <c r="G9" s="14"/>
      <c r="H9" s="14"/>
      <c r="I9" s="11">
        <f t="shared" si="3"/>
        <v>0</v>
      </c>
      <c r="J9" s="16">
        <f t="shared" ref="J9:J109" si="6">I9*0.15</f>
        <v>0</v>
      </c>
      <c r="K9" s="29"/>
      <c r="L9" s="30"/>
      <c r="M9" s="30"/>
      <c r="N9" s="30"/>
      <c r="O9" s="154"/>
      <c r="P9" s="31">
        <f t="shared" si="4"/>
        <v>0</v>
      </c>
      <c r="Q9" s="32">
        <f t="shared" ref="Q9:Q108" si="7">P9*0.05</f>
        <v>0</v>
      </c>
      <c r="R9" s="38" t="e">
        <f>(#REF!*0.15+K9*0.05)</f>
        <v>#REF!</v>
      </c>
      <c r="S9" s="136" t="e">
        <f>(#REF!*0.15+L9*0.05)</f>
        <v>#REF!</v>
      </c>
      <c r="T9" s="136" t="e">
        <f>(#REF!*0.15+M9*0.05)</f>
        <v>#REF!</v>
      </c>
      <c r="U9" s="136" t="e">
        <f>(#REF!*0.15+N9*0.05)</f>
        <v>#REF!</v>
      </c>
      <c r="V9" s="139" t="e">
        <f>(#REF!*0.15+O9*0.05)</f>
        <v>#REF!</v>
      </c>
      <c r="W9" s="121">
        <f t="shared" si="2"/>
        <v>0</v>
      </c>
      <c r="X9" s="161">
        <f t="shared" si="2"/>
        <v>0</v>
      </c>
      <c r="Y9" s="171" t="s">
        <v>105</v>
      </c>
      <c r="Z9" s="163" t="e">
        <f t="shared" si="5"/>
        <v>#VALUE!</v>
      </c>
    </row>
    <row r="10" spans="1:26" ht="19.899999999999999" customHeight="1" thickBot="1" x14ac:dyDescent="0.35">
      <c r="A10" s="6">
        <v>4</v>
      </c>
      <c r="B10" s="151">
        <v>663724</v>
      </c>
      <c r="C10" s="152" t="s">
        <v>108</v>
      </c>
      <c r="D10" s="14">
        <v>7</v>
      </c>
      <c r="E10" s="14">
        <v>10</v>
      </c>
      <c r="F10" s="14">
        <v>13</v>
      </c>
      <c r="G10" s="14">
        <v>11</v>
      </c>
      <c r="H10" s="14">
        <v>8</v>
      </c>
      <c r="I10" s="11">
        <f t="shared" si="3"/>
        <v>49</v>
      </c>
      <c r="J10" s="16">
        <f t="shared" si="6"/>
        <v>7.35</v>
      </c>
      <c r="K10" s="30">
        <v>3.5</v>
      </c>
      <c r="L10" s="30">
        <v>2.5</v>
      </c>
      <c r="M10" s="30">
        <v>3</v>
      </c>
      <c r="N10" s="30">
        <v>4</v>
      </c>
      <c r="O10" s="30">
        <v>2</v>
      </c>
      <c r="P10" s="31">
        <f t="shared" si="4"/>
        <v>15</v>
      </c>
      <c r="Q10" s="32">
        <f t="shared" si="7"/>
        <v>0.75</v>
      </c>
      <c r="R10" s="38">
        <f t="shared" si="1"/>
        <v>1.2250000000000001</v>
      </c>
      <c r="S10" s="136">
        <f t="shared" si="1"/>
        <v>1.625</v>
      </c>
      <c r="T10" s="136">
        <f t="shared" si="1"/>
        <v>2.1</v>
      </c>
      <c r="U10" s="136">
        <f t="shared" si="1"/>
        <v>1.8499999999999999</v>
      </c>
      <c r="V10" s="139">
        <f t="shared" si="1"/>
        <v>1.3</v>
      </c>
      <c r="W10" s="121">
        <f t="shared" si="2"/>
        <v>64</v>
      </c>
      <c r="X10" s="161">
        <f t="shared" si="2"/>
        <v>8.1</v>
      </c>
      <c r="Y10" s="171">
        <v>53</v>
      </c>
      <c r="Z10" s="163">
        <f t="shared" si="5"/>
        <v>42.400000000000006</v>
      </c>
    </row>
    <row r="11" spans="1:26" ht="19.899999999999999" customHeight="1" thickBot="1" x14ac:dyDescent="0.35">
      <c r="A11" s="6">
        <v>5</v>
      </c>
      <c r="B11" s="151">
        <v>663725</v>
      </c>
      <c r="C11" s="152" t="s">
        <v>109</v>
      </c>
      <c r="D11" s="14">
        <v>6</v>
      </c>
      <c r="E11" s="14">
        <v>7.5</v>
      </c>
      <c r="F11" s="14">
        <v>8</v>
      </c>
      <c r="G11" s="14">
        <v>5.5</v>
      </c>
      <c r="H11" s="14">
        <v>9</v>
      </c>
      <c r="I11" s="11">
        <f t="shared" si="3"/>
        <v>36</v>
      </c>
      <c r="J11" s="16">
        <f t="shared" si="6"/>
        <v>5.3999999999999995</v>
      </c>
      <c r="K11" s="30">
        <v>2.5</v>
      </c>
      <c r="L11" s="30">
        <v>3</v>
      </c>
      <c r="M11" s="30">
        <v>2</v>
      </c>
      <c r="N11" s="30">
        <v>2.5</v>
      </c>
      <c r="O11" s="30">
        <v>1.5</v>
      </c>
      <c r="P11" s="31">
        <f t="shared" si="4"/>
        <v>11.5</v>
      </c>
      <c r="Q11" s="32">
        <f t="shared" si="7"/>
        <v>0.57500000000000007</v>
      </c>
      <c r="R11" s="38">
        <f t="shared" si="1"/>
        <v>1.0249999999999999</v>
      </c>
      <c r="S11" s="136">
        <f t="shared" si="1"/>
        <v>1.2749999999999999</v>
      </c>
      <c r="T11" s="136">
        <f t="shared" si="1"/>
        <v>1.3</v>
      </c>
      <c r="U11" s="136">
        <f t="shared" si="1"/>
        <v>0.95</v>
      </c>
      <c r="V11" s="139">
        <f t="shared" si="1"/>
        <v>1.4249999999999998</v>
      </c>
      <c r="W11" s="121">
        <f t="shared" si="2"/>
        <v>47.5</v>
      </c>
      <c r="X11" s="161">
        <f t="shared" si="2"/>
        <v>5.9749999999999996</v>
      </c>
      <c r="Y11" s="171">
        <v>40</v>
      </c>
      <c r="Z11" s="163">
        <f t="shared" si="5"/>
        <v>32</v>
      </c>
    </row>
    <row r="12" spans="1:26" ht="19.899999999999999" customHeight="1" thickBot="1" x14ac:dyDescent="0.35">
      <c r="A12" s="6">
        <v>6</v>
      </c>
      <c r="B12" s="151">
        <v>663726</v>
      </c>
      <c r="C12" s="152" t="s">
        <v>110</v>
      </c>
      <c r="D12" s="14">
        <v>15</v>
      </c>
      <c r="E12" s="14">
        <v>13</v>
      </c>
      <c r="F12" s="14">
        <v>15.5</v>
      </c>
      <c r="G12" s="14">
        <v>12</v>
      </c>
      <c r="H12" s="14">
        <v>14</v>
      </c>
      <c r="I12" s="11">
        <f t="shared" si="3"/>
        <v>69.5</v>
      </c>
      <c r="J12" s="16">
        <f t="shared" si="6"/>
        <v>10.424999999999999</v>
      </c>
      <c r="K12" s="30">
        <v>5</v>
      </c>
      <c r="L12" s="30">
        <v>4.5</v>
      </c>
      <c r="M12" s="30">
        <v>3.5</v>
      </c>
      <c r="N12" s="30">
        <v>5</v>
      </c>
      <c r="O12" s="30">
        <v>3.5</v>
      </c>
      <c r="P12" s="31">
        <f>SUM(K12:O12)</f>
        <v>21.5</v>
      </c>
      <c r="Q12" s="32">
        <f t="shared" si="7"/>
        <v>1.075</v>
      </c>
      <c r="R12" s="38">
        <f t="shared" si="1"/>
        <v>2.5</v>
      </c>
      <c r="S12" s="136">
        <f t="shared" si="1"/>
        <v>2.1749999999999998</v>
      </c>
      <c r="T12" s="136">
        <f t="shared" si="1"/>
        <v>2.4999999999999996</v>
      </c>
      <c r="U12" s="136">
        <f t="shared" si="1"/>
        <v>2.0499999999999998</v>
      </c>
      <c r="V12" s="139">
        <f t="shared" si="1"/>
        <v>2.2749999999999999</v>
      </c>
      <c r="W12" s="121">
        <f t="shared" si="2"/>
        <v>91</v>
      </c>
      <c r="X12" s="161">
        <f t="shared" si="2"/>
        <v>11.499999999999998</v>
      </c>
      <c r="Y12" s="171">
        <v>77</v>
      </c>
      <c r="Z12" s="163">
        <f t="shared" si="5"/>
        <v>61.6</v>
      </c>
    </row>
    <row r="13" spans="1:26" ht="19.899999999999999" customHeight="1" thickBot="1" x14ac:dyDescent="0.35">
      <c r="A13" s="6">
        <v>7</v>
      </c>
      <c r="B13" s="151">
        <v>663727</v>
      </c>
      <c r="C13" s="152" t="s">
        <v>111</v>
      </c>
      <c r="D13" s="14">
        <v>7.5</v>
      </c>
      <c r="E13" s="14">
        <v>9</v>
      </c>
      <c r="F13" s="14">
        <v>8</v>
      </c>
      <c r="G13" s="14">
        <v>7</v>
      </c>
      <c r="H13" s="14">
        <v>6</v>
      </c>
      <c r="I13" s="11">
        <f t="shared" si="3"/>
        <v>37.5</v>
      </c>
      <c r="J13" s="16">
        <f t="shared" si="6"/>
        <v>5.625</v>
      </c>
      <c r="K13" s="30">
        <v>1.5</v>
      </c>
      <c r="L13" s="30">
        <v>2.5</v>
      </c>
      <c r="M13" s="30">
        <v>3</v>
      </c>
      <c r="N13" s="30">
        <v>3.5</v>
      </c>
      <c r="O13" s="30">
        <v>2</v>
      </c>
      <c r="P13" s="31">
        <f t="shared" si="4"/>
        <v>12.5</v>
      </c>
      <c r="Q13" s="32">
        <f t="shared" si="7"/>
        <v>0.625</v>
      </c>
      <c r="R13" s="38">
        <f t="shared" si="1"/>
        <v>1.2</v>
      </c>
      <c r="S13" s="136">
        <f t="shared" si="1"/>
        <v>1.4749999999999999</v>
      </c>
      <c r="T13" s="136">
        <f t="shared" si="1"/>
        <v>1.35</v>
      </c>
      <c r="U13" s="136">
        <f t="shared" si="1"/>
        <v>1.2250000000000001</v>
      </c>
      <c r="V13" s="139">
        <f t="shared" si="1"/>
        <v>0.99999999999999989</v>
      </c>
      <c r="W13" s="121">
        <f t="shared" si="2"/>
        <v>50</v>
      </c>
      <c r="X13" s="161">
        <f t="shared" si="2"/>
        <v>6.25</v>
      </c>
      <c r="Y13" s="171">
        <v>42</v>
      </c>
      <c r="Z13" s="163">
        <f t="shared" si="5"/>
        <v>33.6</v>
      </c>
    </row>
    <row r="14" spans="1:26" ht="19.899999999999999" customHeight="1" thickBot="1" x14ac:dyDescent="0.35">
      <c r="A14" s="6">
        <v>8</v>
      </c>
      <c r="B14" s="151">
        <v>663728</v>
      </c>
      <c r="C14" s="152" t="s">
        <v>112</v>
      </c>
      <c r="D14" s="14">
        <v>6</v>
      </c>
      <c r="E14" s="14">
        <v>5</v>
      </c>
      <c r="F14" s="14">
        <v>7.5</v>
      </c>
      <c r="G14" s="14">
        <v>8</v>
      </c>
      <c r="H14" s="14">
        <v>7.5</v>
      </c>
      <c r="I14" s="11">
        <f t="shared" si="3"/>
        <v>34</v>
      </c>
      <c r="J14" s="16">
        <f t="shared" si="6"/>
        <v>5.0999999999999996</v>
      </c>
      <c r="K14" s="30">
        <v>2</v>
      </c>
      <c r="L14" s="30">
        <v>3</v>
      </c>
      <c r="M14" s="30">
        <v>2</v>
      </c>
      <c r="N14" s="30">
        <v>1.5</v>
      </c>
      <c r="O14" s="30">
        <v>3.5</v>
      </c>
      <c r="P14" s="31">
        <f t="shared" si="4"/>
        <v>12</v>
      </c>
      <c r="Q14" s="32">
        <f t="shared" si="7"/>
        <v>0.60000000000000009</v>
      </c>
      <c r="R14" s="38">
        <f t="shared" si="1"/>
        <v>0.99999999999999989</v>
      </c>
      <c r="S14" s="136">
        <f t="shared" si="1"/>
        <v>0.9</v>
      </c>
      <c r="T14" s="136">
        <f t="shared" si="1"/>
        <v>1.2250000000000001</v>
      </c>
      <c r="U14" s="136">
        <f t="shared" si="1"/>
        <v>1.2749999999999999</v>
      </c>
      <c r="V14" s="139">
        <f t="shared" si="1"/>
        <v>1.3</v>
      </c>
      <c r="W14" s="121">
        <f t="shared" si="2"/>
        <v>46</v>
      </c>
      <c r="X14" s="161">
        <f t="shared" si="2"/>
        <v>5.6999999999999993</v>
      </c>
      <c r="Y14" s="171">
        <v>40</v>
      </c>
      <c r="Z14" s="163">
        <f t="shared" si="5"/>
        <v>32</v>
      </c>
    </row>
    <row r="15" spans="1:26" ht="19.899999999999999" customHeight="1" thickBot="1" x14ac:dyDescent="0.35">
      <c r="A15" s="6">
        <v>9</v>
      </c>
      <c r="B15" s="151">
        <v>663729</v>
      </c>
      <c r="C15" s="152" t="s">
        <v>113</v>
      </c>
      <c r="D15" s="14">
        <v>9.5</v>
      </c>
      <c r="E15" s="14">
        <v>8</v>
      </c>
      <c r="F15" s="14">
        <v>13</v>
      </c>
      <c r="G15" s="14">
        <v>15.5</v>
      </c>
      <c r="H15" s="14">
        <v>13</v>
      </c>
      <c r="I15" s="11">
        <f t="shared" si="3"/>
        <v>59</v>
      </c>
      <c r="J15" s="16">
        <f t="shared" si="6"/>
        <v>8.85</v>
      </c>
      <c r="K15" s="30">
        <v>3.5</v>
      </c>
      <c r="L15" s="30">
        <v>4</v>
      </c>
      <c r="M15" s="30">
        <v>3</v>
      </c>
      <c r="N15" s="30">
        <v>5</v>
      </c>
      <c r="O15" s="30">
        <v>3</v>
      </c>
      <c r="P15" s="31">
        <f t="shared" si="4"/>
        <v>18.5</v>
      </c>
      <c r="Q15" s="32">
        <f t="shared" si="7"/>
        <v>0.92500000000000004</v>
      </c>
      <c r="R15" s="38">
        <f t="shared" si="1"/>
        <v>1.6</v>
      </c>
      <c r="S15" s="136">
        <f t="shared" si="1"/>
        <v>1.4</v>
      </c>
      <c r="T15" s="136">
        <f t="shared" si="1"/>
        <v>2.1</v>
      </c>
      <c r="U15" s="136">
        <f t="shared" si="1"/>
        <v>2.5749999999999997</v>
      </c>
      <c r="V15" s="139">
        <f t="shared" si="1"/>
        <v>2.1</v>
      </c>
      <c r="W15" s="121">
        <f t="shared" si="2"/>
        <v>77.5</v>
      </c>
      <c r="X15" s="161">
        <f t="shared" si="2"/>
        <v>9.7750000000000004</v>
      </c>
      <c r="Y15" s="171">
        <v>64</v>
      </c>
      <c r="Z15" s="163">
        <f t="shared" si="5"/>
        <v>51.2</v>
      </c>
    </row>
    <row r="16" spans="1:26" ht="19.899999999999999" customHeight="1" thickBot="1" x14ac:dyDescent="0.35">
      <c r="A16" s="6">
        <v>10</v>
      </c>
      <c r="B16" s="151">
        <v>663730</v>
      </c>
      <c r="C16" s="152" t="s">
        <v>114</v>
      </c>
      <c r="D16" s="13"/>
      <c r="E16" s="14"/>
      <c r="F16" s="14"/>
      <c r="G16" s="14"/>
      <c r="H16" s="10"/>
      <c r="I16" s="11">
        <f t="shared" si="3"/>
        <v>0</v>
      </c>
      <c r="J16" s="16">
        <f t="shared" si="6"/>
        <v>0</v>
      </c>
      <c r="K16" s="29"/>
      <c r="L16" s="30"/>
      <c r="M16" s="30"/>
      <c r="N16" s="30"/>
      <c r="O16" s="154"/>
      <c r="P16" s="31">
        <f t="shared" si="4"/>
        <v>0</v>
      </c>
      <c r="Q16" s="32">
        <f t="shared" si="7"/>
        <v>0</v>
      </c>
      <c r="R16" s="38">
        <f t="shared" si="1"/>
        <v>0</v>
      </c>
      <c r="S16" s="136">
        <f t="shared" si="1"/>
        <v>0</v>
      </c>
      <c r="T16" s="136">
        <f t="shared" si="1"/>
        <v>0</v>
      </c>
      <c r="U16" s="136">
        <f t="shared" si="1"/>
        <v>0</v>
      </c>
      <c r="V16" s="139">
        <f t="shared" si="1"/>
        <v>0</v>
      </c>
      <c r="W16" s="121">
        <f t="shared" si="2"/>
        <v>0</v>
      </c>
      <c r="X16" s="161">
        <f t="shared" si="2"/>
        <v>0</v>
      </c>
      <c r="Y16" s="171" t="s">
        <v>105</v>
      </c>
      <c r="Z16" s="163" t="e">
        <f t="shared" si="5"/>
        <v>#VALUE!</v>
      </c>
    </row>
    <row r="17" spans="1:26" ht="19.899999999999999" customHeight="1" thickBot="1" x14ac:dyDescent="0.35">
      <c r="A17" s="6">
        <v>11</v>
      </c>
      <c r="B17" s="151">
        <v>663731</v>
      </c>
      <c r="C17" s="152" t="s">
        <v>115</v>
      </c>
      <c r="D17" s="14">
        <v>9</v>
      </c>
      <c r="E17" s="14">
        <v>10</v>
      </c>
      <c r="F17" s="14">
        <v>9.5</v>
      </c>
      <c r="G17" s="14">
        <v>6</v>
      </c>
      <c r="H17" s="14">
        <v>8</v>
      </c>
      <c r="I17" s="11">
        <f t="shared" si="3"/>
        <v>42.5</v>
      </c>
      <c r="J17" s="16">
        <f t="shared" si="6"/>
        <v>6.375</v>
      </c>
      <c r="K17" s="30">
        <v>2</v>
      </c>
      <c r="L17" s="30">
        <v>3</v>
      </c>
      <c r="M17" s="30">
        <v>2.5</v>
      </c>
      <c r="N17" s="30">
        <v>2</v>
      </c>
      <c r="O17" s="30">
        <v>3</v>
      </c>
      <c r="P17" s="31">
        <f t="shared" si="4"/>
        <v>12.5</v>
      </c>
      <c r="Q17" s="32">
        <f t="shared" si="7"/>
        <v>0.625</v>
      </c>
      <c r="R17" s="38">
        <f t="shared" si="1"/>
        <v>1.45</v>
      </c>
      <c r="S17" s="136">
        <f t="shared" si="1"/>
        <v>1.65</v>
      </c>
      <c r="T17" s="136">
        <f t="shared" si="1"/>
        <v>1.55</v>
      </c>
      <c r="U17" s="136">
        <f t="shared" si="1"/>
        <v>0.99999999999999989</v>
      </c>
      <c r="V17" s="139">
        <f t="shared" si="1"/>
        <v>1.35</v>
      </c>
      <c r="W17" s="121">
        <f t="shared" si="2"/>
        <v>55</v>
      </c>
      <c r="X17" s="161">
        <f t="shared" si="2"/>
        <v>7</v>
      </c>
      <c r="Y17" s="171">
        <v>46</v>
      </c>
      <c r="Z17" s="163">
        <f t="shared" si="5"/>
        <v>36.800000000000004</v>
      </c>
    </row>
    <row r="18" spans="1:26" ht="19.899999999999999" customHeight="1" thickBot="1" x14ac:dyDescent="0.35">
      <c r="A18" s="6">
        <v>12</v>
      </c>
      <c r="B18" s="151">
        <v>663732</v>
      </c>
      <c r="C18" s="152" t="s">
        <v>116</v>
      </c>
      <c r="D18" s="14">
        <v>8</v>
      </c>
      <c r="E18" s="14">
        <v>9.5</v>
      </c>
      <c r="F18" s="14">
        <v>6</v>
      </c>
      <c r="G18" s="14">
        <v>10</v>
      </c>
      <c r="H18" s="14">
        <v>7.5</v>
      </c>
      <c r="I18" s="11">
        <f t="shared" si="3"/>
        <v>41</v>
      </c>
      <c r="J18" s="16">
        <f t="shared" si="6"/>
        <v>6.1499999999999995</v>
      </c>
      <c r="K18" s="30">
        <v>2</v>
      </c>
      <c r="L18" s="30">
        <v>2.5</v>
      </c>
      <c r="M18" s="30">
        <v>3</v>
      </c>
      <c r="N18" s="30">
        <v>3</v>
      </c>
      <c r="O18" s="30">
        <v>2</v>
      </c>
      <c r="P18" s="31">
        <f t="shared" si="4"/>
        <v>12.5</v>
      </c>
      <c r="Q18" s="32">
        <f t="shared" si="7"/>
        <v>0.625</v>
      </c>
      <c r="R18" s="38">
        <f t="shared" si="1"/>
        <v>1.3</v>
      </c>
      <c r="S18" s="136">
        <f t="shared" si="1"/>
        <v>1.55</v>
      </c>
      <c r="T18" s="136">
        <f t="shared" si="1"/>
        <v>1.0499999999999998</v>
      </c>
      <c r="U18" s="136">
        <f t="shared" si="1"/>
        <v>1.65</v>
      </c>
      <c r="V18" s="139">
        <f t="shared" si="1"/>
        <v>1.2250000000000001</v>
      </c>
      <c r="W18" s="121">
        <f t="shared" si="2"/>
        <v>53.5</v>
      </c>
      <c r="X18" s="161">
        <f t="shared" si="2"/>
        <v>6.7749999999999995</v>
      </c>
      <c r="Y18" s="171">
        <v>45</v>
      </c>
      <c r="Z18" s="163">
        <f t="shared" si="5"/>
        <v>36</v>
      </c>
    </row>
    <row r="19" spans="1:26" ht="19.899999999999999" customHeight="1" thickBot="1" x14ac:dyDescent="0.35">
      <c r="A19" s="6">
        <v>13</v>
      </c>
      <c r="B19" s="151">
        <v>663733</v>
      </c>
      <c r="C19" s="152" t="s">
        <v>117</v>
      </c>
      <c r="D19" s="14">
        <v>12</v>
      </c>
      <c r="E19" s="14">
        <v>8</v>
      </c>
      <c r="F19" s="14">
        <v>7</v>
      </c>
      <c r="G19" s="14">
        <v>6.5</v>
      </c>
      <c r="H19" s="14">
        <v>5</v>
      </c>
      <c r="I19" s="11">
        <f t="shared" si="3"/>
        <v>38.5</v>
      </c>
      <c r="J19" s="16">
        <f t="shared" si="6"/>
        <v>5.7749999999999995</v>
      </c>
      <c r="K19" s="30">
        <v>3</v>
      </c>
      <c r="L19" s="30">
        <v>1.5</v>
      </c>
      <c r="M19" s="30">
        <v>2</v>
      </c>
      <c r="N19" s="30">
        <v>2</v>
      </c>
      <c r="O19" s="30">
        <v>3.5</v>
      </c>
      <c r="P19" s="31">
        <f t="shared" si="4"/>
        <v>12</v>
      </c>
      <c r="Q19" s="32">
        <f t="shared" si="7"/>
        <v>0.60000000000000009</v>
      </c>
      <c r="R19" s="38">
        <f t="shared" si="1"/>
        <v>1.9499999999999997</v>
      </c>
      <c r="S19" s="136">
        <f t="shared" si="1"/>
        <v>1.2749999999999999</v>
      </c>
      <c r="T19" s="136">
        <f t="shared" si="1"/>
        <v>1.1500000000000001</v>
      </c>
      <c r="U19" s="136">
        <f t="shared" si="1"/>
        <v>1.075</v>
      </c>
      <c r="V19" s="139">
        <f t="shared" si="1"/>
        <v>0.92500000000000004</v>
      </c>
      <c r="W19" s="121">
        <f t="shared" si="2"/>
        <v>50.5</v>
      </c>
      <c r="X19" s="161">
        <f t="shared" si="2"/>
        <v>6.375</v>
      </c>
      <c r="Y19" s="171">
        <v>42</v>
      </c>
      <c r="Z19" s="163">
        <f t="shared" si="5"/>
        <v>33.6</v>
      </c>
    </row>
    <row r="20" spans="1:26" ht="19.899999999999999" customHeight="1" thickBot="1" x14ac:dyDescent="0.35">
      <c r="A20" s="6">
        <v>14</v>
      </c>
      <c r="B20" s="151">
        <v>663734</v>
      </c>
      <c r="C20" s="152" t="s">
        <v>118</v>
      </c>
      <c r="D20" s="14">
        <v>7.5</v>
      </c>
      <c r="E20" s="14">
        <v>7</v>
      </c>
      <c r="F20" s="14">
        <v>8</v>
      </c>
      <c r="G20" s="14">
        <v>9</v>
      </c>
      <c r="H20" s="14">
        <v>8.5</v>
      </c>
      <c r="I20" s="11">
        <f t="shared" si="3"/>
        <v>40</v>
      </c>
      <c r="J20" s="16">
        <f t="shared" si="6"/>
        <v>6</v>
      </c>
      <c r="K20" s="30">
        <v>2</v>
      </c>
      <c r="L20" s="30">
        <v>3</v>
      </c>
      <c r="M20" s="30">
        <v>3.5</v>
      </c>
      <c r="N20" s="30">
        <v>1.5</v>
      </c>
      <c r="O20" s="30">
        <v>2</v>
      </c>
      <c r="P20" s="31">
        <f t="shared" si="4"/>
        <v>12</v>
      </c>
      <c r="Q20" s="32">
        <f t="shared" si="7"/>
        <v>0.60000000000000009</v>
      </c>
      <c r="R20" s="38">
        <f t="shared" si="1"/>
        <v>1.2250000000000001</v>
      </c>
      <c r="S20" s="136">
        <f t="shared" si="1"/>
        <v>1.2000000000000002</v>
      </c>
      <c r="T20" s="136">
        <f t="shared" si="1"/>
        <v>1.375</v>
      </c>
      <c r="U20" s="136">
        <f t="shared" si="1"/>
        <v>1.4249999999999998</v>
      </c>
      <c r="V20" s="139">
        <f t="shared" si="1"/>
        <v>1.375</v>
      </c>
      <c r="W20" s="121">
        <f t="shared" si="2"/>
        <v>52</v>
      </c>
      <c r="X20" s="161">
        <f t="shared" si="2"/>
        <v>6.6</v>
      </c>
      <c r="Y20" s="171">
        <v>44</v>
      </c>
      <c r="Z20" s="163">
        <f t="shared" si="5"/>
        <v>35.200000000000003</v>
      </c>
    </row>
    <row r="21" spans="1:26" ht="19.899999999999999" customHeight="1" x14ac:dyDescent="0.3">
      <c r="A21" s="6">
        <v>15</v>
      </c>
      <c r="B21" s="151">
        <v>663735</v>
      </c>
      <c r="C21" s="153" t="s">
        <v>119</v>
      </c>
      <c r="D21" s="14">
        <v>5</v>
      </c>
      <c r="E21" s="14">
        <v>9</v>
      </c>
      <c r="F21" s="14">
        <v>8.5</v>
      </c>
      <c r="G21" s="14">
        <v>7.5</v>
      </c>
      <c r="H21" s="14">
        <v>7</v>
      </c>
      <c r="I21" s="11">
        <f t="shared" si="3"/>
        <v>37</v>
      </c>
      <c r="J21" s="16">
        <f t="shared" si="6"/>
        <v>5.55</v>
      </c>
      <c r="K21" s="30">
        <v>2.5</v>
      </c>
      <c r="L21" s="30">
        <v>1.5</v>
      </c>
      <c r="M21" s="30">
        <v>2.5</v>
      </c>
      <c r="N21" s="30">
        <v>2.5</v>
      </c>
      <c r="O21" s="30">
        <v>3</v>
      </c>
      <c r="P21" s="31">
        <f t="shared" si="4"/>
        <v>12</v>
      </c>
      <c r="Q21" s="32">
        <f t="shared" si="7"/>
        <v>0.60000000000000009</v>
      </c>
      <c r="R21" s="38">
        <f t="shared" si="1"/>
        <v>0.875</v>
      </c>
      <c r="S21" s="136">
        <f t="shared" si="1"/>
        <v>1.4249999999999998</v>
      </c>
      <c r="T21" s="136">
        <f t="shared" si="1"/>
        <v>1.4</v>
      </c>
      <c r="U21" s="136">
        <f t="shared" si="1"/>
        <v>1.25</v>
      </c>
      <c r="V21" s="139">
        <f t="shared" si="1"/>
        <v>1.2000000000000002</v>
      </c>
      <c r="W21" s="121">
        <f t="shared" si="2"/>
        <v>49</v>
      </c>
      <c r="X21" s="161">
        <f t="shared" si="2"/>
        <v>6.15</v>
      </c>
      <c r="Y21" s="171">
        <v>42</v>
      </c>
      <c r="Z21" s="163">
        <f t="shared" si="5"/>
        <v>33.6</v>
      </c>
    </row>
    <row r="22" spans="1:26" ht="19.899999999999999" customHeight="1" x14ac:dyDescent="0.3">
      <c r="A22" s="6">
        <v>16</v>
      </c>
      <c r="B22" s="151">
        <v>663736</v>
      </c>
      <c r="C22" s="152" t="s">
        <v>120</v>
      </c>
      <c r="D22" s="14">
        <v>8.5</v>
      </c>
      <c r="E22" s="14">
        <v>5</v>
      </c>
      <c r="F22" s="14">
        <v>6</v>
      </c>
      <c r="G22" s="14">
        <v>8</v>
      </c>
      <c r="H22" s="14">
        <v>9</v>
      </c>
      <c r="I22" s="15">
        <f t="shared" ref="I22:I108" si="8">D22+E22+F22+G22+H22</f>
        <v>36.5</v>
      </c>
      <c r="J22" s="16">
        <f t="shared" si="6"/>
        <v>5.4749999999999996</v>
      </c>
      <c r="K22" s="30">
        <v>2.5</v>
      </c>
      <c r="L22" s="30">
        <v>3</v>
      </c>
      <c r="M22" s="30">
        <v>2</v>
      </c>
      <c r="N22" s="30">
        <v>3</v>
      </c>
      <c r="O22" s="30">
        <v>2.5</v>
      </c>
      <c r="P22" s="31">
        <f t="shared" si="4"/>
        <v>13</v>
      </c>
      <c r="Q22" s="32">
        <f t="shared" si="7"/>
        <v>0.65</v>
      </c>
      <c r="R22" s="38">
        <f t="shared" si="1"/>
        <v>1.4</v>
      </c>
      <c r="S22" s="136">
        <f t="shared" si="1"/>
        <v>0.9</v>
      </c>
      <c r="T22" s="136">
        <f t="shared" si="1"/>
        <v>0.99999999999999989</v>
      </c>
      <c r="U22" s="136">
        <f t="shared" si="1"/>
        <v>1.35</v>
      </c>
      <c r="V22" s="139">
        <f t="shared" si="1"/>
        <v>1.4749999999999999</v>
      </c>
      <c r="W22" s="121">
        <f t="shared" si="2"/>
        <v>49.5</v>
      </c>
      <c r="X22" s="161">
        <f t="shared" si="2"/>
        <v>6.125</v>
      </c>
      <c r="Y22" s="171">
        <v>40</v>
      </c>
      <c r="Z22" s="163">
        <f t="shared" si="5"/>
        <v>32</v>
      </c>
    </row>
    <row r="23" spans="1:26" ht="19.899999999999999" customHeight="1" x14ac:dyDescent="0.3">
      <c r="A23" s="6">
        <v>17</v>
      </c>
      <c r="B23" s="151">
        <v>663737</v>
      </c>
      <c r="C23" s="152" t="s">
        <v>121</v>
      </c>
      <c r="D23" s="14">
        <v>9</v>
      </c>
      <c r="E23" s="14">
        <v>7</v>
      </c>
      <c r="F23" s="14">
        <v>10</v>
      </c>
      <c r="G23" s="14">
        <v>11</v>
      </c>
      <c r="H23" s="14">
        <v>8</v>
      </c>
      <c r="I23" s="15">
        <f t="shared" si="8"/>
        <v>45</v>
      </c>
      <c r="J23" s="16">
        <f t="shared" si="6"/>
        <v>6.75</v>
      </c>
      <c r="K23" s="30">
        <v>2</v>
      </c>
      <c r="L23" s="30">
        <v>2.5</v>
      </c>
      <c r="M23" s="30">
        <v>3</v>
      </c>
      <c r="N23" s="30">
        <v>1.5</v>
      </c>
      <c r="O23" s="30">
        <v>3</v>
      </c>
      <c r="P23" s="31">
        <f>SUM(K23:O23)</f>
        <v>12</v>
      </c>
      <c r="Q23" s="32">
        <f t="shared" si="7"/>
        <v>0.60000000000000009</v>
      </c>
      <c r="R23" s="38">
        <f t="shared" si="1"/>
        <v>1.45</v>
      </c>
      <c r="S23" s="136">
        <f t="shared" si="1"/>
        <v>1.175</v>
      </c>
      <c r="T23" s="136">
        <f t="shared" si="1"/>
        <v>1.65</v>
      </c>
      <c r="U23" s="136">
        <f t="shared" si="1"/>
        <v>1.7249999999999999</v>
      </c>
      <c r="V23" s="139">
        <f t="shared" si="1"/>
        <v>1.35</v>
      </c>
      <c r="W23" s="121">
        <f t="shared" si="2"/>
        <v>57</v>
      </c>
      <c r="X23" s="161">
        <f t="shared" si="2"/>
        <v>7.35</v>
      </c>
      <c r="Y23" s="171">
        <v>49</v>
      </c>
      <c r="Z23" s="163">
        <f t="shared" si="5"/>
        <v>39.200000000000003</v>
      </c>
    </row>
    <row r="24" spans="1:26" ht="19.899999999999999" customHeight="1" x14ac:dyDescent="0.3">
      <c r="A24" s="6">
        <v>18</v>
      </c>
      <c r="B24" s="151">
        <v>663738</v>
      </c>
      <c r="C24" s="152" t="s">
        <v>122</v>
      </c>
      <c r="D24" s="14">
        <v>18</v>
      </c>
      <c r="E24" s="14">
        <v>15.5</v>
      </c>
      <c r="F24" s="14">
        <v>16.5</v>
      </c>
      <c r="G24" s="14">
        <v>12</v>
      </c>
      <c r="H24" s="14">
        <v>13</v>
      </c>
      <c r="I24" s="15">
        <f t="shared" si="8"/>
        <v>75</v>
      </c>
      <c r="J24" s="16">
        <f t="shared" si="6"/>
        <v>11.25</v>
      </c>
      <c r="K24" s="30">
        <v>5</v>
      </c>
      <c r="L24" s="30">
        <v>5.5</v>
      </c>
      <c r="M24" s="30">
        <v>4</v>
      </c>
      <c r="N24" s="30">
        <v>3.5</v>
      </c>
      <c r="O24" s="30">
        <v>4.5</v>
      </c>
      <c r="P24" s="31">
        <f t="shared" si="4"/>
        <v>22.5</v>
      </c>
      <c r="Q24" s="32">
        <f t="shared" si="7"/>
        <v>1.125</v>
      </c>
      <c r="R24" s="38">
        <f t="shared" si="1"/>
        <v>2.9499999999999997</v>
      </c>
      <c r="S24" s="136">
        <f t="shared" si="1"/>
        <v>2.5999999999999996</v>
      </c>
      <c r="T24" s="136">
        <f t="shared" si="1"/>
        <v>2.6750000000000003</v>
      </c>
      <c r="U24" s="136">
        <f t="shared" si="1"/>
        <v>1.9749999999999999</v>
      </c>
      <c r="V24" s="139">
        <f t="shared" si="1"/>
        <v>2.1749999999999998</v>
      </c>
      <c r="W24" s="121">
        <f t="shared" si="2"/>
        <v>97.5</v>
      </c>
      <c r="X24" s="161">
        <f t="shared" si="2"/>
        <v>12.375</v>
      </c>
      <c r="Y24" s="171">
        <v>78</v>
      </c>
      <c r="Z24" s="163">
        <f t="shared" si="5"/>
        <v>62.400000000000006</v>
      </c>
    </row>
    <row r="25" spans="1:26" ht="19.899999999999999" customHeight="1" x14ac:dyDescent="0.3">
      <c r="A25" s="6">
        <v>19</v>
      </c>
      <c r="B25" s="151">
        <v>663739</v>
      </c>
      <c r="C25" s="152" t="s">
        <v>123</v>
      </c>
      <c r="D25" s="14">
        <v>11</v>
      </c>
      <c r="E25" s="14">
        <v>13</v>
      </c>
      <c r="F25" s="14">
        <v>8</v>
      </c>
      <c r="G25" s="14">
        <v>10</v>
      </c>
      <c r="H25" s="14">
        <v>9.5</v>
      </c>
      <c r="I25" s="15">
        <f t="shared" si="8"/>
        <v>51.5</v>
      </c>
      <c r="J25" s="16">
        <f t="shared" si="6"/>
        <v>7.7249999999999996</v>
      </c>
      <c r="K25" s="30">
        <v>4</v>
      </c>
      <c r="L25" s="30">
        <v>5</v>
      </c>
      <c r="M25" s="30">
        <v>1.5</v>
      </c>
      <c r="N25" s="30">
        <v>2</v>
      </c>
      <c r="O25" s="30">
        <v>3</v>
      </c>
      <c r="P25" s="31">
        <f>SUM(K25:O25)</f>
        <v>15.5</v>
      </c>
      <c r="Q25" s="32">
        <f t="shared" si="7"/>
        <v>0.77500000000000002</v>
      </c>
      <c r="R25" s="38">
        <f t="shared" si="1"/>
        <v>1.8499999999999999</v>
      </c>
      <c r="S25" s="136">
        <f t="shared" si="1"/>
        <v>2.2000000000000002</v>
      </c>
      <c r="T25" s="136">
        <f t="shared" si="1"/>
        <v>1.2749999999999999</v>
      </c>
      <c r="U25" s="136">
        <f t="shared" si="1"/>
        <v>1.6</v>
      </c>
      <c r="V25" s="139">
        <f t="shared" si="1"/>
        <v>1.5750000000000002</v>
      </c>
      <c r="W25" s="121">
        <f t="shared" si="2"/>
        <v>67</v>
      </c>
      <c r="X25" s="161">
        <f t="shared" si="2"/>
        <v>8.5</v>
      </c>
      <c r="Y25" s="171">
        <v>55</v>
      </c>
      <c r="Z25" s="163">
        <f t="shared" si="5"/>
        <v>44</v>
      </c>
    </row>
    <row r="26" spans="1:26" ht="19.899999999999999" customHeight="1" x14ac:dyDescent="0.3">
      <c r="A26" s="6">
        <v>20</v>
      </c>
      <c r="B26" s="151">
        <v>663740</v>
      </c>
      <c r="C26" s="152" t="s">
        <v>124</v>
      </c>
      <c r="D26" s="14">
        <v>8.5</v>
      </c>
      <c r="E26" s="14">
        <v>10</v>
      </c>
      <c r="F26" s="14">
        <v>6</v>
      </c>
      <c r="G26" s="14">
        <v>9.5</v>
      </c>
      <c r="H26" s="14">
        <v>6</v>
      </c>
      <c r="I26" s="15">
        <f t="shared" si="8"/>
        <v>40</v>
      </c>
      <c r="J26" s="16">
        <f t="shared" si="6"/>
        <v>6</v>
      </c>
      <c r="K26" s="30">
        <v>2.5</v>
      </c>
      <c r="L26" s="30">
        <v>2</v>
      </c>
      <c r="M26" s="30">
        <v>2</v>
      </c>
      <c r="N26" s="30">
        <v>3</v>
      </c>
      <c r="O26" s="30">
        <v>3</v>
      </c>
      <c r="P26" s="31">
        <f t="shared" ref="P26:P29" si="9">SUM(K26:O26)</f>
        <v>12.5</v>
      </c>
      <c r="Q26" s="32">
        <f t="shared" si="7"/>
        <v>0.625</v>
      </c>
      <c r="R26" s="38">
        <f t="shared" si="1"/>
        <v>1.4</v>
      </c>
      <c r="S26" s="136">
        <f t="shared" si="1"/>
        <v>1.6</v>
      </c>
      <c r="T26" s="136">
        <f t="shared" si="1"/>
        <v>0.99999999999999989</v>
      </c>
      <c r="U26" s="136">
        <f t="shared" si="1"/>
        <v>1.5750000000000002</v>
      </c>
      <c r="V26" s="139">
        <f t="shared" si="1"/>
        <v>1.0499999999999998</v>
      </c>
      <c r="W26" s="121">
        <f t="shared" si="2"/>
        <v>52.5</v>
      </c>
      <c r="X26" s="161">
        <f t="shared" si="2"/>
        <v>6.625</v>
      </c>
      <c r="Y26" s="171">
        <v>44</v>
      </c>
      <c r="Z26" s="163">
        <f t="shared" si="5"/>
        <v>35.200000000000003</v>
      </c>
    </row>
    <row r="27" spans="1:26" ht="19.899999999999999" customHeight="1" x14ac:dyDescent="0.3">
      <c r="A27" s="6">
        <v>21</v>
      </c>
      <c r="B27" s="151">
        <v>663741</v>
      </c>
      <c r="C27" s="152" t="s">
        <v>125</v>
      </c>
      <c r="D27" s="14">
        <v>12</v>
      </c>
      <c r="E27" s="14">
        <v>9</v>
      </c>
      <c r="F27" s="14">
        <v>7</v>
      </c>
      <c r="G27" s="14">
        <v>13</v>
      </c>
      <c r="H27" s="14">
        <v>8</v>
      </c>
      <c r="I27" s="15">
        <f t="shared" si="8"/>
        <v>49</v>
      </c>
      <c r="J27" s="16">
        <f t="shared" si="6"/>
        <v>7.35</v>
      </c>
      <c r="K27" s="30">
        <v>3</v>
      </c>
      <c r="L27" s="30">
        <v>4</v>
      </c>
      <c r="M27" s="30">
        <v>3</v>
      </c>
      <c r="N27" s="30">
        <v>2</v>
      </c>
      <c r="O27" s="30">
        <v>3.5</v>
      </c>
      <c r="P27" s="31">
        <f t="shared" si="9"/>
        <v>15.5</v>
      </c>
      <c r="Q27" s="32">
        <f t="shared" si="7"/>
        <v>0.77500000000000002</v>
      </c>
      <c r="R27" s="38">
        <f t="shared" ref="R27:V42" si="10">(D27*0.15+K27*0.05)</f>
        <v>1.9499999999999997</v>
      </c>
      <c r="S27" s="136">
        <f t="shared" si="10"/>
        <v>1.5499999999999998</v>
      </c>
      <c r="T27" s="136">
        <f t="shared" si="10"/>
        <v>1.2000000000000002</v>
      </c>
      <c r="U27" s="136">
        <f t="shared" si="10"/>
        <v>2.0499999999999998</v>
      </c>
      <c r="V27" s="139">
        <f t="shared" si="10"/>
        <v>1.375</v>
      </c>
      <c r="W27" s="121">
        <f t="shared" si="2"/>
        <v>64.5</v>
      </c>
      <c r="X27" s="161">
        <f t="shared" si="2"/>
        <v>8.125</v>
      </c>
      <c r="Y27" s="171">
        <v>54</v>
      </c>
      <c r="Z27" s="163">
        <f t="shared" si="5"/>
        <v>43.2</v>
      </c>
    </row>
    <row r="28" spans="1:26" ht="19.899999999999999" customHeight="1" x14ac:dyDescent="0.3">
      <c r="A28" s="6">
        <v>22</v>
      </c>
      <c r="B28" s="151">
        <v>663742</v>
      </c>
      <c r="C28" s="152" t="s">
        <v>126</v>
      </c>
      <c r="D28" s="14">
        <v>3.5</v>
      </c>
      <c r="E28" s="14">
        <v>2.5</v>
      </c>
      <c r="F28" s="14">
        <v>3</v>
      </c>
      <c r="G28" s="14">
        <v>5</v>
      </c>
      <c r="H28" s="14">
        <v>4</v>
      </c>
      <c r="I28" s="15">
        <f t="shared" si="8"/>
        <v>18</v>
      </c>
      <c r="J28" s="16">
        <f t="shared" si="6"/>
        <v>2.6999999999999997</v>
      </c>
      <c r="K28" s="30">
        <v>1</v>
      </c>
      <c r="L28" s="30">
        <v>0.5</v>
      </c>
      <c r="M28" s="30">
        <v>1</v>
      </c>
      <c r="N28" s="30">
        <v>1.5</v>
      </c>
      <c r="O28" s="30">
        <v>2</v>
      </c>
      <c r="P28" s="31">
        <f t="shared" si="9"/>
        <v>6</v>
      </c>
      <c r="Q28" s="32">
        <f t="shared" si="7"/>
        <v>0.30000000000000004</v>
      </c>
      <c r="R28" s="38">
        <f t="shared" si="10"/>
        <v>0.57500000000000007</v>
      </c>
      <c r="S28" s="136">
        <f t="shared" si="10"/>
        <v>0.4</v>
      </c>
      <c r="T28" s="136">
        <f t="shared" si="10"/>
        <v>0.49999999999999994</v>
      </c>
      <c r="U28" s="136">
        <f t="shared" si="10"/>
        <v>0.82499999999999996</v>
      </c>
      <c r="V28" s="139">
        <f t="shared" si="10"/>
        <v>0.7</v>
      </c>
      <c r="W28" s="121">
        <f t="shared" si="2"/>
        <v>24</v>
      </c>
      <c r="X28" s="161">
        <f t="shared" si="2"/>
        <v>3</v>
      </c>
      <c r="Y28" s="171">
        <v>24</v>
      </c>
      <c r="Z28" s="163">
        <f t="shared" si="5"/>
        <v>19.200000000000003</v>
      </c>
    </row>
    <row r="29" spans="1:26" ht="19.899999999999999" customHeight="1" x14ac:dyDescent="0.3">
      <c r="A29" s="6">
        <v>23</v>
      </c>
      <c r="B29" s="151">
        <v>663743</v>
      </c>
      <c r="C29" s="152" t="s">
        <v>127</v>
      </c>
      <c r="D29" s="14">
        <v>14</v>
      </c>
      <c r="E29" s="14">
        <v>12</v>
      </c>
      <c r="F29" s="14">
        <v>10</v>
      </c>
      <c r="G29" s="14">
        <v>15</v>
      </c>
      <c r="H29" s="14">
        <v>8</v>
      </c>
      <c r="I29" s="15">
        <f t="shared" si="8"/>
        <v>59</v>
      </c>
      <c r="J29" s="16">
        <f t="shared" si="6"/>
        <v>8.85</v>
      </c>
      <c r="K29" s="30">
        <v>4.5</v>
      </c>
      <c r="L29" s="30">
        <v>3</v>
      </c>
      <c r="M29" s="30">
        <v>5</v>
      </c>
      <c r="N29" s="30">
        <v>3</v>
      </c>
      <c r="O29" s="30">
        <v>2.5</v>
      </c>
      <c r="P29" s="31">
        <f t="shared" si="9"/>
        <v>18</v>
      </c>
      <c r="Q29" s="32">
        <f t="shared" si="7"/>
        <v>0.9</v>
      </c>
      <c r="R29" s="38">
        <f t="shared" si="10"/>
        <v>2.3250000000000002</v>
      </c>
      <c r="S29" s="136">
        <f t="shared" si="10"/>
        <v>1.9499999999999997</v>
      </c>
      <c r="T29" s="136">
        <f t="shared" si="10"/>
        <v>1.75</v>
      </c>
      <c r="U29" s="136">
        <f t="shared" si="10"/>
        <v>2.4</v>
      </c>
      <c r="V29" s="139">
        <f t="shared" si="10"/>
        <v>1.325</v>
      </c>
      <c r="W29" s="121">
        <f t="shared" si="2"/>
        <v>77</v>
      </c>
      <c r="X29" s="161">
        <f t="shared" si="2"/>
        <v>9.75</v>
      </c>
      <c r="Y29" s="171">
        <v>63</v>
      </c>
      <c r="Z29" s="163">
        <f t="shared" si="5"/>
        <v>50.400000000000006</v>
      </c>
    </row>
    <row r="30" spans="1:26" ht="19.899999999999999" customHeight="1" x14ac:dyDescent="0.3">
      <c r="A30" s="6">
        <v>24</v>
      </c>
      <c r="B30" s="151">
        <v>663744</v>
      </c>
      <c r="C30" s="152" t="s">
        <v>128</v>
      </c>
      <c r="D30" s="14">
        <v>8.5</v>
      </c>
      <c r="E30" s="14">
        <v>7</v>
      </c>
      <c r="F30" s="14">
        <v>9.5</v>
      </c>
      <c r="G30" s="14">
        <v>6</v>
      </c>
      <c r="H30" s="14">
        <v>10</v>
      </c>
      <c r="I30" s="15">
        <f t="shared" si="8"/>
        <v>41</v>
      </c>
      <c r="J30" s="16">
        <f t="shared" si="6"/>
        <v>6.1499999999999995</v>
      </c>
      <c r="K30" s="30">
        <v>3</v>
      </c>
      <c r="L30" s="30">
        <v>2.5</v>
      </c>
      <c r="M30" s="30">
        <v>2.5</v>
      </c>
      <c r="N30" s="30">
        <v>1.5</v>
      </c>
      <c r="O30" s="30">
        <v>3.5</v>
      </c>
      <c r="P30" s="31">
        <f t="shared" si="4"/>
        <v>13</v>
      </c>
      <c r="Q30" s="32">
        <f t="shared" si="7"/>
        <v>0.65</v>
      </c>
      <c r="R30" s="38">
        <f t="shared" si="10"/>
        <v>1.4249999999999998</v>
      </c>
      <c r="S30" s="136">
        <f t="shared" si="10"/>
        <v>1.175</v>
      </c>
      <c r="T30" s="136">
        <f t="shared" si="10"/>
        <v>1.55</v>
      </c>
      <c r="U30" s="136">
        <f t="shared" si="10"/>
        <v>0.97499999999999987</v>
      </c>
      <c r="V30" s="139">
        <f t="shared" si="10"/>
        <v>1.675</v>
      </c>
      <c r="W30" s="121">
        <f t="shared" si="2"/>
        <v>54</v>
      </c>
      <c r="X30" s="161">
        <f t="shared" si="2"/>
        <v>6.8</v>
      </c>
      <c r="Y30" s="171">
        <v>46</v>
      </c>
      <c r="Z30" s="163">
        <f t="shared" si="5"/>
        <v>36.800000000000004</v>
      </c>
    </row>
    <row r="31" spans="1:26" ht="19.899999999999999" customHeight="1" x14ac:dyDescent="0.3">
      <c r="A31" s="6">
        <v>25</v>
      </c>
      <c r="B31" s="151">
        <v>663745</v>
      </c>
      <c r="C31" s="152" t="s">
        <v>129</v>
      </c>
      <c r="D31" s="14">
        <v>4</v>
      </c>
      <c r="E31" s="14">
        <v>2</v>
      </c>
      <c r="F31" s="14">
        <v>4.5</v>
      </c>
      <c r="G31" s="14">
        <v>3</v>
      </c>
      <c r="H31" s="14">
        <v>2.5</v>
      </c>
      <c r="I31" s="15">
        <f t="shared" si="8"/>
        <v>16</v>
      </c>
      <c r="J31" s="16">
        <f t="shared" si="6"/>
        <v>2.4</v>
      </c>
      <c r="K31" s="30">
        <v>1.5</v>
      </c>
      <c r="L31" s="30">
        <v>1</v>
      </c>
      <c r="M31" s="30">
        <v>0.5</v>
      </c>
      <c r="N31" s="30">
        <v>1.5</v>
      </c>
      <c r="O31" s="30">
        <v>2</v>
      </c>
      <c r="P31" s="31">
        <f t="shared" si="4"/>
        <v>6.5</v>
      </c>
      <c r="Q31" s="32">
        <f t="shared" si="7"/>
        <v>0.32500000000000001</v>
      </c>
      <c r="R31" s="38">
        <f t="shared" si="10"/>
        <v>0.67500000000000004</v>
      </c>
      <c r="S31" s="136">
        <f t="shared" si="10"/>
        <v>0.35</v>
      </c>
      <c r="T31" s="136">
        <f t="shared" si="10"/>
        <v>0.7</v>
      </c>
      <c r="U31" s="136">
        <f t="shared" si="10"/>
        <v>0.52499999999999991</v>
      </c>
      <c r="V31" s="139">
        <f t="shared" si="10"/>
        <v>0.47499999999999998</v>
      </c>
      <c r="W31" s="121">
        <f t="shared" si="2"/>
        <v>22.5</v>
      </c>
      <c r="X31" s="161">
        <f t="shared" si="2"/>
        <v>2.7250000000000001</v>
      </c>
      <c r="Y31" s="171">
        <v>22</v>
      </c>
      <c r="Z31" s="163">
        <f t="shared" si="5"/>
        <v>17.600000000000001</v>
      </c>
    </row>
    <row r="32" spans="1:26" ht="19.899999999999999" customHeight="1" x14ac:dyDescent="0.3">
      <c r="A32" s="6">
        <v>26</v>
      </c>
      <c r="B32" s="151">
        <v>663746</v>
      </c>
      <c r="C32" s="152" t="s">
        <v>130</v>
      </c>
      <c r="D32" s="14">
        <v>7</v>
      </c>
      <c r="E32" s="14">
        <v>9</v>
      </c>
      <c r="F32" s="14">
        <v>8</v>
      </c>
      <c r="G32" s="14">
        <v>7.5</v>
      </c>
      <c r="H32" s="14">
        <v>6</v>
      </c>
      <c r="I32" s="15">
        <f t="shared" si="8"/>
        <v>37.5</v>
      </c>
      <c r="J32" s="16">
        <f t="shared" si="6"/>
        <v>5.625</v>
      </c>
      <c r="K32" s="30">
        <v>1.5</v>
      </c>
      <c r="L32" s="30">
        <v>2</v>
      </c>
      <c r="M32" s="30">
        <v>3</v>
      </c>
      <c r="N32" s="30">
        <v>2.5</v>
      </c>
      <c r="O32" s="30">
        <v>3.5</v>
      </c>
      <c r="P32" s="31">
        <f t="shared" si="4"/>
        <v>12.5</v>
      </c>
      <c r="Q32" s="32">
        <f t="shared" si="7"/>
        <v>0.625</v>
      </c>
      <c r="R32" s="38">
        <f t="shared" si="10"/>
        <v>1.125</v>
      </c>
      <c r="S32" s="136">
        <f t="shared" si="10"/>
        <v>1.45</v>
      </c>
      <c r="T32" s="136">
        <f t="shared" si="10"/>
        <v>1.35</v>
      </c>
      <c r="U32" s="136">
        <f t="shared" si="10"/>
        <v>1.25</v>
      </c>
      <c r="V32" s="139">
        <f t="shared" si="10"/>
        <v>1.075</v>
      </c>
      <c r="W32" s="121">
        <f t="shared" si="2"/>
        <v>50</v>
      </c>
      <c r="X32" s="161">
        <f t="shared" si="2"/>
        <v>6.25</v>
      </c>
      <c r="Y32" s="171">
        <v>42</v>
      </c>
      <c r="Z32" s="163">
        <f t="shared" si="5"/>
        <v>33.6</v>
      </c>
    </row>
    <row r="33" spans="1:26" ht="19.899999999999999" customHeight="1" x14ac:dyDescent="0.3">
      <c r="A33" s="6">
        <v>27</v>
      </c>
      <c r="B33" s="151">
        <v>663747</v>
      </c>
      <c r="C33" s="152" t="s">
        <v>131</v>
      </c>
      <c r="D33" s="14">
        <v>8</v>
      </c>
      <c r="E33" s="14">
        <v>5.5</v>
      </c>
      <c r="F33" s="14">
        <v>6</v>
      </c>
      <c r="G33" s="14">
        <v>7</v>
      </c>
      <c r="H33" s="14">
        <v>7.5</v>
      </c>
      <c r="I33" s="15">
        <f t="shared" si="8"/>
        <v>34</v>
      </c>
      <c r="J33" s="16">
        <f t="shared" si="6"/>
        <v>5.0999999999999996</v>
      </c>
      <c r="K33" s="30">
        <v>2</v>
      </c>
      <c r="L33" s="30">
        <v>3</v>
      </c>
      <c r="M33" s="30">
        <v>2.5</v>
      </c>
      <c r="N33" s="30">
        <v>2</v>
      </c>
      <c r="O33" s="30">
        <v>3</v>
      </c>
      <c r="P33" s="31">
        <f t="shared" si="4"/>
        <v>12.5</v>
      </c>
      <c r="Q33" s="32">
        <f t="shared" si="7"/>
        <v>0.625</v>
      </c>
      <c r="R33" s="38">
        <f t="shared" si="10"/>
        <v>1.3</v>
      </c>
      <c r="S33" s="136">
        <f t="shared" si="10"/>
        <v>0.97499999999999998</v>
      </c>
      <c r="T33" s="136">
        <f t="shared" si="10"/>
        <v>1.0249999999999999</v>
      </c>
      <c r="U33" s="136">
        <f t="shared" si="10"/>
        <v>1.1500000000000001</v>
      </c>
      <c r="V33" s="139">
        <f t="shared" si="10"/>
        <v>1.2749999999999999</v>
      </c>
      <c r="W33" s="121">
        <f t="shared" si="2"/>
        <v>46.5</v>
      </c>
      <c r="X33" s="161">
        <f t="shared" si="2"/>
        <v>5.7249999999999996</v>
      </c>
      <c r="Y33" s="171">
        <v>42</v>
      </c>
      <c r="Z33" s="163">
        <f t="shared" si="5"/>
        <v>33.6</v>
      </c>
    </row>
    <row r="34" spans="1:26" ht="19.899999999999999" customHeight="1" x14ac:dyDescent="0.3">
      <c r="A34" s="6">
        <v>28</v>
      </c>
      <c r="B34" s="151">
        <v>663748</v>
      </c>
      <c r="C34" s="152" t="s">
        <v>132</v>
      </c>
      <c r="D34" s="14">
        <v>6</v>
      </c>
      <c r="E34" s="14">
        <v>10</v>
      </c>
      <c r="F34" s="14">
        <v>8.5</v>
      </c>
      <c r="G34" s="14">
        <v>5</v>
      </c>
      <c r="H34" s="14">
        <v>7</v>
      </c>
      <c r="I34" s="15">
        <f t="shared" si="8"/>
        <v>36.5</v>
      </c>
      <c r="J34" s="16">
        <f t="shared" si="6"/>
        <v>5.4749999999999996</v>
      </c>
      <c r="K34" s="30">
        <v>2</v>
      </c>
      <c r="L34" s="30">
        <v>3.5</v>
      </c>
      <c r="M34" s="30">
        <v>2</v>
      </c>
      <c r="N34" s="30">
        <v>3</v>
      </c>
      <c r="O34" s="30">
        <v>1.5</v>
      </c>
      <c r="P34" s="31">
        <f t="shared" si="4"/>
        <v>12</v>
      </c>
      <c r="Q34" s="32">
        <f t="shared" si="7"/>
        <v>0.60000000000000009</v>
      </c>
      <c r="R34" s="38">
        <f t="shared" si="10"/>
        <v>0.99999999999999989</v>
      </c>
      <c r="S34" s="136">
        <f t="shared" si="10"/>
        <v>1.675</v>
      </c>
      <c r="T34" s="136">
        <f t="shared" si="10"/>
        <v>1.375</v>
      </c>
      <c r="U34" s="136">
        <f t="shared" si="10"/>
        <v>0.9</v>
      </c>
      <c r="V34" s="139">
        <f t="shared" si="10"/>
        <v>1.125</v>
      </c>
      <c r="W34" s="121">
        <f t="shared" si="2"/>
        <v>48.5</v>
      </c>
      <c r="X34" s="161">
        <f t="shared" si="2"/>
        <v>6.0749999999999993</v>
      </c>
      <c r="Y34" s="171">
        <v>40</v>
      </c>
      <c r="Z34" s="163">
        <f t="shared" si="5"/>
        <v>32</v>
      </c>
    </row>
    <row r="35" spans="1:26" ht="19.899999999999999" customHeight="1" x14ac:dyDescent="0.3">
      <c r="A35" s="6">
        <v>29</v>
      </c>
      <c r="B35" s="151">
        <v>663749</v>
      </c>
      <c r="C35" s="152" t="s">
        <v>133</v>
      </c>
      <c r="D35" s="14">
        <v>9.5</v>
      </c>
      <c r="E35" s="14">
        <v>7</v>
      </c>
      <c r="F35" s="14">
        <v>12</v>
      </c>
      <c r="G35" s="14">
        <v>10</v>
      </c>
      <c r="H35" s="14">
        <v>8</v>
      </c>
      <c r="I35" s="15">
        <f t="shared" si="8"/>
        <v>46.5</v>
      </c>
      <c r="J35" s="16">
        <f t="shared" si="6"/>
        <v>6.9749999999999996</v>
      </c>
      <c r="K35" s="30">
        <v>3.5</v>
      </c>
      <c r="L35" s="30">
        <v>2</v>
      </c>
      <c r="M35" s="30">
        <v>3</v>
      </c>
      <c r="N35" s="30">
        <v>2.5</v>
      </c>
      <c r="O35" s="30">
        <v>4</v>
      </c>
      <c r="P35" s="31">
        <f t="shared" si="4"/>
        <v>15</v>
      </c>
      <c r="Q35" s="32">
        <f t="shared" si="7"/>
        <v>0.75</v>
      </c>
      <c r="R35" s="38">
        <f t="shared" si="10"/>
        <v>1.6</v>
      </c>
      <c r="S35" s="136">
        <f t="shared" si="10"/>
        <v>1.1500000000000001</v>
      </c>
      <c r="T35" s="136">
        <f t="shared" si="10"/>
        <v>1.9499999999999997</v>
      </c>
      <c r="U35" s="136">
        <f t="shared" si="10"/>
        <v>1.625</v>
      </c>
      <c r="V35" s="139">
        <f t="shared" si="10"/>
        <v>1.4</v>
      </c>
      <c r="W35" s="121">
        <f t="shared" si="2"/>
        <v>61.5</v>
      </c>
      <c r="X35" s="161">
        <f t="shared" si="2"/>
        <v>7.7249999999999996</v>
      </c>
      <c r="Y35" s="171">
        <v>50</v>
      </c>
      <c r="Z35" s="163">
        <f t="shared" si="5"/>
        <v>40</v>
      </c>
    </row>
    <row r="36" spans="1:26" ht="19.899999999999999" customHeight="1" x14ac:dyDescent="0.3">
      <c r="A36" s="6">
        <v>30</v>
      </c>
      <c r="B36" s="151">
        <v>663750</v>
      </c>
      <c r="C36" s="152" t="s">
        <v>134</v>
      </c>
      <c r="D36" s="14">
        <v>12</v>
      </c>
      <c r="E36" s="14">
        <v>8.5</v>
      </c>
      <c r="F36" s="14">
        <v>10</v>
      </c>
      <c r="G36" s="14">
        <v>8</v>
      </c>
      <c r="H36" s="14">
        <v>9</v>
      </c>
      <c r="I36" s="15">
        <f t="shared" si="8"/>
        <v>47.5</v>
      </c>
      <c r="J36" s="16">
        <f t="shared" si="6"/>
        <v>7.125</v>
      </c>
      <c r="K36" s="30">
        <v>2</v>
      </c>
      <c r="L36" s="30">
        <v>3</v>
      </c>
      <c r="M36" s="30">
        <v>2.5</v>
      </c>
      <c r="N36" s="30">
        <v>4</v>
      </c>
      <c r="O36" s="30">
        <v>3.5</v>
      </c>
      <c r="P36" s="31">
        <f t="shared" si="4"/>
        <v>15</v>
      </c>
      <c r="Q36" s="32">
        <f t="shared" si="7"/>
        <v>0.75</v>
      </c>
      <c r="R36" s="38">
        <f t="shared" si="10"/>
        <v>1.9</v>
      </c>
      <c r="S36" s="136">
        <f t="shared" si="10"/>
        <v>1.4249999999999998</v>
      </c>
      <c r="T36" s="136">
        <f t="shared" si="10"/>
        <v>1.625</v>
      </c>
      <c r="U36" s="136">
        <f t="shared" si="10"/>
        <v>1.4</v>
      </c>
      <c r="V36" s="139">
        <f t="shared" si="10"/>
        <v>1.5249999999999999</v>
      </c>
      <c r="W36" s="121">
        <f t="shared" si="2"/>
        <v>62.5</v>
      </c>
      <c r="X36" s="161">
        <f t="shared" si="2"/>
        <v>7.875</v>
      </c>
      <c r="Y36" s="171">
        <v>50</v>
      </c>
      <c r="Z36" s="163">
        <f t="shared" si="5"/>
        <v>40</v>
      </c>
    </row>
    <row r="37" spans="1:26" ht="19.899999999999999" customHeight="1" x14ac:dyDescent="0.3">
      <c r="A37" s="6">
        <v>31</v>
      </c>
      <c r="B37" s="151">
        <v>663751</v>
      </c>
      <c r="C37" s="152" t="s">
        <v>135</v>
      </c>
      <c r="D37" s="14">
        <v>6</v>
      </c>
      <c r="E37" s="14">
        <v>5</v>
      </c>
      <c r="F37" s="14">
        <v>8</v>
      </c>
      <c r="G37" s="14">
        <v>7.5</v>
      </c>
      <c r="H37" s="14">
        <v>7.5</v>
      </c>
      <c r="I37" s="15">
        <f t="shared" si="8"/>
        <v>34</v>
      </c>
      <c r="J37" s="16">
        <f t="shared" si="6"/>
        <v>5.0999999999999996</v>
      </c>
      <c r="K37" s="30">
        <v>3</v>
      </c>
      <c r="L37" s="30">
        <v>2.5</v>
      </c>
      <c r="M37" s="30">
        <v>3</v>
      </c>
      <c r="N37" s="30">
        <v>2</v>
      </c>
      <c r="O37" s="30">
        <v>2</v>
      </c>
      <c r="P37" s="30">
        <f t="shared" ref="P37" si="11">SUM(K37:O37)</f>
        <v>12.5</v>
      </c>
      <c r="Q37" s="32">
        <f t="shared" si="7"/>
        <v>0.625</v>
      </c>
      <c r="R37" s="38">
        <f t="shared" si="10"/>
        <v>1.0499999999999998</v>
      </c>
      <c r="S37" s="136">
        <f t="shared" si="10"/>
        <v>0.875</v>
      </c>
      <c r="T37" s="136">
        <f t="shared" si="10"/>
        <v>1.35</v>
      </c>
      <c r="U37" s="136">
        <f t="shared" si="10"/>
        <v>1.2250000000000001</v>
      </c>
      <c r="V37" s="139">
        <f t="shared" si="10"/>
        <v>1.2250000000000001</v>
      </c>
      <c r="W37" s="121">
        <f t="shared" si="2"/>
        <v>46.5</v>
      </c>
      <c r="X37" s="161">
        <f t="shared" si="2"/>
        <v>5.7249999999999996</v>
      </c>
      <c r="Y37" s="171">
        <v>40</v>
      </c>
      <c r="Z37" s="163">
        <f t="shared" si="5"/>
        <v>32</v>
      </c>
    </row>
    <row r="38" spans="1:26" ht="19.899999999999999" customHeight="1" x14ac:dyDescent="0.3">
      <c r="A38" s="6">
        <v>32</v>
      </c>
      <c r="B38" s="151">
        <v>663752</v>
      </c>
      <c r="C38" s="152" t="s">
        <v>136</v>
      </c>
      <c r="D38" s="14">
        <v>6</v>
      </c>
      <c r="E38" s="14">
        <v>7</v>
      </c>
      <c r="F38" s="14">
        <v>8.5</v>
      </c>
      <c r="G38" s="14">
        <v>5</v>
      </c>
      <c r="H38" s="14">
        <v>10</v>
      </c>
      <c r="I38" s="15">
        <f t="shared" si="8"/>
        <v>36.5</v>
      </c>
      <c r="J38" s="16">
        <f t="shared" si="6"/>
        <v>5.4749999999999996</v>
      </c>
      <c r="K38" s="30">
        <v>2</v>
      </c>
      <c r="L38" s="30">
        <v>3.5</v>
      </c>
      <c r="M38" s="30">
        <v>2</v>
      </c>
      <c r="N38" s="30">
        <v>3</v>
      </c>
      <c r="O38" s="30">
        <v>1.5</v>
      </c>
      <c r="P38" s="31">
        <f t="shared" si="4"/>
        <v>12</v>
      </c>
      <c r="Q38" s="32">
        <f t="shared" si="7"/>
        <v>0.60000000000000009</v>
      </c>
      <c r="R38" s="38">
        <f t="shared" si="10"/>
        <v>0.99999999999999989</v>
      </c>
      <c r="S38" s="136">
        <f t="shared" si="10"/>
        <v>1.2250000000000001</v>
      </c>
      <c r="T38" s="136">
        <f t="shared" si="10"/>
        <v>1.375</v>
      </c>
      <c r="U38" s="136">
        <f t="shared" si="10"/>
        <v>0.9</v>
      </c>
      <c r="V38" s="139">
        <f t="shared" si="10"/>
        <v>1.575</v>
      </c>
      <c r="W38" s="121">
        <f t="shared" si="2"/>
        <v>48.5</v>
      </c>
      <c r="X38" s="161">
        <f t="shared" si="2"/>
        <v>6.0749999999999993</v>
      </c>
      <c r="Y38" s="171">
        <v>40</v>
      </c>
      <c r="Z38" s="163">
        <f t="shared" si="5"/>
        <v>32</v>
      </c>
    </row>
    <row r="39" spans="1:26" ht="19.899999999999999" customHeight="1" x14ac:dyDescent="0.3">
      <c r="A39" s="6">
        <v>33</v>
      </c>
      <c r="B39" s="151">
        <v>663753</v>
      </c>
      <c r="C39" s="152" t="s">
        <v>137</v>
      </c>
      <c r="D39" s="14">
        <v>7.5</v>
      </c>
      <c r="E39" s="14">
        <v>11</v>
      </c>
      <c r="F39" s="14">
        <v>9</v>
      </c>
      <c r="G39" s="14">
        <v>10</v>
      </c>
      <c r="H39" s="14">
        <v>12.5</v>
      </c>
      <c r="I39" s="15">
        <f t="shared" si="8"/>
        <v>50</v>
      </c>
      <c r="J39" s="16">
        <f t="shared" si="6"/>
        <v>7.5</v>
      </c>
      <c r="K39" s="30">
        <v>4</v>
      </c>
      <c r="L39" s="30">
        <v>2</v>
      </c>
      <c r="M39" s="30">
        <v>3.5</v>
      </c>
      <c r="N39" s="30">
        <v>2.5</v>
      </c>
      <c r="O39" s="30">
        <v>3</v>
      </c>
      <c r="P39" s="31">
        <f t="shared" si="4"/>
        <v>15</v>
      </c>
      <c r="Q39" s="32">
        <f t="shared" si="7"/>
        <v>0.75</v>
      </c>
      <c r="R39" s="38">
        <f t="shared" si="10"/>
        <v>1.325</v>
      </c>
      <c r="S39" s="136">
        <f t="shared" si="10"/>
        <v>1.75</v>
      </c>
      <c r="T39" s="136">
        <f t="shared" si="10"/>
        <v>1.5249999999999999</v>
      </c>
      <c r="U39" s="136">
        <f t="shared" si="10"/>
        <v>1.625</v>
      </c>
      <c r="V39" s="139">
        <f t="shared" si="10"/>
        <v>2.0249999999999999</v>
      </c>
      <c r="W39" s="121">
        <f t="shared" si="2"/>
        <v>65</v>
      </c>
      <c r="X39" s="161">
        <f t="shared" si="2"/>
        <v>8.25</v>
      </c>
      <c r="Y39" s="171">
        <v>54</v>
      </c>
      <c r="Z39" s="163">
        <f t="shared" si="5"/>
        <v>43.2</v>
      </c>
    </row>
    <row r="40" spans="1:26" ht="19.899999999999999" customHeight="1" x14ac:dyDescent="0.3">
      <c r="A40" s="6">
        <v>34</v>
      </c>
      <c r="B40" s="151">
        <v>663754</v>
      </c>
      <c r="C40" s="152" t="s">
        <v>138</v>
      </c>
      <c r="D40" s="14">
        <v>6</v>
      </c>
      <c r="E40" s="14">
        <v>7</v>
      </c>
      <c r="F40" s="14">
        <v>8.5</v>
      </c>
      <c r="G40" s="14">
        <v>6</v>
      </c>
      <c r="H40" s="14">
        <v>7.5</v>
      </c>
      <c r="I40" s="15">
        <f t="shared" si="8"/>
        <v>35</v>
      </c>
      <c r="J40" s="16">
        <f t="shared" si="6"/>
        <v>5.25</v>
      </c>
      <c r="K40" s="30">
        <v>1.5</v>
      </c>
      <c r="L40" s="30">
        <v>3.5</v>
      </c>
      <c r="M40" s="30">
        <v>3</v>
      </c>
      <c r="N40" s="30">
        <v>2</v>
      </c>
      <c r="O40" s="30">
        <v>2.5</v>
      </c>
      <c r="P40" s="31">
        <f t="shared" si="4"/>
        <v>12.5</v>
      </c>
      <c r="Q40" s="32">
        <f t="shared" si="7"/>
        <v>0.625</v>
      </c>
      <c r="R40" s="38">
        <f t="shared" si="10"/>
        <v>0.97499999999999987</v>
      </c>
      <c r="S40" s="136">
        <f t="shared" si="10"/>
        <v>1.2250000000000001</v>
      </c>
      <c r="T40" s="136">
        <f t="shared" si="10"/>
        <v>1.4249999999999998</v>
      </c>
      <c r="U40" s="136">
        <f t="shared" si="10"/>
        <v>0.99999999999999989</v>
      </c>
      <c r="V40" s="139">
        <f t="shared" si="10"/>
        <v>1.25</v>
      </c>
      <c r="W40" s="121">
        <f t="shared" si="2"/>
        <v>47.5</v>
      </c>
      <c r="X40" s="161">
        <f t="shared" si="2"/>
        <v>5.875</v>
      </c>
      <c r="Y40" s="171">
        <v>40</v>
      </c>
      <c r="Z40" s="163">
        <f t="shared" si="5"/>
        <v>32</v>
      </c>
    </row>
    <row r="41" spans="1:26" ht="19.899999999999999" customHeight="1" x14ac:dyDescent="0.3">
      <c r="A41" s="6">
        <v>35</v>
      </c>
      <c r="B41" s="151">
        <v>663755</v>
      </c>
      <c r="C41" s="152" t="s">
        <v>139</v>
      </c>
      <c r="D41" s="14">
        <v>8</v>
      </c>
      <c r="E41" s="14">
        <v>8.5</v>
      </c>
      <c r="F41" s="14">
        <v>9</v>
      </c>
      <c r="G41" s="14">
        <v>7.5</v>
      </c>
      <c r="H41" s="14">
        <v>7</v>
      </c>
      <c r="I41" s="15">
        <f t="shared" si="8"/>
        <v>40</v>
      </c>
      <c r="J41" s="16">
        <f t="shared" si="6"/>
        <v>6</v>
      </c>
      <c r="K41" s="30">
        <v>2.5</v>
      </c>
      <c r="L41" s="30">
        <v>3</v>
      </c>
      <c r="M41" s="30">
        <v>1.5</v>
      </c>
      <c r="N41" s="30">
        <v>2.5</v>
      </c>
      <c r="O41" s="30">
        <v>3</v>
      </c>
      <c r="P41" s="31">
        <f t="shared" si="4"/>
        <v>12.5</v>
      </c>
      <c r="Q41" s="32">
        <f t="shared" si="7"/>
        <v>0.625</v>
      </c>
      <c r="R41" s="38">
        <f t="shared" si="10"/>
        <v>1.325</v>
      </c>
      <c r="S41" s="136">
        <f t="shared" si="10"/>
        <v>1.4249999999999998</v>
      </c>
      <c r="T41" s="136">
        <f t="shared" si="10"/>
        <v>1.4249999999999998</v>
      </c>
      <c r="U41" s="136">
        <f t="shared" si="10"/>
        <v>1.25</v>
      </c>
      <c r="V41" s="139">
        <f t="shared" si="10"/>
        <v>1.2000000000000002</v>
      </c>
      <c r="W41" s="121">
        <f t="shared" si="2"/>
        <v>52.5</v>
      </c>
      <c r="X41" s="161">
        <f t="shared" si="2"/>
        <v>6.625</v>
      </c>
      <c r="Y41" s="171">
        <v>46</v>
      </c>
      <c r="Z41" s="163">
        <f t="shared" si="5"/>
        <v>36.800000000000004</v>
      </c>
    </row>
    <row r="42" spans="1:26" ht="19.899999999999999" customHeight="1" x14ac:dyDescent="0.3">
      <c r="A42" s="6">
        <v>36</v>
      </c>
      <c r="B42" s="151">
        <v>663756</v>
      </c>
      <c r="C42" s="152" t="s">
        <v>140</v>
      </c>
      <c r="D42" s="14">
        <v>9.5</v>
      </c>
      <c r="E42" s="14">
        <v>8</v>
      </c>
      <c r="F42" s="14">
        <v>7</v>
      </c>
      <c r="G42" s="14">
        <v>6</v>
      </c>
      <c r="H42" s="14">
        <v>9</v>
      </c>
      <c r="I42" s="15">
        <f t="shared" si="8"/>
        <v>39.5</v>
      </c>
      <c r="J42" s="16">
        <f t="shared" si="6"/>
        <v>5.9249999999999998</v>
      </c>
      <c r="K42" s="30">
        <v>3.5</v>
      </c>
      <c r="L42" s="30">
        <v>2.5</v>
      </c>
      <c r="M42" s="30">
        <v>2</v>
      </c>
      <c r="N42" s="30">
        <v>3</v>
      </c>
      <c r="O42" s="30">
        <v>2.5</v>
      </c>
      <c r="P42" s="31">
        <f t="shared" si="4"/>
        <v>13.5</v>
      </c>
      <c r="Q42" s="32">
        <f t="shared" si="7"/>
        <v>0.67500000000000004</v>
      </c>
      <c r="R42" s="38">
        <f t="shared" si="10"/>
        <v>1.6</v>
      </c>
      <c r="S42" s="136">
        <f t="shared" si="10"/>
        <v>1.325</v>
      </c>
      <c r="T42" s="136">
        <f t="shared" si="10"/>
        <v>1.1500000000000001</v>
      </c>
      <c r="U42" s="136">
        <f t="shared" si="10"/>
        <v>1.0499999999999998</v>
      </c>
      <c r="V42" s="139">
        <f t="shared" si="10"/>
        <v>1.4749999999999999</v>
      </c>
      <c r="W42" s="121">
        <f t="shared" si="2"/>
        <v>53</v>
      </c>
      <c r="X42" s="161">
        <f t="shared" si="2"/>
        <v>6.6</v>
      </c>
      <c r="Y42" s="171">
        <v>45</v>
      </c>
      <c r="Z42" s="163">
        <f t="shared" si="5"/>
        <v>36</v>
      </c>
    </row>
    <row r="43" spans="1:26" ht="19.899999999999999" customHeight="1" x14ac:dyDescent="0.3">
      <c r="A43" s="6">
        <v>37</v>
      </c>
      <c r="B43" s="151">
        <v>663757</v>
      </c>
      <c r="C43" s="152" t="s">
        <v>141</v>
      </c>
      <c r="D43" s="14">
        <v>8.5</v>
      </c>
      <c r="E43" s="14">
        <v>7</v>
      </c>
      <c r="F43" s="14">
        <v>10</v>
      </c>
      <c r="G43" s="14">
        <v>10.5</v>
      </c>
      <c r="H43" s="14">
        <v>9</v>
      </c>
      <c r="I43" s="15">
        <f t="shared" si="8"/>
        <v>45</v>
      </c>
      <c r="J43" s="16">
        <f t="shared" si="6"/>
        <v>6.75</v>
      </c>
      <c r="K43" s="30">
        <v>3</v>
      </c>
      <c r="L43" s="30">
        <v>2.5</v>
      </c>
      <c r="M43" s="30">
        <v>2.5</v>
      </c>
      <c r="N43" s="30">
        <v>1.5</v>
      </c>
      <c r="O43" s="30">
        <v>3.5</v>
      </c>
      <c r="P43" s="31">
        <f t="shared" si="4"/>
        <v>13</v>
      </c>
      <c r="Q43" s="32">
        <f t="shared" si="7"/>
        <v>0.65</v>
      </c>
      <c r="R43" s="38">
        <f t="shared" ref="R43:V94" si="12">(D43*0.15+K43*0.05)</f>
        <v>1.4249999999999998</v>
      </c>
      <c r="S43" s="136">
        <f t="shared" si="12"/>
        <v>1.175</v>
      </c>
      <c r="T43" s="136">
        <f t="shared" si="12"/>
        <v>1.625</v>
      </c>
      <c r="U43" s="136">
        <f t="shared" si="12"/>
        <v>1.65</v>
      </c>
      <c r="V43" s="139">
        <f t="shared" si="12"/>
        <v>1.5249999999999999</v>
      </c>
      <c r="W43" s="121">
        <f t="shared" si="2"/>
        <v>58</v>
      </c>
      <c r="X43" s="161">
        <f t="shared" si="2"/>
        <v>7.4</v>
      </c>
      <c r="Y43" s="171">
        <v>48</v>
      </c>
      <c r="Z43" s="163">
        <f t="shared" si="5"/>
        <v>38.400000000000006</v>
      </c>
    </row>
    <row r="44" spans="1:26" ht="19.899999999999999" customHeight="1" x14ac:dyDescent="0.3">
      <c r="A44" s="6">
        <v>38</v>
      </c>
      <c r="B44" s="151">
        <v>663758</v>
      </c>
      <c r="C44" s="153" t="s">
        <v>142</v>
      </c>
      <c r="D44" s="14">
        <v>9</v>
      </c>
      <c r="E44" s="14">
        <v>11.5</v>
      </c>
      <c r="F44" s="14">
        <v>7</v>
      </c>
      <c r="G44" s="14">
        <v>10</v>
      </c>
      <c r="H44" s="14">
        <v>6.5</v>
      </c>
      <c r="I44" s="14">
        <f t="shared" ref="I44" si="13">SUM(D44:H44)</f>
        <v>44</v>
      </c>
      <c r="J44" s="16">
        <f t="shared" si="6"/>
        <v>6.6</v>
      </c>
      <c r="K44" s="30">
        <v>2</v>
      </c>
      <c r="L44" s="30">
        <v>3</v>
      </c>
      <c r="M44" s="30">
        <v>3.5</v>
      </c>
      <c r="N44" s="30">
        <v>2.5</v>
      </c>
      <c r="O44" s="30">
        <v>2.5</v>
      </c>
      <c r="P44" s="31">
        <f t="shared" si="4"/>
        <v>13.5</v>
      </c>
      <c r="Q44" s="32">
        <f t="shared" si="7"/>
        <v>0.67500000000000004</v>
      </c>
      <c r="R44" s="38">
        <f t="shared" si="12"/>
        <v>1.45</v>
      </c>
      <c r="S44" s="136">
        <f t="shared" si="12"/>
        <v>1.875</v>
      </c>
      <c r="T44" s="136">
        <f t="shared" si="12"/>
        <v>1.2250000000000001</v>
      </c>
      <c r="U44" s="136">
        <f t="shared" si="12"/>
        <v>1.625</v>
      </c>
      <c r="V44" s="139">
        <f t="shared" si="12"/>
        <v>1.1000000000000001</v>
      </c>
      <c r="W44" s="121">
        <f t="shared" si="2"/>
        <v>57.5</v>
      </c>
      <c r="X44" s="161">
        <f t="shared" si="2"/>
        <v>7.2749999999999995</v>
      </c>
      <c r="Y44" s="171">
        <v>49</v>
      </c>
      <c r="Z44" s="163">
        <f t="shared" si="5"/>
        <v>39.200000000000003</v>
      </c>
    </row>
    <row r="45" spans="1:26" ht="19.899999999999999" customHeight="1" x14ac:dyDescent="0.3">
      <c r="A45" s="6">
        <v>39</v>
      </c>
      <c r="B45" s="151">
        <v>663759</v>
      </c>
      <c r="C45" s="152" t="s">
        <v>143</v>
      </c>
      <c r="D45" s="14">
        <v>8</v>
      </c>
      <c r="E45" s="14">
        <v>6</v>
      </c>
      <c r="F45" s="14">
        <v>7.5</v>
      </c>
      <c r="G45" s="14">
        <v>8.5</v>
      </c>
      <c r="H45" s="14">
        <v>6</v>
      </c>
      <c r="I45" s="15">
        <f t="shared" si="8"/>
        <v>36</v>
      </c>
      <c r="J45" s="16">
        <f t="shared" si="6"/>
        <v>5.3999999999999995</v>
      </c>
      <c r="K45" s="30">
        <v>1.5</v>
      </c>
      <c r="L45" s="30">
        <v>2.5</v>
      </c>
      <c r="M45" s="30">
        <v>2.5</v>
      </c>
      <c r="N45" s="30">
        <v>2</v>
      </c>
      <c r="O45" s="30">
        <v>3</v>
      </c>
      <c r="P45" s="31">
        <f t="shared" si="4"/>
        <v>11.5</v>
      </c>
      <c r="Q45" s="32">
        <f t="shared" si="7"/>
        <v>0.57500000000000007</v>
      </c>
      <c r="R45" s="38">
        <f t="shared" si="12"/>
        <v>1.2749999999999999</v>
      </c>
      <c r="S45" s="136">
        <f t="shared" si="12"/>
        <v>1.0249999999999999</v>
      </c>
      <c r="T45" s="136">
        <f t="shared" si="12"/>
        <v>1.25</v>
      </c>
      <c r="U45" s="136">
        <f t="shared" si="12"/>
        <v>1.375</v>
      </c>
      <c r="V45" s="139">
        <f t="shared" si="12"/>
        <v>1.0499999999999998</v>
      </c>
      <c r="W45" s="121">
        <f t="shared" si="2"/>
        <v>47.5</v>
      </c>
      <c r="X45" s="161">
        <f t="shared" si="2"/>
        <v>5.9749999999999996</v>
      </c>
      <c r="Y45" s="171">
        <v>43</v>
      </c>
      <c r="Z45" s="163">
        <f t="shared" si="5"/>
        <v>34.4</v>
      </c>
    </row>
    <row r="46" spans="1:26" ht="19.899999999999999" customHeight="1" x14ac:dyDescent="0.3">
      <c r="A46" s="6">
        <v>40</v>
      </c>
      <c r="B46" s="151">
        <v>663760</v>
      </c>
      <c r="C46" s="152" t="s">
        <v>144</v>
      </c>
      <c r="D46" s="14">
        <v>7</v>
      </c>
      <c r="E46" s="14">
        <v>10</v>
      </c>
      <c r="F46" s="14">
        <v>5</v>
      </c>
      <c r="G46" s="14">
        <v>8</v>
      </c>
      <c r="H46" s="14">
        <v>9</v>
      </c>
      <c r="I46" s="15">
        <f t="shared" si="8"/>
        <v>39</v>
      </c>
      <c r="J46" s="16">
        <f t="shared" si="6"/>
        <v>5.85</v>
      </c>
      <c r="K46" s="30">
        <v>3</v>
      </c>
      <c r="L46" s="30">
        <v>2</v>
      </c>
      <c r="M46" s="30">
        <v>3</v>
      </c>
      <c r="N46" s="30">
        <v>2</v>
      </c>
      <c r="O46" s="30">
        <v>2.5</v>
      </c>
      <c r="P46" s="31">
        <f t="shared" si="4"/>
        <v>12.5</v>
      </c>
      <c r="Q46" s="32">
        <f t="shared" si="7"/>
        <v>0.625</v>
      </c>
      <c r="R46" s="38">
        <f t="shared" si="12"/>
        <v>1.2000000000000002</v>
      </c>
      <c r="S46" s="136">
        <f t="shared" si="12"/>
        <v>1.6</v>
      </c>
      <c r="T46" s="136">
        <f t="shared" si="12"/>
        <v>0.9</v>
      </c>
      <c r="U46" s="136">
        <f t="shared" si="12"/>
        <v>1.3</v>
      </c>
      <c r="V46" s="139">
        <f t="shared" si="12"/>
        <v>1.4749999999999999</v>
      </c>
      <c r="W46" s="121">
        <f t="shared" si="2"/>
        <v>51.5</v>
      </c>
      <c r="X46" s="161">
        <f t="shared" si="2"/>
        <v>6.4749999999999996</v>
      </c>
      <c r="Y46" s="171">
        <v>42</v>
      </c>
      <c r="Z46" s="163">
        <f t="shared" si="5"/>
        <v>33.6</v>
      </c>
    </row>
    <row r="47" spans="1:26" ht="19.899999999999999" customHeight="1" x14ac:dyDescent="0.3">
      <c r="A47" s="6">
        <v>41</v>
      </c>
      <c r="B47" s="151">
        <v>663761</v>
      </c>
      <c r="C47" s="152" t="s">
        <v>145</v>
      </c>
      <c r="D47" s="14">
        <v>11.5</v>
      </c>
      <c r="E47" s="14">
        <v>8.5</v>
      </c>
      <c r="F47" s="14">
        <v>8</v>
      </c>
      <c r="G47" s="14">
        <v>10</v>
      </c>
      <c r="H47" s="14">
        <v>12</v>
      </c>
      <c r="I47" s="15">
        <f t="shared" si="8"/>
        <v>50</v>
      </c>
      <c r="J47" s="16">
        <f t="shared" si="6"/>
        <v>7.5</v>
      </c>
      <c r="K47" s="30">
        <v>2.5</v>
      </c>
      <c r="L47" s="30">
        <v>4</v>
      </c>
      <c r="M47" s="30">
        <v>2</v>
      </c>
      <c r="N47" s="30">
        <v>3</v>
      </c>
      <c r="O47" s="30">
        <v>4</v>
      </c>
      <c r="P47" s="31">
        <f t="shared" si="4"/>
        <v>15.5</v>
      </c>
      <c r="Q47" s="32">
        <f t="shared" si="7"/>
        <v>0.77500000000000002</v>
      </c>
      <c r="R47" s="38">
        <f t="shared" si="12"/>
        <v>1.8499999999999999</v>
      </c>
      <c r="S47" s="136">
        <f t="shared" si="12"/>
        <v>1.4749999999999999</v>
      </c>
      <c r="T47" s="136">
        <f t="shared" si="12"/>
        <v>1.3</v>
      </c>
      <c r="U47" s="136">
        <f t="shared" si="12"/>
        <v>1.65</v>
      </c>
      <c r="V47" s="139">
        <f t="shared" si="12"/>
        <v>1.9999999999999998</v>
      </c>
      <c r="W47" s="121">
        <f t="shared" si="2"/>
        <v>65.5</v>
      </c>
      <c r="X47" s="161">
        <f t="shared" si="2"/>
        <v>8.2750000000000004</v>
      </c>
      <c r="Y47" s="171">
        <v>56</v>
      </c>
      <c r="Z47" s="163">
        <f t="shared" si="5"/>
        <v>44.800000000000004</v>
      </c>
    </row>
    <row r="48" spans="1:26" ht="19.899999999999999" customHeight="1" x14ac:dyDescent="0.3">
      <c r="A48" s="6">
        <v>42</v>
      </c>
      <c r="B48" s="151">
        <v>663762</v>
      </c>
      <c r="C48" s="152" t="s">
        <v>146</v>
      </c>
      <c r="D48" s="14">
        <v>8</v>
      </c>
      <c r="E48" s="14">
        <v>11</v>
      </c>
      <c r="F48" s="14">
        <v>10.5</v>
      </c>
      <c r="G48" s="14">
        <v>8</v>
      </c>
      <c r="H48" s="14">
        <v>9.5</v>
      </c>
      <c r="I48" s="15">
        <f t="shared" si="8"/>
        <v>47</v>
      </c>
      <c r="J48" s="16">
        <f t="shared" si="6"/>
        <v>7.05</v>
      </c>
      <c r="K48" s="30">
        <v>2</v>
      </c>
      <c r="L48" s="30">
        <v>3</v>
      </c>
      <c r="M48" s="30">
        <v>3</v>
      </c>
      <c r="N48" s="30">
        <v>2.5</v>
      </c>
      <c r="O48" s="30">
        <v>3.5</v>
      </c>
      <c r="P48" s="31">
        <f t="shared" si="4"/>
        <v>14</v>
      </c>
      <c r="Q48" s="32">
        <f t="shared" si="7"/>
        <v>0.70000000000000007</v>
      </c>
      <c r="R48" s="38">
        <f t="shared" si="12"/>
        <v>1.3</v>
      </c>
      <c r="S48" s="136">
        <f t="shared" si="12"/>
        <v>1.7999999999999998</v>
      </c>
      <c r="T48" s="136">
        <f t="shared" si="12"/>
        <v>1.7250000000000001</v>
      </c>
      <c r="U48" s="136">
        <f t="shared" si="12"/>
        <v>1.325</v>
      </c>
      <c r="V48" s="139">
        <f t="shared" si="12"/>
        <v>1.6</v>
      </c>
      <c r="W48" s="121">
        <f t="shared" si="2"/>
        <v>61</v>
      </c>
      <c r="X48" s="161">
        <f t="shared" si="2"/>
        <v>7.75</v>
      </c>
      <c r="Y48" s="171">
        <v>50</v>
      </c>
      <c r="Z48" s="163">
        <f t="shared" si="5"/>
        <v>40</v>
      </c>
    </row>
    <row r="49" spans="1:26" ht="19.899999999999999" customHeight="1" x14ac:dyDescent="0.3">
      <c r="A49" s="6">
        <v>43</v>
      </c>
      <c r="B49" s="151">
        <v>663763</v>
      </c>
      <c r="C49" s="152" t="s">
        <v>147</v>
      </c>
      <c r="D49" s="14">
        <v>7</v>
      </c>
      <c r="E49" s="14">
        <v>9</v>
      </c>
      <c r="F49" s="14">
        <v>8.5</v>
      </c>
      <c r="G49" s="14">
        <v>7.5</v>
      </c>
      <c r="H49" s="14">
        <v>11</v>
      </c>
      <c r="I49" s="15">
        <f t="shared" si="8"/>
        <v>43</v>
      </c>
      <c r="J49" s="16">
        <f t="shared" si="6"/>
        <v>6.45</v>
      </c>
      <c r="K49" s="30">
        <v>3</v>
      </c>
      <c r="L49" s="30">
        <v>4</v>
      </c>
      <c r="M49" s="30">
        <v>1</v>
      </c>
      <c r="N49" s="30">
        <v>2</v>
      </c>
      <c r="O49" s="30">
        <v>3</v>
      </c>
      <c r="P49" s="31">
        <f t="shared" si="4"/>
        <v>13</v>
      </c>
      <c r="Q49" s="32">
        <f t="shared" si="7"/>
        <v>0.65</v>
      </c>
      <c r="R49" s="38">
        <f t="shared" si="12"/>
        <v>1.2000000000000002</v>
      </c>
      <c r="S49" s="136">
        <f t="shared" si="12"/>
        <v>1.5499999999999998</v>
      </c>
      <c r="T49" s="136">
        <f t="shared" si="12"/>
        <v>1.325</v>
      </c>
      <c r="U49" s="136">
        <f t="shared" si="12"/>
        <v>1.2250000000000001</v>
      </c>
      <c r="V49" s="139">
        <f t="shared" si="12"/>
        <v>1.7999999999999998</v>
      </c>
      <c r="W49" s="121">
        <f t="shared" si="2"/>
        <v>56</v>
      </c>
      <c r="X49" s="161">
        <f t="shared" si="2"/>
        <v>7.1000000000000005</v>
      </c>
      <c r="Y49" s="171">
        <v>46</v>
      </c>
      <c r="Z49" s="163">
        <f t="shared" si="5"/>
        <v>36.800000000000004</v>
      </c>
    </row>
    <row r="50" spans="1:26" ht="19.899999999999999" customHeight="1" x14ac:dyDescent="0.3">
      <c r="A50" s="6">
        <v>44</v>
      </c>
      <c r="B50" s="151">
        <v>663764</v>
      </c>
      <c r="C50" s="152" t="s">
        <v>148</v>
      </c>
      <c r="D50" s="14">
        <v>6</v>
      </c>
      <c r="E50" s="14">
        <v>7.5</v>
      </c>
      <c r="F50" s="14">
        <v>5.5</v>
      </c>
      <c r="G50" s="14">
        <v>8</v>
      </c>
      <c r="H50" s="14">
        <v>9.5</v>
      </c>
      <c r="I50" s="15">
        <f t="shared" si="8"/>
        <v>36.5</v>
      </c>
      <c r="J50" s="16">
        <f t="shared" si="6"/>
        <v>5.4749999999999996</v>
      </c>
      <c r="K50" s="167">
        <v>2</v>
      </c>
      <c r="L50" s="30">
        <v>2.5</v>
      </c>
      <c r="M50" s="30">
        <v>3</v>
      </c>
      <c r="N50" s="30">
        <v>3</v>
      </c>
      <c r="O50" s="30">
        <v>1.5</v>
      </c>
      <c r="P50" s="31">
        <f t="shared" si="4"/>
        <v>12</v>
      </c>
      <c r="Q50" s="32">
        <f t="shared" si="7"/>
        <v>0.60000000000000009</v>
      </c>
      <c r="R50" s="38">
        <f t="shared" si="12"/>
        <v>0.99999999999999989</v>
      </c>
      <c r="S50" s="136">
        <f t="shared" si="12"/>
        <v>1.25</v>
      </c>
      <c r="T50" s="136">
        <f t="shared" si="12"/>
        <v>0.97499999999999998</v>
      </c>
      <c r="U50" s="136">
        <f t="shared" si="12"/>
        <v>1.35</v>
      </c>
      <c r="V50" s="139">
        <f t="shared" si="12"/>
        <v>1.5</v>
      </c>
      <c r="W50" s="121">
        <f t="shared" si="2"/>
        <v>48.5</v>
      </c>
      <c r="X50" s="161">
        <f t="shared" si="2"/>
        <v>6.0749999999999993</v>
      </c>
      <c r="Y50" s="171">
        <v>40</v>
      </c>
      <c r="Z50" s="163">
        <f t="shared" si="5"/>
        <v>32</v>
      </c>
    </row>
    <row r="51" spans="1:26" ht="19.899999999999999" customHeight="1" x14ac:dyDescent="0.3">
      <c r="A51" s="6">
        <v>45</v>
      </c>
      <c r="B51" s="151">
        <v>663765</v>
      </c>
      <c r="C51" s="152" t="s">
        <v>149</v>
      </c>
      <c r="D51" s="14">
        <v>4.5</v>
      </c>
      <c r="E51" s="14">
        <v>5</v>
      </c>
      <c r="F51" s="14">
        <v>3</v>
      </c>
      <c r="G51" s="14">
        <v>2</v>
      </c>
      <c r="H51" s="14">
        <v>3</v>
      </c>
      <c r="I51" s="15">
        <f t="shared" si="8"/>
        <v>17.5</v>
      </c>
      <c r="J51" s="16">
        <f t="shared" si="6"/>
        <v>2.625</v>
      </c>
      <c r="K51" s="30">
        <v>2</v>
      </c>
      <c r="L51" s="30">
        <v>0</v>
      </c>
      <c r="M51" s="30">
        <v>1.5</v>
      </c>
      <c r="N51" s="30">
        <v>2</v>
      </c>
      <c r="O51" s="30">
        <v>1</v>
      </c>
      <c r="P51" s="30">
        <f t="shared" ref="P51:P52" si="14">SUM(K51:O51)</f>
        <v>6.5</v>
      </c>
      <c r="Q51" s="32">
        <f t="shared" si="7"/>
        <v>0.32500000000000001</v>
      </c>
      <c r="R51" s="38">
        <f t="shared" si="12"/>
        <v>0.77499999999999991</v>
      </c>
      <c r="S51" s="136">
        <f t="shared" si="12"/>
        <v>0.75</v>
      </c>
      <c r="T51" s="136">
        <f t="shared" si="12"/>
        <v>0.52499999999999991</v>
      </c>
      <c r="U51" s="136">
        <f t="shared" si="12"/>
        <v>0.4</v>
      </c>
      <c r="V51" s="139">
        <f t="shared" si="12"/>
        <v>0.49999999999999994</v>
      </c>
      <c r="W51" s="121">
        <f t="shared" si="2"/>
        <v>24</v>
      </c>
      <c r="X51" s="161">
        <f t="shared" si="2"/>
        <v>2.95</v>
      </c>
      <c r="Y51" s="171">
        <v>24</v>
      </c>
      <c r="Z51" s="163">
        <f t="shared" si="5"/>
        <v>19.200000000000003</v>
      </c>
    </row>
    <row r="52" spans="1:26" ht="19.899999999999999" customHeight="1" x14ac:dyDescent="0.3">
      <c r="A52" s="6">
        <v>46</v>
      </c>
      <c r="B52" s="151">
        <v>663766</v>
      </c>
      <c r="C52" s="152" t="s">
        <v>150</v>
      </c>
      <c r="D52" s="14">
        <v>4</v>
      </c>
      <c r="E52" s="14">
        <v>3</v>
      </c>
      <c r="F52" s="14">
        <v>5</v>
      </c>
      <c r="G52" s="14">
        <v>4.5</v>
      </c>
      <c r="H52" s="14">
        <v>2</v>
      </c>
      <c r="I52" s="15">
        <f t="shared" si="8"/>
        <v>18.5</v>
      </c>
      <c r="J52" s="16">
        <f t="shared" si="6"/>
        <v>2.7749999999999999</v>
      </c>
      <c r="K52" s="30">
        <v>1.5</v>
      </c>
      <c r="L52" s="30">
        <v>1</v>
      </c>
      <c r="M52" s="30">
        <v>2</v>
      </c>
      <c r="N52" s="30">
        <v>0.5</v>
      </c>
      <c r="O52" s="30">
        <v>1.5</v>
      </c>
      <c r="P52" s="30">
        <f t="shared" si="14"/>
        <v>6.5</v>
      </c>
      <c r="Q52" s="32">
        <f t="shared" si="7"/>
        <v>0.32500000000000001</v>
      </c>
      <c r="R52" s="38">
        <f t="shared" si="12"/>
        <v>0.67500000000000004</v>
      </c>
      <c r="S52" s="136">
        <f t="shared" si="12"/>
        <v>0.49999999999999994</v>
      </c>
      <c r="T52" s="136">
        <f t="shared" si="12"/>
        <v>0.85</v>
      </c>
      <c r="U52" s="136">
        <f t="shared" si="12"/>
        <v>0.7</v>
      </c>
      <c r="V52" s="139">
        <f t="shared" si="12"/>
        <v>0.375</v>
      </c>
      <c r="W52" s="121">
        <f t="shared" si="2"/>
        <v>25</v>
      </c>
      <c r="X52" s="161">
        <f t="shared" si="2"/>
        <v>3.1</v>
      </c>
      <c r="Y52" s="171">
        <v>22</v>
      </c>
      <c r="Z52" s="163">
        <f t="shared" si="5"/>
        <v>17.600000000000001</v>
      </c>
    </row>
    <row r="53" spans="1:26" ht="19.899999999999999" customHeight="1" x14ac:dyDescent="0.3">
      <c r="A53" s="6">
        <v>47</v>
      </c>
      <c r="B53" s="151">
        <v>663767</v>
      </c>
      <c r="C53" s="152" t="s">
        <v>151</v>
      </c>
      <c r="D53" s="14">
        <v>5</v>
      </c>
      <c r="E53" s="14">
        <v>10</v>
      </c>
      <c r="F53" s="14">
        <v>7</v>
      </c>
      <c r="G53" s="14">
        <v>8</v>
      </c>
      <c r="H53" s="14">
        <v>9</v>
      </c>
      <c r="I53" s="15">
        <f t="shared" si="8"/>
        <v>39</v>
      </c>
      <c r="J53" s="16">
        <f t="shared" si="6"/>
        <v>5.85</v>
      </c>
      <c r="K53" s="30">
        <v>3</v>
      </c>
      <c r="L53" s="30">
        <v>2.5</v>
      </c>
      <c r="M53" s="30">
        <v>3</v>
      </c>
      <c r="N53" s="30">
        <v>2</v>
      </c>
      <c r="O53" s="30">
        <v>2</v>
      </c>
      <c r="P53" s="31">
        <f t="shared" si="4"/>
        <v>12.5</v>
      </c>
      <c r="Q53" s="32">
        <f t="shared" si="7"/>
        <v>0.625</v>
      </c>
      <c r="R53" s="38">
        <f t="shared" si="12"/>
        <v>0.9</v>
      </c>
      <c r="S53" s="136">
        <f t="shared" si="12"/>
        <v>1.625</v>
      </c>
      <c r="T53" s="136">
        <f t="shared" si="12"/>
        <v>1.2000000000000002</v>
      </c>
      <c r="U53" s="136">
        <f t="shared" si="12"/>
        <v>1.3</v>
      </c>
      <c r="V53" s="139">
        <f t="shared" si="12"/>
        <v>1.45</v>
      </c>
      <c r="W53" s="121">
        <f t="shared" si="2"/>
        <v>51.5</v>
      </c>
      <c r="X53" s="161">
        <f t="shared" si="2"/>
        <v>6.4749999999999996</v>
      </c>
      <c r="Y53" s="171">
        <v>41</v>
      </c>
      <c r="Z53" s="163">
        <f t="shared" si="5"/>
        <v>32.800000000000004</v>
      </c>
    </row>
    <row r="54" spans="1:26" ht="19.899999999999999" customHeight="1" x14ac:dyDescent="0.3">
      <c r="A54" s="6">
        <v>48</v>
      </c>
      <c r="B54" s="151">
        <v>663768</v>
      </c>
      <c r="C54" s="152" t="s">
        <v>152</v>
      </c>
      <c r="D54" s="14">
        <v>10</v>
      </c>
      <c r="E54" s="14">
        <v>6</v>
      </c>
      <c r="F54" s="14">
        <v>13</v>
      </c>
      <c r="G54" s="14">
        <v>11</v>
      </c>
      <c r="H54" s="14">
        <v>10</v>
      </c>
      <c r="I54" s="15">
        <f t="shared" si="8"/>
        <v>50</v>
      </c>
      <c r="J54" s="16">
        <f t="shared" si="6"/>
        <v>7.5</v>
      </c>
      <c r="K54" s="30">
        <v>2</v>
      </c>
      <c r="L54" s="30">
        <v>4</v>
      </c>
      <c r="M54" s="30">
        <v>2.5</v>
      </c>
      <c r="N54" s="30">
        <v>3.5</v>
      </c>
      <c r="O54" s="30">
        <v>4</v>
      </c>
      <c r="P54" s="31">
        <f t="shared" si="4"/>
        <v>16</v>
      </c>
      <c r="Q54" s="32">
        <f t="shared" si="7"/>
        <v>0.8</v>
      </c>
      <c r="R54" s="38">
        <f t="shared" si="12"/>
        <v>1.6</v>
      </c>
      <c r="S54" s="136">
        <f t="shared" si="12"/>
        <v>1.0999999999999999</v>
      </c>
      <c r="T54" s="136">
        <f t="shared" si="12"/>
        <v>2.0750000000000002</v>
      </c>
      <c r="U54" s="136">
        <f t="shared" si="12"/>
        <v>1.825</v>
      </c>
      <c r="V54" s="139">
        <f t="shared" si="12"/>
        <v>1.7</v>
      </c>
      <c r="W54" s="121">
        <f t="shared" si="2"/>
        <v>66</v>
      </c>
      <c r="X54" s="161">
        <f t="shared" si="2"/>
        <v>8.3000000000000007</v>
      </c>
      <c r="Y54" s="171">
        <v>54</v>
      </c>
      <c r="Z54" s="163">
        <f t="shared" si="5"/>
        <v>43.2</v>
      </c>
    </row>
    <row r="55" spans="1:26" ht="19.899999999999999" customHeight="1" x14ac:dyDescent="0.3">
      <c r="A55" s="6">
        <v>49</v>
      </c>
      <c r="B55" s="151">
        <v>663769</v>
      </c>
      <c r="C55" s="152" t="s">
        <v>153</v>
      </c>
      <c r="D55" s="14">
        <v>8</v>
      </c>
      <c r="E55" s="14">
        <v>13</v>
      </c>
      <c r="F55" s="14">
        <v>7</v>
      </c>
      <c r="G55" s="14">
        <v>9</v>
      </c>
      <c r="H55" s="14">
        <v>12</v>
      </c>
      <c r="I55" s="15">
        <f t="shared" si="8"/>
        <v>49</v>
      </c>
      <c r="J55" s="16">
        <f t="shared" si="6"/>
        <v>7.35</v>
      </c>
      <c r="K55" s="30">
        <v>4</v>
      </c>
      <c r="L55" s="30">
        <v>3</v>
      </c>
      <c r="M55" s="30">
        <v>4</v>
      </c>
      <c r="N55" s="30">
        <v>2</v>
      </c>
      <c r="O55" s="30">
        <v>2.5</v>
      </c>
      <c r="P55" s="31">
        <f t="shared" si="4"/>
        <v>15.5</v>
      </c>
      <c r="Q55" s="32">
        <f t="shared" si="7"/>
        <v>0.77500000000000002</v>
      </c>
      <c r="R55" s="38">
        <f t="shared" si="12"/>
        <v>1.4</v>
      </c>
      <c r="S55" s="136">
        <f t="shared" si="12"/>
        <v>2.1</v>
      </c>
      <c r="T55" s="136">
        <f t="shared" si="12"/>
        <v>1.25</v>
      </c>
      <c r="U55" s="136">
        <f t="shared" si="12"/>
        <v>1.45</v>
      </c>
      <c r="V55" s="139">
        <f t="shared" si="12"/>
        <v>1.9249999999999998</v>
      </c>
      <c r="W55" s="121">
        <f t="shared" si="2"/>
        <v>64.5</v>
      </c>
      <c r="X55" s="161">
        <f t="shared" si="2"/>
        <v>8.125</v>
      </c>
      <c r="Y55" s="171">
        <v>52</v>
      </c>
      <c r="Z55" s="163">
        <f t="shared" si="5"/>
        <v>41.6</v>
      </c>
    </row>
    <row r="56" spans="1:26" ht="19.899999999999999" customHeight="1" x14ac:dyDescent="0.3">
      <c r="A56" s="6">
        <v>50</v>
      </c>
      <c r="B56" s="151">
        <v>663770</v>
      </c>
      <c r="C56" s="152" t="s">
        <v>154</v>
      </c>
      <c r="D56" s="14">
        <v>7</v>
      </c>
      <c r="E56" s="14">
        <v>8</v>
      </c>
      <c r="F56" s="14">
        <v>10</v>
      </c>
      <c r="G56" s="14">
        <v>5.5</v>
      </c>
      <c r="H56" s="14">
        <v>9.5</v>
      </c>
      <c r="I56" s="15">
        <f t="shared" si="8"/>
        <v>40</v>
      </c>
      <c r="J56" s="16">
        <f t="shared" si="6"/>
        <v>6</v>
      </c>
      <c r="K56" s="30">
        <v>2.5</v>
      </c>
      <c r="L56" s="30">
        <v>2.5</v>
      </c>
      <c r="M56" s="30">
        <v>1.5</v>
      </c>
      <c r="N56" s="30">
        <v>4</v>
      </c>
      <c r="O56" s="30">
        <v>2</v>
      </c>
      <c r="P56" s="31">
        <f t="shared" si="4"/>
        <v>12.5</v>
      </c>
      <c r="Q56" s="32">
        <f t="shared" si="7"/>
        <v>0.625</v>
      </c>
      <c r="R56" s="38">
        <f t="shared" si="12"/>
        <v>1.175</v>
      </c>
      <c r="S56" s="136">
        <f t="shared" si="12"/>
        <v>1.325</v>
      </c>
      <c r="T56" s="136">
        <f t="shared" si="12"/>
        <v>1.575</v>
      </c>
      <c r="U56" s="136">
        <f t="shared" si="12"/>
        <v>1.0249999999999999</v>
      </c>
      <c r="V56" s="139">
        <f t="shared" si="12"/>
        <v>1.5250000000000001</v>
      </c>
      <c r="W56" s="121">
        <f t="shared" si="2"/>
        <v>52.5</v>
      </c>
      <c r="X56" s="161">
        <f t="shared" si="2"/>
        <v>6.625</v>
      </c>
      <c r="Y56" s="171">
        <v>42</v>
      </c>
      <c r="Z56" s="163">
        <f t="shared" si="5"/>
        <v>33.6</v>
      </c>
    </row>
    <row r="57" spans="1:26" ht="19.899999999999999" customHeight="1" x14ac:dyDescent="0.3">
      <c r="A57" s="6">
        <v>51</v>
      </c>
      <c r="B57" s="151">
        <v>663771</v>
      </c>
      <c r="C57" s="152" t="s">
        <v>155</v>
      </c>
      <c r="D57" s="14">
        <v>15</v>
      </c>
      <c r="E57" s="14">
        <v>12.5</v>
      </c>
      <c r="F57" s="14">
        <v>13</v>
      </c>
      <c r="G57" s="14">
        <v>17.5</v>
      </c>
      <c r="H57" s="14">
        <v>12</v>
      </c>
      <c r="I57" s="15">
        <f t="shared" si="8"/>
        <v>70</v>
      </c>
      <c r="J57" s="16">
        <f t="shared" si="6"/>
        <v>10.5</v>
      </c>
      <c r="K57" s="30">
        <v>3.5</v>
      </c>
      <c r="L57" s="30">
        <v>5</v>
      </c>
      <c r="M57" s="30">
        <v>4.5</v>
      </c>
      <c r="N57" s="30">
        <v>5.5</v>
      </c>
      <c r="O57" s="30">
        <v>2.5</v>
      </c>
      <c r="P57" s="31">
        <f t="shared" si="4"/>
        <v>21</v>
      </c>
      <c r="Q57" s="32">
        <f t="shared" si="7"/>
        <v>1.05</v>
      </c>
      <c r="R57" s="38">
        <f t="shared" si="12"/>
        <v>2.4249999999999998</v>
      </c>
      <c r="S57" s="136">
        <f t="shared" si="12"/>
        <v>2.125</v>
      </c>
      <c r="T57" s="136">
        <f t="shared" si="12"/>
        <v>2.1749999999999998</v>
      </c>
      <c r="U57" s="136">
        <f t="shared" si="12"/>
        <v>2.9</v>
      </c>
      <c r="V57" s="139">
        <f t="shared" si="12"/>
        <v>1.9249999999999998</v>
      </c>
      <c r="W57" s="121">
        <f t="shared" si="2"/>
        <v>91</v>
      </c>
      <c r="X57" s="161">
        <f t="shared" si="2"/>
        <v>11.55</v>
      </c>
      <c r="Y57" s="171">
        <v>74</v>
      </c>
      <c r="Z57" s="163">
        <f t="shared" si="5"/>
        <v>59.2</v>
      </c>
    </row>
    <row r="58" spans="1:26" ht="19.899999999999999" customHeight="1" x14ac:dyDescent="0.3">
      <c r="A58" s="6">
        <v>52</v>
      </c>
      <c r="B58" s="151">
        <v>663772</v>
      </c>
      <c r="C58" s="152" t="s">
        <v>156</v>
      </c>
      <c r="D58" s="14">
        <v>6</v>
      </c>
      <c r="E58" s="14">
        <v>7.5</v>
      </c>
      <c r="F58" s="14">
        <v>5.5</v>
      </c>
      <c r="G58" s="14">
        <v>8</v>
      </c>
      <c r="H58" s="14">
        <v>9.5</v>
      </c>
      <c r="I58" s="15">
        <f t="shared" si="8"/>
        <v>36.5</v>
      </c>
      <c r="J58" s="16">
        <f t="shared" si="6"/>
        <v>5.4749999999999996</v>
      </c>
      <c r="K58" s="167">
        <v>2</v>
      </c>
      <c r="L58" s="30">
        <v>2.5</v>
      </c>
      <c r="M58" s="30">
        <v>3</v>
      </c>
      <c r="N58" s="30">
        <v>1.5</v>
      </c>
      <c r="O58" s="30">
        <v>3</v>
      </c>
      <c r="P58" s="31">
        <f t="shared" si="4"/>
        <v>12</v>
      </c>
      <c r="Q58" s="32">
        <f t="shared" si="7"/>
        <v>0.60000000000000009</v>
      </c>
      <c r="R58" s="38">
        <f t="shared" si="12"/>
        <v>0.99999999999999989</v>
      </c>
      <c r="S58" s="136">
        <f t="shared" si="12"/>
        <v>1.25</v>
      </c>
      <c r="T58" s="136">
        <f t="shared" si="12"/>
        <v>0.97499999999999998</v>
      </c>
      <c r="U58" s="136">
        <f t="shared" si="12"/>
        <v>1.2749999999999999</v>
      </c>
      <c r="V58" s="139">
        <f t="shared" si="12"/>
        <v>1.5750000000000002</v>
      </c>
      <c r="W58" s="121">
        <f t="shared" si="2"/>
        <v>48.5</v>
      </c>
      <c r="X58" s="161">
        <f t="shared" si="2"/>
        <v>6.0749999999999993</v>
      </c>
      <c r="Y58" s="171">
        <v>40</v>
      </c>
      <c r="Z58" s="163">
        <f t="shared" si="5"/>
        <v>32</v>
      </c>
    </row>
    <row r="59" spans="1:26" ht="19.899999999999999" customHeight="1" x14ac:dyDescent="0.3">
      <c r="A59" s="6">
        <v>53</v>
      </c>
      <c r="B59" s="151">
        <v>663773</v>
      </c>
      <c r="C59" s="152" t="s">
        <v>157</v>
      </c>
      <c r="D59" s="14">
        <v>8.5</v>
      </c>
      <c r="E59" s="14">
        <v>9</v>
      </c>
      <c r="F59" s="14">
        <v>10</v>
      </c>
      <c r="G59" s="14">
        <v>11</v>
      </c>
      <c r="H59" s="14">
        <v>7</v>
      </c>
      <c r="I59" s="15">
        <f t="shared" si="8"/>
        <v>45.5</v>
      </c>
      <c r="J59" s="16">
        <f t="shared" si="6"/>
        <v>6.8250000000000002</v>
      </c>
      <c r="K59" s="30">
        <v>2.5</v>
      </c>
      <c r="L59" s="30">
        <v>3</v>
      </c>
      <c r="M59" s="30">
        <v>3.5</v>
      </c>
      <c r="N59" s="30">
        <v>3</v>
      </c>
      <c r="O59" s="30">
        <v>2</v>
      </c>
      <c r="P59" s="31">
        <f t="shared" si="4"/>
        <v>14</v>
      </c>
      <c r="Q59" s="32">
        <f t="shared" si="7"/>
        <v>0.70000000000000007</v>
      </c>
      <c r="R59" s="38">
        <f t="shared" si="12"/>
        <v>1.4</v>
      </c>
      <c r="S59" s="136">
        <f t="shared" si="12"/>
        <v>1.5</v>
      </c>
      <c r="T59" s="136">
        <f t="shared" si="12"/>
        <v>1.675</v>
      </c>
      <c r="U59" s="136">
        <f t="shared" si="12"/>
        <v>1.7999999999999998</v>
      </c>
      <c r="V59" s="139">
        <f t="shared" si="12"/>
        <v>1.1500000000000001</v>
      </c>
      <c r="W59" s="121">
        <f t="shared" si="2"/>
        <v>59.5</v>
      </c>
      <c r="X59" s="161">
        <f t="shared" si="2"/>
        <v>7.5250000000000004</v>
      </c>
      <c r="Y59" s="171">
        <v>50</v>
      </c>
      <c r="Z59" s="163">
        <f t="shared" si="5"/>
        <v>40</v>
      </c>
    </row>
    <row r="60" spans="1:26" ht="19.899999999999999" customHeight="1" x14ac:dyDescent="0.3">
      <c r="A60" s="6">
        <v>54</v>
      </c>
      <c r="B60" s="151">
        <v>663774</v>
      </c>
      <c r="C60" s="152" t="s">
        <v>158</v>
      </c>
      <c r="D60" s="14">
        <v>7</v>
      </c>
      <c r="E60" s="14">
        <v>8</v>
      </c>
      <c r="F60" s="14">
        <v>11.5</v>
      </c>
      <c r="G60" s="14">
        <v>8.5</v>
      </c>
      <c r="H60" s="14">
        <v>10</v>
      </c>
      <c r="I60" s="15">
        <f t="shared" si="8"/>
        <v>45</v>
      </c>
      <c r="J60" s="16">
        <f t="shared" si="6"/>
        <v>6.75</v>
      </c>
      <c r="K60" s="30">
        <v>3</v>
      </c>
      <c r="L60" s="30">
        <v>1.5</v>
      </c>
      <c r="M60" s="30">
        <v>4</v>
      </c>
      <c r="N60" s="30">
        <v>2</v>
      </c>
      <c r="O60" s="30">
        <v>3.5</v>
      </c>
      <c r="P60" s="31">
        <f>SUM(K60:O60)</f>
        <v>14</v>
      </c>
      <c r="Q60" s="32">
        <f t="shared" si="7"/>
        <v>0.70000000000000007</v>
      </c>
      <c r="R60" s="38">
        <f t="shared" si="12"/>
        <v>1.2000000000000002</v>
      </c>
      <c r="S60" s="136">
        <f t="shared" si="12"/>
        <v>1.2749999999999999</v>
      </c>
      <c r="T60" s="136">
        <f t="shared" si="12"/>
        <v>1.9249999999999998</v>
      </c>
      <c r="U60" s="136">
        <f>(G60*0.15+O60*0.05)</f>
        <v>1.45</v>
      </c>
      <c r="V60" s="139">
        <f t="shared" si="12"/>
        <v>1.675</v>
      </c>
      <c r="W60" s="121">
        <f t="shared" si="2"/>
        <v>59</v>
      </c>
      <c r="X60" s="161">
        <f t="shared" si="2"/>
        <v>7.45</v>
      </c>
      <c r="Y60" s="171">
        <v>50</v>
      </c>
      <c r="Z60" s="163">
        <f t="shared" si="5"/>
        <v>40</v>
      </c>
    </row>
    <row r="61" spans="1:26" ht="19.899999999999999" customHeight="1" x14ac:dyDescent="0.3">
      <c r="A61" s="6">
        <v>55</v>
      </c>
      <c r="B61" s="151">
        <v>663775</v>
      </c>
      <c r="C61" s="152" t="s">
        <v>159</v>
      </c>
      <c r="D61" s="14">
        <v>12</v>
      </c>
      <c r="E61" s="14">
        <v>10</v>
      </c>
      <c r="F61" s="14">
        <v>13</v>
      </c>
      <c r="G61" s="14">
        <v>6</v>
      </c>
      <c r="H61" s="14">
        <v>9</v>
      </c>
      <c r="I61" s="15">
        <f t="shared" si="8"/>
        <v>50</v>
      </c>
      <c r="J61" s="16">
        <f t="shared" si="6"/>
        <v>7.5</v>
      </c>
      <c r="K61" s="30">
        <v>4</v>
      </c>
      <c r="L61" s="30">
        <v>3</v>
      </c>
      <c r="M61" s="30">
        <v>2</v>
      </c>
      <c r="N61" s="30">
        <v>4</v>
      </c>
      <c r="O61" s="30">
        <v>2.5</v>
      </c>
      <c r="P61" s="31">
        <f>SUM(K61:O61)</f>
        <v>15.5</v>
      </c>
      <c r="Q61" s="32">
        <f t="shared" si="7"/>
        <v>0.77500000000000002</v>
      </c>
      <c r="R61" s="38">
        <f t="shared" si="12"/>
        <v>1.9999999999999998</v>
      </c>
      <c r="S61" s="136">
        <f t="shared" si="12"/>
        <v>1.65</v>
      </c>
      <c r="T61" s="136">
        <f t="shared" si="12"/>
        <v>2.0499999999999998</v>
      </c>
      <c r="U61" s="136">
        <f>(G61*0.15+O61*0.05)</f>
        <v>1.0249999999999999</v>
      </c>
      <c r="V61" s="139">
        <f t="shared" si="12"/>
        <v>1.4749999999999999</v>
      </c>
      <c r="W61" s="121">
        <f t="shared" si="2"/>
        <v>65.5</v>
      </c>
      <c r="X61" s="161">
        <f t="shared" si="2"/>
        <v>8.2750000000000004</v>
      </c>
      <c r="Y61" s="171">
        <v>54</v>
      </c>
      <c r="Z61" s="163">
        <f t="shared" si="5"/>
        <v>43.2</v>
      </c>
    </row>
    <row r="62" spans="1:26" ht="19.899999999999999" customHeight="1" x14ac:dyDescent="0.3">
      <c r="A62" s="6">
        <v>56</v>
      </c>
      <c r="B62" s="151">
        <v>663776</v>
      </c>
      <c r="C62" s="152" t="s">
        <v>160</v>
      </c>
      <c r="D62" s="14">
        <v>8</v>
      </c>
      <c r="E62" s="14">
        <v>9.5</v>
      </c>
      <c r="F62" s="14">
        <v>10</v>
      </c>
      <c r="G62" s="14">
        <v>13</v>
      </c>
      <c r="H62" s="14">
        <v>12</v>
      </c>
      <c r="I62" s="15">
        <f t="shared" si="8"/>
        <v>52.5</v>
      </c>
      <c r="J62" s="16">
        <f t="shared" si="6"/>
        <v>7.875</v>
      </c>
      <c r="K62" s="30">
        <v>2</v>
      </c>
      <c r="L62" s="30">
        <v>4</v>
      </c>
      <c r="M62" s="30">
        <v>2.5</v>
      </c>
      <c r="N62" s="30">
        <v>3</v>
      </c>
      <c r="O62" s="30">
        <v>4</v>
      </c>
      <c r="P62" s="31">
        <f t="shared" si="4"/>
        <v>15.5</v>
      </c>
      <c r="Q62" s="32">
        <f t="shared" si="7"/>
        <v>0.77500000000000002</v>
      </c>
      <c r="R62" s="38">
        <f t="shared" si="12"/>
        <v>1.3</v>
      </c>
      <c r="S62" s="136">
        <f t="shared" si="12"/>
        <v>1.625</v>
      </c>
      <c r="T62" s="136">
        <f t="shared" si="12"/>
        <v>1.625</v>
      </c>
      <c r="U62" s="136">
        <f t="shared" si="12"/>
        <v>2.1</v>
      </c>
      <c r="V62" s="139">
        <f t="shared" si="12"/>
        <v>1.9999999999999998</v>
      </c>
      <c r="W62" s="121">
        <f t="shared" si="2"/>
        <v>68</v>
      </c>
      <c r="X62" s="161">
        <f t="shared" si="2"/>
        <v>8.65</v>
      </c>
      <c r="Y62" s="171">
        <v>54</v>
      </c>
      <c r="Z62" s="163">
        <f t="shared" si="5"/>
        <v>43.2</v>
      </c>
    </row>
    <row r="63" spans="1:26" ht="19.899999999999999" customHeight="1" x14ac:dyDescent="0.3">
      <c r="A63" s="6">
        <v>57</v>
      </c>
      <c r="B63" s="151">
        <v>663777</v>
      </c>
      <c r="C63" s="152" t="s">
        <v>161</v>
      </c>
      <c r="D63" s="14">
        <v>10</v>
      </c>
      <c r="E63" s="14">
        <v>9</v>
      </c>
      <c r="F63" s="14">
        <v>13</v>
      </c>
      <c r="G63" s="14">
        <v>11</v>
      </c>
      <c r="H63" s="14">
        <v>10</v>
      </c>
      <c r="I63" s="15">
        <f t="shared" si="8"/>
        <v>53</v>
      </c>
      <c r="J63" s="16">
        <f t="shared" si="6"/>
        <v>7.9499999999999993</v>
      </c>
      <c r="K63" s="30">
        <v>4</v>
      </c>
      <c r="L63" s="30">
        <v>3.5</v>
      </c>
      <c r="M63" s="30">
        <v>4</v>
      </c>
      <c r="N63" s="30">
        <v>2</v>
      </c>
      <c r="O63" s="30">
        <v>2.5</v>
      </c>
      <c r="P63" s="31">
        <f t="shared" si="4"/>
        <v>16</v>
      </c>
      <c r="Q63" s="32">
        <f t="shared" si="7"/>
        <v>0.8</v>
      </c>
      <c r="R63" s="38">
        <f t="shared" si="12"/>
        <v>1.7</v>
      </c>
      <c r="S63" s="136">
        <f t="shared" si="12"/>
        <v>1.5249999999999999</v>
      </c>
      <c r="T63" s="136">
        <f t="shared" si="12"/>
        <v>2.15</v>
      </c>
      <c r="U63" s="136">
        <f t="shared" si="12"/>
        <v>1.75</v>
      </c>
      <c r="V63" s="139">
        <f t="shared" si="12"/>
        <v>1.625</v>
      </c>
      <c r="W63" s="121">
        <f t="shared" si="2"/>
        <v>69</v>
      </c>
      <c r="X63" s="161">
        <f t="shared" si="2"/>
        <v>8.75</v>
      </c>
      <c r="Y63" s="171">
        <v>58</v>
      </c>
      <c r="Z63" s="163">
        <f t="shared" si="5"/>
        <v>46.400000000000006</v>
      </c>
    </row>
    <row r="64" spans="1:26" ht="19.899999999999999" customHeight="1" x14ac:dyDescent="0.3">
      <c r="A64" s="6">
        <v>58</v>
      </c>
      <c r="B64" s="151">
        <v>663778</v>
      </c>
      <c r="C64" s="152" t="s">
        <v>162</v>
      </c>
      <c r="D64" s="14">
        <v>9</v>
      </c>
      <c r="E64" s="14">
        <v>8.5</v>
      </c>
      <c r="F64" s="14">
        <v>7</v>
      </c>
      <c r="G64" s="14">
        <v>10</v>
      </c>
      <c r="H64" s="14">
        <v>9.5</v>
      </c>
      <c r="I64" s="15">
        <f t="shared" si="8"/>
        <v>44</v>
      </c>
      <c r="J64" s="16">
        <f t="shared" si="6"/>
        <v>6.6</v>
      </c>
      <c r="K64" s="30">
        <v>2.5</v>
      </c>
      <c r="L64" s="30">
        <v>2</v>
      </c>
      <c r="M64" s="30">
        <v>1.5</v>
      </c>
      <c r="N64" s="30">
        <v>3.5</v>
      </c>
      <c r="O64" s="30">
        <v>3</v>
      </c>
      <c r="P64" s="31">
        <f t="shared" si="4"/>
        <v>12.5</v>
      </c>
      <c r="Q64" s="32">
        <f t="shared" si="7"/>
        <v>0.625</v>
      </c>
      <c r="R64" s="38">
        <f t="shared" si="12"/>
        <v>1.4749999999999999</v>
      </c>
      <c r="S64" s="136">
        <f t="shared" si="12"/>
        <v>1.375</v>
      </c>
      <c r="T64" s="136">
        <f t="shared" si="12"/>
        <v>1.125</v>
      </c>
      <c r="U64" s="136">
        <f t="shared" si="12"/>
        <v>1.675</v>
      </c>
      <c r="V64" s="139">
        <f t="shared" si="12"/>
        <v>1.5750000000000002</v>
      </c>
      <c r="W64" s="121">
        <f t="shared" si="2"/>
        <v>56.5</v>
      </c>
      <c r="X64" s="161">
        <f t="shared" si="2"/>
        <v>7.2249999999999996</v>
      </c>
      <c r="Y64" s="171">
        <v>50</v>
      </c>
      <c r="Z64" s="163">
        <f t="shared" si="5"/>
        <v>40</v>
      </c>
    </row>
    <row r="65" spans="1:26" ht="19.5" customHeight="1" x14ac:dyDescent="0.3">
      <c r="A65" s="6">
        <v>59</v>
      </c>
      <c r="B65" s="151">
        <v>663779</v>
      </c>
      <c r="C65" s="152" t="s">
        <v>163</v>
      </c>
      <c r="D65" s="14">
        <v>7.5</v>
      </c>
      <c r="E65" s="14">
        <v>7</v>
      </c>
      <c r="F65" s="14">
        <v>9</v>
      </c>
      <c r="G65" s="14">
        <v>6</v>
      </c>
      <c r="H65" s="14">
        <v>10</v>
      </c>
      <c r="I65" s="15">
        <f t="shared" si="8"/>
        <v>39.5</v>
      </c>
      <c r="J65" s="16">
        <f t="shared" si="6"/>
        <v>5.9249999999999998</v>
      </c>
      <c r="K65" s="30">
        <v>2</v>
      </c>
      <c r="L65" s="30">
        <v>3.5</v>
      </c>
      <c r="M65" s="30">
        <v>3</v>
      </c>
      <c r="N65" s="30">
        <v>2</v>
      </c>
      <c r="O65" s="30">
        <v>1.5</v>
      </c>
      <c r="P65" s="31">
        <f t="shared" si="4"/>
        <v>12</v>
      </c>
      <c r="Q65" s="32">
        <f t="shared" si="7"/>
        <v>0.60000000000000009</v>
      </c>
      <c r="R65" s="38">
        <f t="shared" si="12"/>
        <v>1.2250000000000001</v>
      </c>
      <c r="S65" s="136">
        <f t="shared" si="12"/>
        <v>1.2250000000000001</v>
      </c>
      <c r="T65" s="136">
        <f t="shared" si="12"/>
        <v>1.5</v>
      </c>
      <c r="U65" s="136">
        <f t="shared" si="12"/>
        <v>0.99999999999999989</v>
      </c>
      <c r="V65" s="139">
        <f t="shared" si="12"/>
        <v>1.575</v>
      </c>
      <c r="W65" s="121">
        <f t="shared" si="2"/>
        <v>51.5</v>
      </c>
      <c r="X65" s="161">
        <f t="shared" si="2"/>
        <v>6.5250000000000004</v>
      </c>
      <c r="Y65" s="171">
        <v>44</v>
      </c>
      <c r="Z65" s="163">
        <f t="shared" si="5"/>
        <v>35.200000000000003</v>
      </c>
    </row>
    <row r="66" spans="1:26" ht="19.5" customHeight="1" x14ac:dyDescent="0.3">
      <c r="A66" s="6">
        <v>60</v>
      </c>
      <c r="B66" s="151">
        <v>663780</v>
      </c>
      <c r="C66" s="152" t="s">
        <v>164</v>
      </c>
      <c r="D66" s="14">
        <v>10.5</v>
      </c>
      <c r="E66" s="14">
        <v>9</v>
      </c>
      <c r="F66" s="14">
        <v>8</v>
      </c>
      <c r="G66" s="14">
        <v>7.5</v>
      </c>
      <c r="H66" s="14">
        <v>13</v>
      </c>
      <c r="I66" s="15">
        <f t="shared" si="8"/>
        <v>48</v>
      </c>
      <c r="J66" s="16">
        <f t="shared" si="6"/>
        <v>7.1999999999999993</v>
      </c>
      <c r="K66" s="30">
        <v>2.5</v>
      </c>
      <c r="L66" s="30">
        <v>4</v>
      </c>
      <c r="M66" s="30">
        <v>3.5</v>
      </c>
      <c r="N66" s="30">
        <v>3</v>
      </c>
      <c r="O66" s="30">
        <v>2</v>
      </c>
      <c r="P66" s="31">
        <f t="shared" si="4"/>
        <v>15</v>
      </c>
      <c r="Q66" s="32">
        <f t="shared" si="7"/>
        <v>0.75</v>
      </c>
      <c r="R66" s="38">
        <f t="shared" si="12"/>
        <v>1.7</v>
      </c>
      <c r="S66" s="136">
        <f t="shared" si="12"/>
        <v>1.5499999999999998</v>
      </c>
      <c r="T66" s="136">
        <f t="shared" si="12"/>
        <v>1.375</v>
      </c>
      <c r="U66" s="136">
        <f t="shared" si="12"/>
        <v>1.2749999999999999</v>
      </c>
      <c r="V66" s="139">
        <f t="shared" si="12"/>
        <v>2.0499999999999998</v>
      </c>
      <c r="W66" s="121">
        <f t="shared" si="2"/>
        <v>63</v>
      </c>
      <c r="X66" s="161">
        <f t="shared" si="2"/>
        <v>7.9499999999999993</v>
      </c>
      <c r="Y66" s="171">
        <v>52</v>
      </c>
      <c r="Z66" s="163">
        <f t="shared" si="5"/>
        <v>41.6</v>
      </c>
    </row>
    <row r="67" spans="1:26" ht="19.5" customHeight="1" x14ac:dyDescent="0.3">
      <c r="A67" s="6">
        <v>61</v>
      </c>
      <c r="B67" s="151">
        <v>663781</v>
      </c>
      <c r="C67" s="152" t="s">
        <v>165</v>
      </c>
      <c r="D67" s="14">
        <v>9</v>
      </c>
      <c r="E67" s="14">
        <v>10.5</v>
      </c>
      <c r="F67" s="14">
        <v>9.5</v>
      </c>
      <c r="G67" s="14">
        <v>11</v>
      </c>
      <c r="H67" s="14">
        <v>12.5</v>
      </c>
      <c r="I67" s="15">
        <f t="shared" si="8"/>
        <v>52.5</v>
      </c>
      <c r="J67" s="16">
        <f t="shared" si="6"/>
        <v>7.875</v>
      </c>
      <c r="K67" s="30">
        <v>2</v>
      </c>
      <c r="L67" s="30">
        <v>3</v>
      </c>
      <c r="M67" s="30">
        <v>4</v>
      </c>
      <c r="N67" s="30">
        <v>3.5</v>
      </c>
      <c r="O67" s="30">
        <v>3.5</v>
      </c>
      <c r="P67" s="31">
        <f t="shared" si="4"/>
        <v>16</v>
      </c>
      <c r="Q67" s="32">
        <f t="shared" si="7"/>
        <v>0.8</v>
      </c>
      <c r="R67" s="38">
        <f t="shared" si="12"/>
        <v>1.45</v>
      </c>
      <c r="S67" s="136">
        <f t="shared" si="12"/>
        <v>1.7250000000000001</v>
      </c>
      <c r="T67" s="136">
        <f t="shared" si="12"/>
        <v>1.625</v>
      </c>
      <c r="U67" s="136">
        <f t="shared" si="12"/>
        <v>1.825</v>
      </c>
      <c r="V67" s="139">
        <f t="shared" si="12"/>
        <v>2.0499999999999998</v>
      </c>
      <c r="W67" s="121">
        <f t="shared" si="2"/>
        <v>68.5</v>
      </c>
      <c r="X67" s="161">
        <f t="shared" si="2"/>
        <v>8.6750000000000007</v>
      </c>
      <c r="Y67" s="171">
        <v>56</v>
      </c>
      <c r="Z67" s="163">
        <f t="shared" si="5"/>
        <v>44.800000000000004</v>
      </c>
    </row>
    <row r="68" spans="1:26" ht="19.5" customHeight="1" x14ac:dyDescent="0.3">
      <c r="A68" s="6">
        <v>62</v>
      </c>
      <c r="B68" s="151">
        <v>663782</v>
      </c>
      <c r="C68" s="152" t="s">
        <v>166</v>
      </c>
      <c r="D68" s="14">
        <v>6</v>
      </c>
      <c r="E68" s="14">
        <v>4</v>
      </c>
      <c r="F68" s="14">
        <v>6</v>
      </c>
      <c r="G68" s="14">
        <v>8</v>
      </c>
      <c r="H68" s="14">
        <v>5</v>
      </c>
      <c r="I68" s="15">
        <f t="shared" si="8"/>
        <v>29</v>
      </c>
      <c r="J68" s="16">
        <f t="shared" si="6"/>
        <v>4.3499999999999996</v>
      </c>
      <c r="K68" s="30">
        <v>1</v>
      </c>
      <c r="L68" s="30">
        <v>2</v>
      </c>
      <c r="M68" s="30">
        <v>3</v>
      </c>
      <c r="N68" s="30">
        <v>1.5</v>
      </c>
      <c r="O68" s="30">
        <v>2</v>
      </c>
      <c r="P68" s="31">
        <f t="shared" si="4"/>
        <v>9.5</v>
      </c>
      <c r="Q68" s="32">
        <f t="shared" si="7"/>
        <v>0.47500000000000003</v>
      </c>
      <c r="R68" s="38">
        <f t="shared" si="12"/>
        <v>0.95</v>
      </c>
      <c r="S68" s="136">
        <f t="shared" si="12"/>
        <v>0.7</v>
      </c>
      <c r="T68" s="136">
        <f t="shared" si="12"/>
        <v>1.0499999999999998</v>
      </c>
      <c r="U68" s="136">
        <f t="shared" si="12"/>
        <v>1.2749999999999999</v>
      </c>
      <c r="V68" s="139">
        <f t="shared" si="12"/>
        <v>0.85</v>
      </c>
      <c r="W68" s="121">
        <f t="shared" si="2"/>
        <v>38.5</v>
      </c>
      <c r="X68" s="161">
        <f t="shared" si="2"/>
        <v>4.8249999999999993</v>
      </c>
      <c r="Y68" s="171">
        <v>36</v>
      </c>
      <c r="Z68" s="163">
        <f t="shared" si="5"/>
        <v>28.8</v>
      </c>
    </row>
    <row r="69" spans="1:26" ht="19.5" customHeight="1" x14ac:dyDescent="0.3">
      <c r="A69" s="6">
        <v>63</v>
      </c>
      <c r="B69" s="151">
        <v>663783</v>
      </c>
      <c r="C69" s="152" t="s">
        <v>167</v>
      </c>
      <c r="D69" s="14">
        <v>10</v>
      </c>
      <c r="E69" s="14">
        <v>13</v>
      </c>
      <c r="F69" s="14">
        <v>9</v>
      </c>
      <c r="G69" s="14">
        <v>16</v>
      </c>
      <c r="H69" s="14">
        <v>15</v>
      </c>
      <c r="I69" s="15">
        <f t="shared" si="8"/>
        <v>63</v>
      </c>
      <c r="J69" s="16">
        <f t="shared" si="6"/>
        <v>9.4499999999999993</v>
      </c>
      <c r="K69" s="30">
        <v>5</v>
      </c>
      <c r="L69" s="30">
        <v>4.5</v>
      </c>
      <c r="M69" s="30">
        <v>2.5</v>
      </c>
      <c r="N69" s="30">
        <v>4</v>
      </c>
      <c r="O69" s="30">
        <v>3</v>
      </c>
      <c r="P69" s="31">
        <f t="shared" si="4"/>
        <v>19</v>
      </c>
      <c r="Q69" s="32">
        <f t="shared" si="7"/>
        <v>0.95000000000000007</v>
      </c>
      <c r="R69" s="38">
        <f t="shared" si="12"/>
        <v>1.75</v>
      </c>
      <c r="S69" s="136">
        <f t="shared" si="12"/>
        <v>2.1749999999999998</v>
      </c>
      <c r="T69" s="136">
        <f t="shared" si="12"/>
        <v>1.4749999999999999</v>
      </c>
      <c r="U69" s="136">
        <f t="shared" si="12"/>
        <v>2.6</v>
      </c>
      <c r="V69" s="139">
        <f t="shared" si="12"/>
        <v>2.4</v>
      </c>
      <c r="W69" s="121">
        <f t="shared" si="2"/>
        <v>82</v>
      </c>
      <c r="X69" s="161">
        <f t="shared" si="2"/>
        <v>10.399999999999999</v>
      </c>
      <c r="Y69" s="171">
        <v>68</v>
      </c>
      <c r="Z69" s="163">
        <f t="shared" si="5"/>
        <v>54.400000000000006</v>
      </c>
    </row>
    <row r="70" spans="1:26" ht="19.5" customHeight="1" x14ac:dyDescent="0.3">
      <c r="A70" s="6">
        <v>64</v>
      </c>
      <c r="B70" s="151">
        <v>663784</v>
      </c>
      <c r="C70" s="152" t="s">
        <v>168</v>
      </c>
      <c r="D70" s="14">
        <v>8</v>
      </c>
      <c r="E70" s="14">
        <v>7.5</v>
      </c>
      <c r="F70" s="14">
        <v>10</v>
      </c>
      <c r="G70" s="14">
        <v>9</v>
      </c>
      <c r="H70" s="14">
        <v>6</v>
      </c>
      <c r="I70" s="15">
        <f t="shared" si="8"/>
        <v>40.5</v>
      </c>
      <c r="J70" s="16">
        <f t="shared" si="6"/>
        <v>6.0750000000000002</v>
      </c>
      <c r="K70" s="30">
        <v>3.5</v>
      </c>
      <c r="L70" s="30">
        <v>3</v>
      </c>
      <c r="M70" s="30">
        <v>2</v>
      </c>
      <c r="N70" s="30">
        <v>2.5</v>
      </c>
      <c r="O70" s="30">
        <v>1.5</v>
      </c>
      <c r="P70" s="31">
        <f t="shared" si="4"/>
        <v>12.5</v>
      </c>
      <c r="Q70" s="32">
        <f t="shared" si="7"/>
        <v>0.625</v>
      </c>
      <c r="R70" s="38">
        <f t="shared" si="12"/>
        <v>1.375</v>
      </c>
      <c r="S70" s="136">
        <f t="shared" si="12"/>
        <v>1.2749999999999999</v>
      </c>
      <c r="T70" s="136">
        <f t="shared" si="12"/>
        <v>1.6</v>
      </c>
      <c r="U70" s="136">
        <f t="shared" si="12"/>
        <v>1.4749999999999999</v>
      </c>
      <c r="V70" s="139">
        <f t="shared" si="12"/>
        <v>0.97499999999999987</v>
      </c>
      <c r="W70" s="121">
        <f t="shared" si="2"/>
        <v>53</v>
      </c>
      <c r="X70" s="161">
        <f t="shared" si="2"/>
        <v>6.7</v>
      </c>
      <c r="Y70" s="171">
        <v>44</v>
      </c>
      <c r="Z70" s="163">
        <f t="shared" si="5"/>
        <v>35.200000000000003</v>
      </c>
    </row>
    <row r="71" spans="1:26" ht="19.5" customHeight="1" x14ac:dyDescent="0.3">
      <c r="A71" s="6">
        <v>65</v>
      </c>
      <c r="B71" s="151">
        <v>663785</v>
      </c>
      <c r="C71" s="152" t="s">
        <v>169</v>
      </c>
      <c r="D71" s="14">
        <v>7</v>
      </c>
      <c r="E71" s="14">
        <v>10</v>
      </c>
      <c r="F71" s="14">
        <v>9</v>
      </c>
      <c r="G71" s="14">
        <v>8.5</v>
      </c>
      <c r="H71" s="14">
        <v>10.5</v>
      </c>
      <c r="I71" s="15">
        <f t="shared" si="8"/>
        <v>45</v>
      </c>
      <c r="J71" s="16">
        <f t="shared" si="6"/>
        <v>6.75</v>
      </c>
      <c r="K71" s="30">
        <v>2.5</v>
      </c>
      <c r="L71" s="30">
        <v>2</v>
      </c>
      <c r="M71" s="30">
        <v>3</v>
      </c>
      <c r="N71" s="30">
        <v>2</v>
      </c>
      <c r="O71" s="30">
        <v>3.5</v>
      </c>
      <c r="P71" s="31">
        <f t="shared" si="4"/>
        <v>13</v>
      </c>
      <c r="Q71" s="32">
        <f t="shared" si="7"/>
        <v>0.65</v>
      </c>
      <c r="R71" s="38">
        <f t="shared" si="12"/>
        <v>1.175</v>
      </c>
      <c r="S71" s="136">
        <f t="shared" si="12"/>
        <v>1.6</v>
      </c>
      <c r="T71" s="136">
        <f t="shared" si="12"/>
        <v>1.5</v>
      </c>
      <c r="U71" s="136">
        <f t="shared" si="12"/>
        <v>1.375</v>
      </c>
      <c r="V71" s="139">
        <f t="shared" si="12"/>
        <v>1.75</v>
      </c>
      <c r="W71" s="121">
        <f t="shared" si="2"/>
        <v>58</v>
      </c>
      <c r="X71" s="161">
        <f t="shared" si="2"/>
        <v>7.4</v>
      </c>
      <c r="Y71" s="171">
        <v>48</v>
      </c>
      <c r="Z71" s="163">
        <f t="shared" si="5"/>
        <v>38.400000000000006</v>
      </c>
    </row>
    <row r="72" spans="1:26" ht="19.5" customHeight="1" x14ac:dyDescent="0.3">
      <c r="A72" s="6">
        <v>66</v>
      </c>
      <c r="B72" s="151">
        <v>663786</v>
      </c>
      <c r="C72" s="152" t="s">
        <v>170</v>
      </c>
      <c r="D72" s="14">
        <v>7.5</v>
      </c>
      <c r="E72" s="14">
        <v>7</v>
      </c>
      <c r="F72" s="14">
        <v>8.5</v>
      </c>
      <c r="G72" s="14">
        <v>10</v>
      </c>
      <c r="H72" s="14">
        <v>9</v>
      </c>
      <c r="I72" s="15">
        <f t="shared" si="8"/>
        <v>42</v>
      </c>
      <c r="J72" s="16">
        <f t="shared" si="6"/>
        <v>6.3</v>
      </c>
      <c r="K72" s="30">
        <v>2</v>
      </c>
      <c r="L72" s="30">
        <v>3.5</v>
      </c>
      <c r="M72" s="30">
        <v>2.5</v>
      </c>
      <c r="N72" s="30">
        <v>3</v>
      </c>
      <c r="O72" s="30">
        <v>2</v>
      </c>
      <c r="P72" s="31">
        <f t="shared" ref="P72:P108" si="15">SUM(K72:O72)</f>
        <v>13</v>
      </c>
      <c r="Q72" s="32">
        <f t="shared" si="7"/>
        <v>0.65</v>
      </c>
      <c r="R72" s="38">
        <f t="shared" si="12"/>
        <v>1.2250000000000001</v>
      </c>
      <c r="S72" s="136">
        <f t="shared" si="12"/>
        <v>1.2250000000000001</v>
      </c>
      <c r="T72" s="136">
        <f t="shared" si="12"/>
        <v>1.4</v>
      </c>
      <c r="U72" s="136">
        <f t="shared" si="12"/>
        <v>1.65</v>
      </c>
      <c r="V72" s="139">
        <f t="shared" si="12"/>
        <v>1.45</v>
      </c>
      <c r="W72" s="121">
        <f t="shared" si="2"/>
        <v>55</v>
      </c>
      <c r="X72" s="161">
        <f t="shared" si="2"/>
        <v>6.95</v>
      </c>
      <c r="Y72" s="171">
        <v>47</v>
      </c>
      <c r="Z72" s="163">
        <f t="shared" si="5"/>
        <v>37.6</v>
      </c>
    </row>
    <row r="73" spans="1:26" ht="19.5" customHeight="1" x14ac:dyDescent="0.3">
      <c r="A73" s="6">
        <v>67</v>
      </c>
      <c r="B73" s="151">
        <v>663787</v>
      </c>
      <c r="C73" s="152" t="s">
        <v>171</v>
      </c>
      <c r="D73" s="14">
        <v>6</v>
      </c>
      <c r="E73" s="14">
        <v>7</v>
      </c>
      <c r="F73" s="14">
        <v>5</v>
      </c>
      <c r="G73" s="14">
        <v>6.5</v>
      </c>
      <c r="H73" s="14">
        <v>7.5</v>
      </c>
      <c r="I73" s="15">
        <f t="shared" si="8"/>
        <v>32</v>
      </c>
      <c r="J73" s="16">
        <f t="shared" si="6"/>
        <v>4.8</v>
      </c>
      <c r="K73" s="30">
        <v>3.5</v>
      </c>
      <c r="L73" s="30">
        <v>2</v>
      </c>
      <c r="M73" s="30">
        <v>2</v>
      </c>
      <c r="N73" s="30">
        <v>2.5</v>
      </c>
      <c r="O73" s="30">
        <v>1.5</v>
      </c>
      <c r="P73" s="31">
        <f t="shared" si="15"/>
        <v>11.5</v>
      </c>
      <c r="Q73" s="32">
        <f t="shared" si="7"/>
        <v>0.57500000000000007</v>
      </c>
      <c r="R73" s="38">
        <f t="shared" si="12"/>
        <v>1.075</v>
      </c>
      <c r="S73" s="136">
        <f t="shared" si="12"/>
        <v>1.1500000000000001</v>
      </c>
      <c r="T73" s="136">
        <f t="shared" si="12"/>
        <v>0.85</v>
      </c>
      <c r="U73" s="136">
        <f t="shared" si="12"/>
        <v>1.1000000000000001</v>
      </c>
      <c r="V73" s="139">
        <f t="shared" si="12"/>
        <v>1.2</v>
      </c>
      <c r="W73" s="121">
        <f t="shared" si="2"/>
        <v>43.5</v>
      </c>
      <c r="X73" s="161">
        <f t="shared" si="2"/>
        <v>5.375</v>
      </c>
      <c r="Y73" s="171">
        <v>36</v>
      </c>
      <c r="Z73" s="163">
        <f t="shared" si="5"/>
        <v>28.8</v>
      </c>
    </row>
    <row r="74" spans="1:26" ht="19.5" customHeight="1" x14ac:dyDescent="0.3">
      <c r="A74" s="6">
        <v>68</v>
      </c>
      <c r="B74" s="151">
        <v>663788</v>
      </c>
      <c r="C74" s="152" t="s">
        <v>172</v>
      </c>
      <c r="D74" s="14">
        <v>7</v>
      </c>
      <c r="E74" s="14">
        <v>8</v>
      </c>
      <c r="F74" s="14">
        <v>10</v>
      </c>
      <c r="G74" s="14">
        <v>7.5</v>
      </c>
      <c r="H74" s="14">
        <v>5</v>
      </c>
      <c r="I74" s="15">
        <f t="shared" si="8"/>
        <v>37.5</v>
      </c>
      <c r="J74" s="16">
        <f t="shared" si="6"/>
        <v>5.625</v>
      </c>
      <c r="K74" s="30">
        <v>2</v>
      </c>
      <c r="L74" s="30">
        <v>2.5</v>
      </c>
      <c r="M74" s="30">
        <v>3</v>
      </c>
      <c r="N74" s="30">
        <v>3.5</v>
      </c>
      <c r="O74" s="30">
        <v>1</v>
      </c>
      <c r="P74" s="31">
        <f t="shared" si="15"/>
        <v>12</v>
      </c>
      <c r="Q74" s="32">
        <f t="shared" si="7"/>
        <v>0.60000000000000009</v>
      </c>
      <c r="R74" s="38">
        <f t="shared" si="12"/>
        <v>1.1500000000000001</v>
      </c>
      <c r="S74" s="136">
        <f t="shared" si="12"/>
        <v>1.325</v>
      </c>
      <c r="T74" s="136">
        <f t="shared" si="12"/>
        <v>1.65</v>
      </c>
      <c r="U74" s="136">
        <f t="shared" si="12"/>
        <v>1.3</v>
      </c>
      <c r="V74" s="139">
        <f t="shared" si="12"/>
        <v>0.8</v>
      </c>
      <c r="W74" s="121">
        <f t="shared" si="2"/>
        <v>49.5</v>
      </c>
      <c r="X74" s="161">
        <f t="shared" si="2"/>
        <v>6.2249999999999996</v>
      </c>
      <c r="Y74" s="171">
        <v>40</v>
      </c>
      <c r="Z74" s="163">
        <f t="shared" si="5"/>
        <v>32</v>
      </c>
    </row>
    <row r="75" spans="1:26" ht="19.5" customHeight="1" x14ac:dyDescent="0.3">
      <c r="A75" s="6">
        <v>69</v>
      </c>
      <c r="B75" s="151">
        <v>663789</v>
      </c>
      <c r="C75" s="152" t="s">
        <v>173</v>
      </c>
      <c r="D75" s="14">
        <v>11</v>
      </c>
      <c r="E75" s="14">
        <v>9.5</v>
      </c>
      <c r="F75" s="14">
        <v>9</v>
      </c>
      <c r="G75" s="14">
        <v>8</v>
      </c>
      <c r="H75" s="14">
        <v>10.5</v>
      </c>
      <c r="I75" s="15">
        <f t="shared" si="8"/>
        <v>48</v>
      </c>
      <c r="J75" s="16">
        <f t="shared" si="6"/>
        <v>7.1999999999999993</v>
      </c>
      <c r="K75" s="30">
        <v>2.5</v>
      </c>
      <c r="L75" s="30">
        <v>4</v>
      </c>
      <c r="M75" s="30">
        <v>3.5</v>
      </c>
      <c r="N75" s="30">
        <v>2</v>
      </c>
      <c r="O75" s="30">
        <v>3</v>
      </c>
      <c r="P75" s="31">
        <f t="shared" si="15"/>
        <v>15</v>
      </c>
      <c r="Q75" s="32">
        <f t="shared" si="7"/>
        <v>0.75</v>
      </c>
      <c r="R75" s="38">
        <f t="shared" si="12"/>
        <v>1.7749999999999999</v>
      </c>
      <c r="S75" s="136">
        <f t="shared" si="12"/>
        <v>1.625</v>
      </c>
      <c r="T75" s="136">
        <f t="shared" si="12"/>
        <v>1.5249999999999999</v>
      </c>
      <c r="U75" s="136">
        <f t="shared" si="12"/>
        <v>1.3</v>
      </c>
      <c r="V75" s="139">
        <f t="shared" si="12"/>
        <v>1.7250000000000001</v>
      </c>
      <c r="W75" s="121">
        <f t="shared" si="2"/>
        <v>63</v>
      </c>
      <c r="X75" s="161">
        <f t="shared" si="2"/>
        <v>7.9499999999999993</v>
      </c>
      <c r="Y75" s="171">
        <v>51</v>
      </c>
      <c r="Z75" s="163">
        <f t="shared" si="5"/>
        <v>40.800000000000004</v>
      </c>
    </row>
    <row r="76" spans="1:26" ht="19.5" customHeight="1" x14ac:dyDescent="0.3">
      <c r="A76" s="6">
        <v>70</v>
      </c>
      <c r="B76" s="151">
        <v>663790</v>
      </c>
      <c r="C76" s="152" t="s">
        <v>174</v>
      </c>
      <c r="D76" s="14">
        <v>8</v>
      </c>
      <c r="E76" s="14">
        <v>10</v>
      </c>
      <c r="F76" s="14">
        <v>5</v>
      </c>
      <c r="G76" s="14">
        <v>7</v>
      </c>
      <c r="H76" s="14">
        <v>9</v>
      </c>
      <c r="I76" s="15">
        <f t="shared" si="8"/>
        <v>39</v>
      </c>
      <c r="J76" s="16">
        <f t="shared" si="6"/>
        <v>5.85</v>
      </c>
      <c r="K76" s="30">
        <v>3</v>
      </c>
      <c r="L76" s="30">
        <v>2</v>
      </c>
      <c r="M76" s="30">
        <v>2</v>
      </c>
      <c r="N76" s="30">
        <v>3</v>
      </c>
      <c r="O76" s="30">
        <v>2.5</v>
      </c>
      <c r="P76" s="31">
        <f t="shared" si="15"/>
        <v>12.5</v>
      </c>
      <c r="Q76" s="32">
        <f t="shared" si="7"/>
        <v>0.625</v>
      </c>
      <c r="R76" s="38">
        <f t="shared" si="12"/>
        <v>1.35</v>
      </c>
      <c r="S76" s="136">
        <f t="shared" si="12"/>
        <v>1.6</v>
      </c>
      <c r="T76" s="136">
        <f t="shared" si="12"/>
        <v>0.85</v>
      </c>
      <c r="U76" s="136">
        <f t="shared" si="12"/>
        <v>1.2000000000000002</v>
      </c>
      <c r="V76" s="139">
        <f t="shared" si="12"/>
        <v>1.4749999999999999</v>
      </c>
      <c r="W76" s="121">
        <f t="shared" si="2"/>
        <v>51.5</v>
      </c>
      <c r="X76" s="161">
        <f t="shared" si="2"/>
        <v>6.4749999999999996</v>
      </c>
      <c r="Y76" s="171">
        <v>43</v>
      </c>
      <c r="Z76" s="163">
        <f t="shared" si="5"/>
        <v>34.4</v>
      </c>
    </row>
    <row r="77" spans="1:26" ht="19.5" customHeight="1" x14ac:dyDescent="0.3">
      <c r="A77" s="6">
        <v>71</v>
      </c>
      <c r="B77" s="151">
        <v>663791</v>
      </c>
      <c r="C77" s="152" t="s">
        <v>175</v>
      </c>
      <c r="D77" s="14">
        <v>9.5</v>
      </c>
      <c r="E77" s="14">
        <v>11</v>
      </c>
      <c r="F77" s="14">
        <v>8</v>
      </c>
      <c r="G77" s="14">
        <v>14</v>
      </c>
      <c r="H77" s="14">
        <v>12</v>
      </c>
      <c r="I77" s="15">
        <f t="shared" si="8"/>
        <v>54.5</v>
      </c>
      <c r="J77" s="16">
        <f t="shared" si="6"/>
        <v>8.1749999999999989</v>
      </c>
      <c r="K77" s="30">
        <v>5</v>
      </c>
      <c r="L77" s="30">
        <v>2.5</v>
      </c>
      <c r="M77" s="30">
        <v>2.5</v>
      </c>
      <c r="N77" s="30">
        <v>4</v>
      </c>
      <c r="O77" s="30">
        <v>3</v>
      </c>
      <c r="P77" s="31">
        <f t="shared" si="15"/>
        <v>17</v>
      </c>
      <c r="Q77" s="32">
        <f t="shared" si="7"/>
        <v>0.85000000000000009</v>
      </c>
      <c r="R77" s="38">
        <f t="shared" si="12"/>
        <v>1.675</v>
      </c>
      <c r="S77" s="136">
        <f t="shared" si="12"/>
        <v>1.7749999999999999</v>
      </c>
      <c r="T77" s="136">
        <f t="shared" si="12"/>
        <v>1.325</v>
      </c>
      <c r="U77" s="136">
        <f t="shared" si="12"/>
        <v>2.3000000000000003</v>
      </c>
      <c r="V77" s="139">
        <f t="shared" si="12"/>
        <v>1.9499999999999997</v>
      </c>
      <c r="W77" s="121">
        <f t="shared" si="2"/>
        <v>71.5</v>
      </c>
      <c r="X77" s="161">
        <f t="shared" si="2"/>
        <v>9.0249999999999986</v>
      </c>
      <c r="Y77" s="171">
        <v>59</v>
      </c>
      <c r="Z77" s="163">
        <f t="shared" si="5"/>
        <v>47.2</v>
      </c>
    </row>
    <row r="78" spans="1:26" ht="19.5" customHeight="1" x14ac:dyDescent="0.3">
      <c r="A78" s="6">
        <v>72</v>
      </c>
      <c r="B78" s="151">
        <v>663792</v>
      </c>
      <c r="C78" s="152" t="s">
        <v>176</v>
      </c>
      <c r="D78" s="14">
        <v>10</v>
      </c>
      <c r="E78" s="14">
        <v>7.5</v>
      </c>
      <c r="F78" s="14">
        <v>12</v>
      </c>
      <c r="G78" s="14">
        <v>9</v>
      </c>
      <c r="H78" s="14">
        <v>8.5</v>
      </c>
      <c r="I78" s="15">
        <f t="shared" si="8"/>
        <v>47</v>
      </c>
      <c r="J78" s="16">
        <f t="shared" si="6"/>
        <v>7.05</v>
      </c>
      <c r="K78" s="30">
        <v>3</v>
      </c>
      <c r="L78" s="30">
        <v>2</v>
      </c>
      <c r="M78" s="30">
        <v>3.5</v>
      </c>
      <c r="N78" s="30">
        <v>2.5</v>
      </c>
      <c r="O78" s="30">
        <v>4</v>
      </c>
      <c r="P78" s="31">
        <f t="shared" si="15"/>
        <v>15</v>
      </c>
      <c r="Q78" s="32">
        <f t="shared" si="7"/>
        <v>0.75</v>
      </c>
      <c r="R78" s="38">
        <f t="shared" si="12"/>
        <v>1.65</v>
      </c>
      <c r="S78" s="136">
        <f t="shared" si="12"/>
        <v>1.2250000000000001</v>
      </c>
      <c r="T78" s="136">
        <f t="shared" si="12"/>
        <v>1.9749999999999999</v>
      </c>
      <c r="U78" s="136">
        <f t="shared" si="12"/>
        <v>1.4749999999999999</v>
      </c>
      <c r="V78" s="139">
        <f t="shared" si="12"/>
        <v>1.4749999999999999</v>
      </c>
      <c r="W78" s="121">
        <f t="shared" si="2"/>
        <v>62</v>
      </c>
      <c r="X78" s="161">
        <f t="shared" si="2"/>
        <v>7.8</v>
      </c>
      <c r="Y78" s="171">
        <v>50</v>
      </c>
      <c r="Z78" s="163">
        <f t="shared" si="5"/>
        <v>40</v>
      </c>
    </row>
    <row r="79" spans="1:26" ht="19.5" customHeight="1" x14ac:dyDescent="0.3">
      <c r="A79" s="6">
        <v>73</v>
      </c>
      <c r="B79" s="151">
        <v>663793</v>
      </c>
      <c r="C79" s="152" t="s">
        <v>177</v>
      </c>
      <c r="D79" s="14">
        <v>2</v>
      </c>
      <c r="E79" s="14">
        <v>1</v>
      </c>
      <c r="F79" s="14">
        <v>0.5</v>
      </c>
      <c r="G79" s="14">
        <v>2.5</v>
      </c>
      <c r="H79" s="14">
        <v>1</v>
      </c>
      <c r="I79" s="15">
        <f t="shared" si="8"/>
        <v>7</v>
      </c>
      <c r="J79" s="16">
        <f t="shared" si="6"/>
        <v>1.05</v>
      </c>
      <c r="K79" s="30">
        <v>0</v>
      </c>
      <c r="L79" s="30">
        <v>0.5</v>
      </c>
      <c r="M79" s="30">
        <v>1</v>
      </c>
      <c r="N79" s="30">
        <v>0</v>
      </c>
      <c r="O79" s="30">
        <v>1.5</v>
      </c>
      <c r="P79" s="31">
        <f t="shared" si="15"/>
        <v>3</v>
      </c>
      <c r="Q79" s="32">
        <f t="shared" si="7"/>
        <v>0.15000000000000002</v>
      </c>
      <c r="R79" s="38">
        <f t="shared" si="12"/>
        <v>0.3</v>
      </c>
      <c r="S79" s="136">
        <f t="shared" si="12"/>
        <v>0.17499999999999999</v>
      </c>
      <c r="T79" s="136">
        <f t="shared" si="12"/>
        <v>0.125</v>
      </c>
      <c r="U79" s="136">
        <f t="shared" si="12"/>
        <v>0.375</v>
      </c>
      <c r="V79" s="139">
        <f t="shared" si="12"/>
        <v>0.22500000000000001</v>
      </c>
      <c r="W79" s="121">
        <f t="shared" si="2"/>
        <v>10</v>
      </c>
      <c r="X79" s="161">
        <f t="shared" si="2"/>
        <v>1.2000000000000002</v>
      </c>
      <c r="Y79" s="171">
        <v>0</v>
      </c>
      <c r="Z79" s="163">
        <f t="shared" si="5"/>
        <v>0</v>
      </c>
    </row>
    <row r="80" spans="1:26" ht="19.5" customHeight="1" x14ac:dyDescent="0.3">
      <c r="A80" s="6">
        <v>74</v>
      </c>
      <c r="B80" s="151">
        <v>663794</v>
      </c>
      <c r="C80" s="152" t="s">
        <v>178</v>
      </c>
      <c r="D80" s="14">
        <v>8</v>
      </c>
      <c r="E80" s="14">
        <v>6</v>
      </c>
      <c r="F80" s="14">
        <v>5</v>
      </c>
      <c r="G80" s="14">
        <v>7</v>
      </c>
      <c r="H80" s="14">
        <v>6</v>
      </c>
      <c r="I80" s="15">
        <f t="shared" si="8"/>
        <v>32</v>
      </c>
      <c r="J80" s="16">
        <f t="shared" si="6"/>
        <v>4.8</v>
      </c>
      <c r="K80" s="30">
        <v>2</v>
      </c>
      <c r="L80" s="30">
        <v>2.5</v>
      </c>
      <c r="M80" s="30">
        <v>2</v>
      </c>
      <c r="N80" s="30">
        <v>1.5</v>
      </c>
      <c r="O80" s="30">
        <v>1</v>
      </c>
      <c r="P80" s="31">
        <f t="shared" si="15"/>
        <v>9</v>
      </c>
      <c r="Q80" s="32">
        <f t="shared" si="7"/>
        <v>0.45</v>
      </c>
      <c r="R80" s="38">
        <f t="shared" si="12"/>
        <v>1.3</v>
      </c>
      <c r="S80" s="136">
        <f t="shared" si="12"/>
        <v>1.0249999999999999</v>
      </c>
      <c r="T80" s="136">
        <f t="shared" si="12"/>
        <v>0.85</v>
      </c>
      <c r="U80" s="136">
        <f t="shared" si="12"/>
        <v>1.125</v>
      </c>
      <c r="V80" s="139">
        <f t="shared" si="12"/>
        <v>0.95</v>
      </c>
      <c r="W80" s="121">
        <f t="shared" si="2"/>
        <v>41</v>
      </c>
      <c r="X80" s="161">
        <f t="shared" si="2"/>
        <v>5.25</v>
      </c>
      <c r="Y80" s="171">
        <v>36</v>
      </c>
      <c r="Z80" s="163">
        <f t="shared" si="5"/>
        <v>28.8</v>
      </c>
    </row>
    <row r="81" spans="1:26" ht="19.5" customHeight="1" x14ac:dyDescent="0.3">
      <c r="A81" s="6">
        <v>75</v>
      </c>
      <c r="B81" s="151">
        <v>663795</v>
      </c>
      <c r="C81" s="152" t="s">
        <v>179</v>
      </c>
      <c r="D81" s="14">
        <v>6.5</v>
      </c>
      <c r="E81" s="14">
        <v>7</v>
      </c>
      <c r="F81" s="14">
        <v>8.5</v>
      </c>
      <c r="G81" s="14">
        <v>6</v>
      </c>
      <c r="H81" s="14">
        <v>7.5</v>
      </c>
      <c r="I81" s="15">
        <f t="shared" si="8"/>
        <v>35.5</v>
      </c>
      <c r="J81" s="16">
        <f t="shared" si="6"/>
        <v>5.3250000000000002</v>
      </c>
      <c r="K81" s="30">
        <v>2.5</v>
      </c>
      <c r="L81" s="30">
        <v>3.5</v>
      </c>
      <c r="M81" s="30">
        <v>3</v>
      </c>
      <c r="N81" s="30">
        <v>2</v>
      </c>
      <c r="O81" s="30">
        <v>1.5</v>
      </c>
      <c r="P81" s="31">
        <f t="shared" si="15"/>
        <v>12.5</v>
      </c>
      <c r="Q81" s="32">
        <f t="shared" si="7"/>
        <v>0.625</v>
      </c>
      <c r="R81" s="38">
        <f t="shared" si="12"/>
        <v>1.1000000000000001</v>
      </c>
      <c r="S81" s="136">
        <f t="shared" si="12"/>
        <v>1.2250000000000001</v>
      </c>
      <c r="T81" s="136">
        <f t="shared" si="12"/>
        <v>1.4249999999999998</v>
      </c>
      <c r="U81" s="136">
        <f t="shared" si="12"/>
        <v>0.99999999999999989</v>
      </c>
      <c r="V81" s="139">
        <f t="shared" si="12"/>
        <v>1.2</v>
      </c>
      <c r="W81" s="121">
        <f t="shared" si="2"/>
        <v>48</v>
      </c>
      <c r="X81" s="161">
        <f t="shared" si="2"/>
        <v>5.95</v>
      </c>
      <c r="Y81" s="171">
        <v>40</v>
      </c>
      <c r="Z81" s="163">
        <f t="shared" si="5"/>
        <v>32</v>
      </c>
    </row>
    <row r="82" spans="1:26" ht="19.5" customHeight="1" x14ac:dyDescent="0.3">
      <c r="A82" s="6">
        <v>76</v>
      </c>
      <c r="B82" s="151">
        <v>663796</v>
      </c>
      <c r="C82" s="152" t="s">
        <v>180</v>
      </c>
      <c r="D82" s="14">
        <v>10</v>
      </c>
      <c r="E82" s="14">
        <v>12</v>
      </c>
      <c r="F82" s="14">
        <v>9</v>
      </c>
      <c r="G82" s="14">
        <v>7.5</v>
      </c>
      <c r="H82" s="14">
        <v>8.5</v>
      </c>
      <c r="I82" s="15">
        <f t="shared" si="8"/>
        <v>47</v>
      </c>
      <c r="J82" s="16">
        <f t="shared" si="6"/>
        <v>7.05</v>
      </c>
      <c r="K82" s="30">
        <v>3</v>
      </c>
      <c r="L82" s="30">
        <v>4</v>
      </c>
      <c r="M82" s="30">
        <v>2.5</v>
      </c>
      <c r="N82" s="30">
        <v>2.5</v>
      </c>
      <c r="O82" s="30">
        <v>3</v>
      </c>
      <c r="P82" s="31">
        <f t="shared" si="15"/>
        <v>15</v>
      </c>
      <c r="Q82" s="32">
        <f t="shared" si="7"/>
        <v>0.75</v>
      </c>
      <c r="R82" s="38">
        <f t="shared" si="12"/>
        <v>1.65</v>
      </c>
      <c r="S82" s="136">
        <f t="shared" si="12"/>
        <v>1.9999999999999998</v>
      </c>
      <c r="T82" s="136">
        <f t="shared" si="12"/>
        <v>1.4749999999999999</v>
      </c>
      <c r="U82" s="136">
        <f t="shared" si="12"/>
        <v>1.25</v>
      </c>
      <c r="V82" s="139">
        <f t="shared" si="12"/>
        <v>1.4249999999999998</v>
      </c>
      <c r="W82" s="121">
        <f t="shared" si="2"/>
        <v>62</v>
      </c>
      <c r="X82" s="161">
        <f t="shared" si="2"/>
        <v>7.8</v>
      </c>
      <c r="Y82" s="171">
        <v>50</v>
      </c>
      <c r="Z82" s="163">
        <f t="shared" si="5"/>
        <v>40</v>
      </c>
    </row>
    <row r="83" spans="1:26" ht="19.5" customHeight="1" x14ac:dyDescent="0.3">
      <c r="A83" s="6">
        <v>77</v>
      </c>
      <c r="B83" s="151">
        <v>663797</v>
      </c>
      <c r="C83" s="152" t="s">
        <v>181</v>
      </c>
      <c r="D83" s="166">
        <v>5</v>
      </c>
      <c r="E83" s="166">
        <v>7.5</v>
      </c>
      <c r="F83" s="166">
        <v>6</v>
      </c>
      <c r="G83" s="166">
        <v>6.5</v>
      </c>
      <c r="H83" s="166">
        <v>5.5</v>
      </c>
      <c r="I83" s="15">
        <f t="shared" si="8"/>
        <v>30.5</v>
      </c>
      <c r="J83" s="16">
        <f t="shared" si="6"/>
        <v>4.5750000000000002</v>
      </c>
      <c r="K83" s="30">
        <v>1</v>
      </c>
      <c r="L83" s="30">
        <v>2</v>
      </c>
      <c r="M83" s="30">
        <v>2.5</v>
      </c>
      <c r="N83" s="30">
        <v>1.5</v>
      </c>
      <c r="O83" s="30">
        <v>2.5</v>
      </c>
      <c r="P83" s="31">
        <f t="shared" si="15"/>
        <v>9.5</v>
      </c>
      <c r="Q83" s="32">
        <f t="shared" si="7"/>
        <v>0.47500000000000003</v>
      </c>
      <c r="R83" s="38">
        <f t="shared" si="12"/>
        <v>0.8</v>
      </c>
      <c r="S83" s="136">
        <f t="shared" si="12"/>
        <v>1.2250000000000001</v>
      </c>
      <c r="T83" s="136">
        <f t="shared" si="12"/>
        <v>1.0249999999999999</v>
      </c>
      <c r="U83" s="136">
        <f t="shared" si="12"/>
        <v>1.05</v>
      </c>
      <c r="V83" s="139">
        <f t="shared" si="12"/>
        <v>0.95</v>
      </c>
      <c r="W83" s="121">
        <f t="shared" si="2"/>
        <v>40</v>
      </c>
      <c r="X83" s="161">
        <f t="shared" si="2"/>
        <v>5.05</v>
      </c>
      <c r="Y83" s="171">
        <v>36</v>
      </c>
      <c r="Z83" s="163">
        <f t="shared" si="5"/>
        <v>28.8</v>
      </c>
    </row>
    <row r="84" spans="1:26" ht="19.5" customHeight="1" x14ac:dyDescent="0.3">
      <c r="A84" s="6">
        <v>78</v>
      </c>
      <c r="B84" s="151">
        <v>663798</v>
      </c>
      <c r="C84" s="152" t="s">
        <v>182</v>
      </c>
      <c r="D84" s="14">
        <v>10</v>
      </c>
      <c r="E84" s="14">
        <v>12</v>
      </c>
      <c r="F84" s="14">
        <v>9.5</v>
      </c>
      <c r="G84" s="14">
        <v>7</v>
      </c>
      <c r="H84" s="14">
        <v>10</v>
      </c>
      <c r="I84" s="15">
        <f t="shared" si="8"/>
        <v>48.5</v>
      </c>
      <c r="J84" s="16">
        <f t="shared" si="6"/>
        <v>7.2749999999999995</v>
      </c>
      <c r="K84" s="30">
        <v>2.5</v>
      </c>
      <c r="L84" s="30">
        <v>3.5</v>
      </c>
      <c r="M84" s="30">
        <v>3</v>
      </c>
      <c r="N84" s="30">
        <v>2.5</v>
      </c>
      <c r="O84" s="30">
        <v>4</v>
      </c>
      <c r="P84" s="31">
        <f t="shared" si="15"/>
        <v>15.5</v>
      </c>
      <c r="Q84" s="32">
        <f t="shared" si="7"/>
        <v>0.77500000000000002</v>
      </c>
      <c r="R84" s="38">
        <f t="shared" si="12"/>
        <v>1.625</v>
      </c>
      <c r="S84" s="136">
        <f t="shared" si="12"/>
        <v>1.9749999999999999</v>
      </c>
      <c r="T84" s="136">
        <f t="shared" si="12"/>
        <v>1.5750000000000002</v>
      </c>
      <c r="U84" s="136">
        <f t="shared" si="12"/>
        <v>1.175</v>
      </c>
      <c r="V84" s="139">
        <f t="shared" si="12"/>
        <v>1.7</v>
      </c>
      <c r="W84" s="121">
        <f t="shared" si="2"/>
        <v>64</v>
      </c>
      <c r="X84" s="161">
        <f t="shared" si="2"/>
        <v>8.0499999999999989</v>
      </c>
      <c r="Y84" s="171">
        <v>54</v>
      </c>
      <c r="Z84" s="163">
        <f t="shared" si="5"/>
        <v>43.2</v>
      </c>
    </row>
    <row r="85" spans="1:26" ht="19.5" customHeight="1" x14ac:dyDescent="0.3">
      <c r="A85" s="6">
        <v>79</v>
      </c>
      <c r="B85" s="151">
        <v>663799</v>
      </c>
      <c r="C85" s="152" t="s">
        <v>183</v>
      </c>
      <c r="D85" s="14">
        <v>9.5</v>
      </c>
      <c r="E85" s="14">
        <v>8</v>
      </c>
      <c r="F85" s="14">
        <v>6</v>
      </c>
      <c r="G85" s="14">
        <v>9</v>
      </c>
      <c r="H85" s="14">
        <v>7</v>
      </c>
      <c r="I85" s="15">
        <f t="shared" si="8"/>
        <v>39.5</v>
      </c>
      <c r="J85" s="16">
        <f t="shared" si="6"/>
        <v>5.9249999999999998</v>
      </c>
      <c r="K85" s="30">
        <v>3</v>
      </c>
      <c r="L85" s="30">
        <v>2.5</v>
      </c>
      <c r="M85" s="30">
        <v>2.5</v>
      </c>
      <c r="N85" s="30">
        <v>2</v>
      </c>
      <c r="O85" s="30">
        <v>3</v>
      </c>
      <c r="P85" s="31">
        <f t="shared" si="15"/>
        <v>13</v>
      </c>
      <c r="Q85" s="32">
        <f t="shared" si="7"/>
        <v>0.65</v>
      </c>
      <c r="R85" s="38">
        <f t="shared" si="12"/>
        <v>1.5750000000000002</v>
      </c>
      <c r="S85" s="136">
        <f t="shared" si="12"/>
        <v>1.325</v>
      </c>
      <c r="T85" s="136">
        <f t="shared" si="12"/>
        <v>1.0249999999999999</v>
      </c>
      <c r="U85" s="136">
        <f t="shared" si="12"/>
        <v>1.45</v>
      </c>
      <c r="V85" s="139">
        <f t="shared" si="12"/>
        <v>1.2000000000000002</v>
      </c>
      <c r="W85" s="121">
        <f t="shared" si="2"/>
        <v>52.5</v>
      </c>
      <c r="X85" s="161">
        <f t="shared" si="2"/>
        <v>6.5750000000000002</v>
      </c>
      <c r="Y85" s="171">
        <v>44</v>
      </c>
      <c r="Z85" s="163">
        <f t="shared" si="5"/>
        <v>35.200000000000003</v>
      </c>
    </row>
    <row r="86" spans="1:26" ht="19.5" customHeight="1" x14ac:dyDescent="0.3">
      <c r="A86" s="6">
        <v>80</v>
      </c>
      <c r="B86" s="151">
        <v>663800</v>
      </c>
      <c r="C86" s="152" t="s">
        <v>184</v>
      </c>
      <c r="D86" s="14">
        <v>8</v>
      </c>
      <c r="E86" s="14">
        <v>6.5</v>
      </c>
      <c r="F86" s="14">
        <v>9.5</v>
      </c>
      <c r="G86" s="14">
        <v>6.5</v>
      </c>
      <c r="H86" s="14">
        <v>6</v>
      </c>
      <c r="I86" s="15">
        <f t="shared" si="8"/>
        <v>36.5</v>
      </c>
      <c r="J86" s="16">
        <f t="shared" si="6"/>
        <v>5.4749999999999996</v>
      </c>
      <c r="K86" s="30">
        <v>2</v>
      </c>
      <c r="L86" s="30">
        <v>3</v>
      </c>
      <c r="M86" s="30">
        <v>2</v>
      </c>
      <c r="N86" s="30">
        <v>3</v>
      </c>
      <c r="O86" s="30">
        <v>2.5</v>
      </c>
      <c r="P86" s="31">
        <f t="shared" si="15"/>
        <v>12.5</v>
      </c>
      <c r="Q86" s="32">
        <f t="shared" si="7"/>
        <v>0.625</v>
      </c>
      <c r="R86" s="38">
        <f t="shared" si="12"/>
        <v>1.3</v>
      </c>
      <c r="S86" s="136">
        <f t="shared" si="12"/>
        <v>1.125</v>
      </c>
      <c r="T86" s="136">
        <f t="shared" si="12"/>
        <v>1.5250000000000001</v>
      </c>
      <c r="U86" s="136">
        <f t="shared" si="12"/>
        <v>1.125</v>
      </c>
      <c r="V86" s="139">
        <f t="shared" si="12"/>
        <v>1.0249999999999999</v>
      </c>
      <c r="W86" s="121">
        <f t="shared" si="2"/>
        <v>49</v>
      </c>
      <c r="X86" s="161">
        <f t="shared" si="2"/>
        <v>6.1</v>
      </c>
      <c r="Y86" s="171">
        <v>43</v>
      </c>
      <c r="Z86" s="163">
        <f t="shared" si="5"/>
        <v>34.4</v>
      </c>
    </row>
    <row r="87" spans="1:26" ht="19.5" customHeight="1" x14ac:dyDescent="0.3">
      <c r="A87" s="6">
        <v>81</v>
      </c>
      <c r="B87" s="151">
        <v>663801</v>
      </c>
      <c r="C87" s="152" t="s">
        <v>185</v>
      </c>
      <c r="D87" s="14">
        <v>1</v>
      </c>
      <c r="E87" s="14">
        <v>0.5</v>
      </c>
      <c r="F87" s="14">
        <v>1</v>
      </c>
      <c r="G87" s="14">
        <v>2</v>
      </c>
      <c r="H87" s="14">
        <v>1.5</v>
      </c>
      <c r="I87" s="15">
        <f t="shared" si="8"/>
        <v>6</v>
      </c>
      <c r="J87" s="16">
        <f t="shared" si="6"/>
        <v>0.89999999999999991</v>
      </c>
      <c r="K87" s="30">
        <v>0.5</v>
      </c>
      <c r="L87" s="30">
        <v>1</v>
      </c>
      <c r="M87" s="30">
        <v>0.5</v>
      </c>
      <c r="N87" s="30">
        <v>0</v>
      </c>
      <c r="O87" s="30">
        <v>0.5</v>
      </c>
      <c r="P87" s="30">
        <f t="shared" ref="P87" si="16">SUM(K87:O87)</f>
        <v>2.5</v>
      </c>
      <c r="Q87" s="32">
        <f t="shared" si="7"/>
        <v>0.125</v>
      </c>
      <c r="R87" s="38">
        <f t="shared" si="12"/>
        <v>0.17499999999999999</v>
      </c>
      <c r="S87" s="136">
        <f t="shared" si="12"/>
        <v>0.125</v>
      </c>
      <c r="T87" s="136">
        <f t="shared" si="12"/>
        <v>0.17499999999999999</v>
      </c>
      <c r="U87" s="136">
        <f t="shared" si="12"/>
        <v>0.3</v>
      </c>
      <c r="V87" s="139">
        <f t="shared" si="12"/>
        <v>0.24999999999999997</v>
      </c>
      <c r="W87" s="121">
        <f t="shared" si="2"/>
        <v>8.5</v>
      </c>
      <c r="X87" s="161">
        <f t="shared" si="2"/>
        <v>1.0249999999999999</v>
      </c>
      <c r="Y87" s="171">
        <v>9</v>
      </c>
      <c r="Z87" s="163">
        <f t="shared" si="5"/>
        <v>7.2</v>
      </c>
    </row>
    <row r="88" spans="1:26" ht="19.5" customHeight="1" x14ac:dyDescent="0.3">
      <c r="A88" s="6">
        <v>82</v>
      </c>
      <c r="B88" s="151">
        <v>663802</v>
      </c>
      <c r="C88" s="152" t="s">
        <v>186</v>
      </c>
      <c r="D88" s="14">
        <v>9.5</v>
      </c>
      <c r="E88" s="14">
        <v>10</v>
      </c>
      <c r="F88" s="14">
        <v>14</v>
      </c>
      <c r="G88" s="14">
        <v>12.5</v>
      </c>
      <c r="H88" s="14">
        <v>8</v>
      </c>
      <c r="I88" s="15">
        <f t="shared" si="8"/>
        <v>54</v>
      </c>
      <c r="J88" s="16">
        <f t="shared" si="6"/>
        <v>8.1</v>
      </c>
      <c r="K88" s="30">
        <v>3.5</v>
      </c>
      <c r="L88" s="30">
        <v>3</v>
      </c>
      <c r="M88" s="30">
        <v>2.5</v>
      </c>
      <c r="N88" s="30">
        <v>3.5</v>
      </c>
      <c r="O88" s="30">
        <v>4</v>
      </c>
      <c r="P88" s="31">
        <f t="shared" si="15"/>
        <v>16.5</v>
      </c>
      <c r="Q88" s="32">
        <f t="shared" si="7"/>
        <v>0.82500000000000007</v>
      </c>
      <c r="R88" s="38">
        <f t="shared" si="12"/>
        <v>1.6</v>
      </c>
      <c r="S88" s="136">
        <f t="shared" si="12"/>
        <v>1.65</v>
      </c>
      <c r="T88" s="136">
        <f t="shared" si="12"/>
        <v>2.2250000000000001</v>
      </c>
      <c r="U88" s="136">
        <f t="shared" si="12"/>
        <v>2.0499999999999998</v>
      </c>
      <c r="V88" s="139">
        <f t="shared" si="12"/>
        <v>1.4</v>
      </c>
      <c r="W88" s="121">
        <f t="shared" si="2"/>
        <v>70.5</v>
      </c>
      <c r="X88" s="161">
        <f t="shared" si="2"/>
        <v>8.9249999999999989</v>
      </c>
      <c r="Y88" s="171">
        <v>58</v>
      </c>
      <c r="Z88" s="163">
        <f t="shared" si="5"/>
        <v>46.400000000000006</v>
      </c>
    </row>
    <row r="89" spans="1:26" ht="19.5" customHeight="1" x14ac:dyDescent="0.3">
      <c r="A89" s="6">
        <v>83</v>
      </c>
      <c r="B89" s="151">
        <v>663803</v>
      </c>
      <c r="C89" s="152" t="s">
        <v>187</v>
      </c>
      <c r="D89" s="166">
        <v>6</v>
      </c>
      <c r="E89" s="166">
        <v>7</v>
      </c>
      <c r="F89" s="166">
        <v>6.5</v>
      </c>
      <c r="G89" s="166">
        <v>8</v>
      </c>
      <c r="H89" s="166">
        <v>5</v>
      </c>
      <c r="I89" s="15">
        <f t="shared" si="8"/>
        <v>32.5</v>
      </c>
      <c r="J89" s="16">
        <f t="shared" si="6"/>
        <v>4.875</v>
      </c>
      <c r="K89" s="30">
        <v>2</v>
      </c>
      <c r="L89" s="30">
        <v>1.5</v>
      </c>
      <c r="M89" s="30">
        <v>2</v>
      </c>
      <c r="N89" s="30">
        <v>1</v>
      </c>
      <c r="O89" s="30">
        <v>2.5</v>
      </c>
      <c r="P89" s="30">
        <f t="shared" ref="P89" si="17">SUM(K89:O89)</f>
        <v>9</v>
      </c>
      <c r="Q89" s="32">
        <f t="shared" si="7"/>
        <v>0.45</v>
      </c>
      <c r="R89" s="38">
        <f t="shared" si="12"/>
        <v>0.99999999999999989</v>
      </c>
      <c r="S89" s="136">
        <f t="shared" si="12"/>
        <v>1.125</v>
      </c>
      <c r="T89" s="136">
        <f t="shared" si="12"/>
        <v>1.075</v>
      </c>
      <c r="U89" s="136">
        <f t="shared" si="12"/>
        <v>1.25</v>
      </c>
      <c r="V89" s="139">
        <f t="shared" si="12"/>
        <v>0.875</v>
      </c>
      <c r="W89" s="121">
        <f t="shared" si="2"/>
        <v>41.5</v>
      </c>
      <c r="X89" s="161">
        <f t="shared" si="2"/>
        <v>5.3250000000000002</v>
      </c>
      <c r="Y89" s="171">
        <v>36</v>
      </c>
      <c r="Z89" s="163">
        <f t="shared" si="5"/>
        <v>28.8</v>
      </c>
    </row>
    <row r="90" spans="1:26" ht="19.5" customHeight="1" x14ac:dyDescent="0.3">
      <c r="A90" s="6">
        <v>84</v>
      </c>
      <c r="B90" s="151">
        <v>663804</v>
      </c>
      <c r="C90" s="152" t="s">
        <v>188</v>
      </c>
      <c r="D90" s="166">
        <v>6.5</v>
      </c>
      <c r="E90" s="166">
        <v>5</v>
      </c>
      <c r="F90" s="166">
        <v>6</v>
      </c>
      <c r="G90" s="166">
        <v>7.5</v>
      </c>
      <c r="H90" s="166">
        <v>7</v>
      </c>
      <c r="I90" s="15">
        <f t="shared" si="8"/>
        <v>32</v>
      </c>
      <c r="J90" s="16">
        <f t="shared" si="6"/>
        <v>4.8</v>
      </c>
      <c r="K90" s="30">
        <v>1.5</v>
      </c>
      <c r="L90" s="30">
        <v>1</v>
      </c>
      <c r="M90" s="30">
        <v>2.5</v>
      </c>
      <c r="N90" s="30">
        <v>2.5</v>
      </c>
      <c r="O90" s="30">
        <v>2</v>
      </c>
      <c r="P90" s="31">
        <f t="shared" si="15"/>
        <v>9.5</v>
      </c>
      <c r="Q90" s="32">
        <f t="shared" si="7"/>
        <v>0.47500000000000003</v>
      </c>
      <c r="R90" s="38">
        <f t="shared" si="12"/>
        <v>1.05</v>
      </c>
      <c r="S90" s="136">
        <f t="shared" si="12"/>
        <v>0.8</v>
      </c>
      <c r="T90" s="136">
        <f t="shared" si="12"/>
        <v>1.0249999999999999</v>
      </c>
      <c r="U90" s="136">
        <f t="shared" si="12"/>
        <v>1.25</v>
      </c>
      <c r="V90" s="139">
        <f t="shared" si="12"/>
        <v>1.1500000000000001</v>
      </c>
      <c r="W90" s="121">
        <f t="shared" si="2"/>
        <v>41.5</v>
      </c>
      <c r="X90" s="161">
        <f t="shared" si="2"/>
        <v>5.2749999999999995</v>
      </c>
      <c r="Y90" s="171">
        <v>37</v>
      </c>
      <c r="Z90" s="163">
        <f t="shared" si="5"/>
        <v>29.6</v>
      </c>
    </row>
    <row r="91" spans="1:26" ht="19.5" customHeight="1" x14ac:dyDescent="0.3">
      <c r="A91" s="6">
        <v>85</v>
      </c>
      <c r="B91" s="151">
        <v>663805</v>
      </c>
      <c r="C91" s="152" t="s">
        <v>189</v>
      </c>
      <c r="D91" s="14">
        <v>6</v>
      </c>
      <c r="E91" s="14">
        <v>7</v>
      </c>
      <c r="F91" s="14">
        <v>9</v>
      </c>
      <c r="G91" s="14">
        <v>10</v>
      </c>
      <c r="H91" s="14">
        <v>7.5</v>
      </c>
      <c r="I91" s="15">
        <f t="shared" si="8"/>
        <v>39.5</v>
      </c>
      <c r="J91" s="16">
        <f t="shared" si="6"/>
        <v>5.9249999999999998</v>
      </c>
      <c r="K91" s="30">
        <v>2</v>
      </c>
      <c r="L91" s="30">
        <v>2.5</v>
      </c>
      <c r="M91" s="30">
        <v>3</v>
      </c>
      <c r="N91" s="30">
        <v>3.5</v>
      </c>
      <c r="O91" s="30">
        <v>1.5</v>
      </c>
      <c r="P91" s="31">
        <f t="shared" si="15"/>
        <v>12.5</v>
      </c>
      <c r="Q91" s="32">
        <f t="shared" si="7"/>
        <v>0.625</v>
      </c>
      <c r="R91" s="38">
        <f t="shared" si="12"/>
        <v>0.99999999999999989</v>
      </c>
      <c r="S91" s="136">
        <f t="shared" si="12"/>
        <v>1.175</v>
      </c>
      <c r="T91" s="136">
        <f t="shared" si="12"/>
        <v>1.5</v>
      </c>
      <c r="U91" s="136">
        <f t="shared" si="12"/>
        <v>1.675</v>
      </c>
      <c r="V91" s="139">
        <f t="shared" si="12"/>
        <v>1.2</v>
      </c>
      <c r="W91" s="121">
        <f t="shared" si="2"/>
        <v>52</v>
      </c>
      <c r="X91" s="161">
        <f t="shared" si="2"/>
        <v>6.55</v>
      </c>
      <c r="Y91" s="171">
        <v>44</v>
      </c>
      <c r="Z91" s="163">
        <f t="shared" si="5"/>
        <v>35.200000000000003</v>
      </c>
    </row>
    <row r="92" spans="1:26" ht="19.5" customHeight="1" x14ac:dyDescent="0.3">
      <c r="A92" s="6">
        <v>86</v>
      </c>
      <c r="B92" s="151">
        <v>663806</v>
      </c>
      <c r="C92" s="152" t="s">
        <v>190</v>
      </c>
      <c r="D92" s="14">
        <v>7.5</v>
      </c>
      <c r="E92" s="14">
        <v>8.5</v>
      </c>
      <c r="F92" s="14">
        <v>10</v>
      </c>
      <c r="G92" s="14">
        <v>9</v>
      </c>
      <c r="H92" s="14">
        <v>12</v>
      </c>
      <c r="I92" s="15">
        <f t="shared" si="8"/>
        <v>47</v>
      </c>
      <c r="J92" s="16">
        <f t="shared" si="6"/>
        <v>7.05</v>
      </c>
      <c r="K92" s="30">
        <v>3</v>
      </c>
      <c r="L92" s="30">
        <v>3.5</v>
      </c>
      <c r="M92" s="30">
        <v>2.5</v>
      </c>
      <c r="N92" s="30">
        <v>3</v>
      </c>
      <c r="O92" s="30">
        <v>2.5</v>
      </c>
      <c r="P92" s="31">
        <f t="shared" si="15"/>
        <v>14.5</v>
      </c>
      <c r="Q92" s="32">
        <f t="shared" si="7"/>
        <v>0.72500000000000009</v>
      </c>
      <c r="R92" s="38">
        <f t="shared" si="12"/>
        <v>1.2749999999999999</v>
      </c>
      <c r="S92" s="136">
        <f t="shared" si="12"/>
        <v>1.45</v>
      </c>
      <c r="T92" s="136">
        <f t="shared" si="12"/>
        <v>1.625</v>
      </c>
      <c r="U92" s="136">
        <f t="shared" si="12"/>
        <v>1.5</v>
      </c>
      <c r="V92" s="139">
        <f t="shared" si="12"/>
        <v>1.9249999999999998</v>
      </c>
      <c r="W92" s="121">
        <f t="shared" si="2"/>
        <v>61.5</v>
      </c>
      <c r="X92" s="161">
        <f t="shared" si="2"/>
        <v>7.7750000000000004</v>
      </c>
      <c r="Y92" s="171">
        <v>50</v>
      </c>
      <c r="Z92" s="163">
        <f t="shared" si="5"/>
        <v>40</v>
      </c>
    </row>
    <row r="93" spans="1:26" ht="19.5" customHeight="1" x14ac:dyDescent="0.3">
      <c r="A93" s="6">
        <v>87</v>
      </c>
      <c r="B93" s="151">
        <v>663807</v>
      </c>
      <c r="C93" s="152" t="s">
        <v>191</v>
      </c>
      <c r="D93" s="14">
        <v>5</v>
      </c>
      <c r="E93" s="14">
        <v>6</v>
      </c>
      <c r="F93" s="14">
        <v>7.5</v>
      </c>
      <c r="G93" s="14">
        <v>5.5</v>
      </c>
      <c r="H93" s="14">
        <v>6</v>
      </c>
      <c r="I93" s="15">
        <f t="shared" si="8"/>
        <v>30</v>
      </c>
      <c r="J93" s="16">
        <f t="shared" si="6"/>
        <v>4.5</v>
      </c>
      <c r="K93" s="30">
        <v>1.5</v>
      </c>
      <c r="L93" s="30">
        <v>0</v>
      </c>
      <c r="M93" s="30">
        <v>2</v>
      </c>
      <c r="N93" s="30">
        <v>2.5</v>
      </c>
      <c r="O93" s="30">
        <v>3</v>
      </c>
      <c r="P93" s="31">
        <f t="shared" si="15"/>
        <v>9</v>
      </c>
      <c r="Q93" s="32">
        <f t="shared" si="7"/>
        <v>0.45</v>
      </c>
      <c r="R93" s="38">
        <f t="shared" si="12"/>
        <v>0.82499999999999996</v>
      </c>
      <c r="S93" s="136">
        <f t="shared" si="12"/>
        <v>0.89999999999999991</v>
      </c>
      <c r="T93" s="136">
        <f t="shared" si="12"/>
        <v>1.2250000000000001</v>
      </c>
      <c r="U93" s="136">
        <f t="shared" si="12"/>
        <v>0.95</v>
      </c>
      <c r="V93" s="139">
        <f t="shared" si="12"/>
        <v>1.0499999999999998</v>
      </c>
      <c r="W93" s="121">
        <f t="shared" si="2"/>
        <v>39</v>
      </c>
      <c r="X93" s="161">
        <f t="shared" si="2"/>
        <v>4.95</v>
      </c>
      <c r="Y93" s="171" t="s">
        <v>105</v>
      </c>
      <c r="Z93" s="163" t="e">
        <f t="shared" si="5"/>
        <v>#VALUE!</v>
      </c>
    </row>
    <row r="94" spans="1:26" ht="19.5" customHeight="1" x14ac:dyDescent="0.3">
      <c r="A94" s="6">
        <v>88</v>
      </c>
      <c r="B94" s="151">
        <v>663808</v>
      </c>
      <c r="C94" s="152" t="s">
        <v>192</v>
      </c>
      <c r="D94" s="166">
        <v>12</v>
      </c>
      <c r="E94" s="166">
        <v>11</v>
      </c>
      <c r="F94" s="166">
        <v>10.5</v>
      </c>
      <c r="G94" s="166">
        <v>10</v>
      </c>
      <c r="H94" s="166">
        <v>15</v>
      </c>
      <c r="I94" s="15">
        <f t="shared" si="8"/>
        <v>58.5</v>
      </c>
      <c r="J94" s="16">
        <f t="shared" si="6"/>
        <v>8.7750000000000004</v>
      </c>
      <c r="K94" s="30">
        <v>3</v>
      </c>
      <c r="L94" s="30">
        <v>2.5</v>
      </c>
      <c r="M94" s="30">
        <v>3.5</v>
      </c>
      <c r="N94" s="30">
        <v>4</v>
      </c>
      <c r="O94" s="30">
        <v>5</v>
      </c>
      <c r="P94" s="31">
        <f t="shared" si="15"/>
        <v>18</v>
      </c>
      <c r="Q94" s="32">
        <f t="shared" si="7"/>
        <v>0.9</v>
      </c>
      <c r="R94" s="38">
        <f t="shared" si="12"/>
        <v>1.9499999999999997</v>
      </c>
      <c r="S94" s="136">
        <f t="shared" si="12"/>
        <v>1.7749999999999999</v>
      </c>
      <c r="T94" s="136">
        <f t="shared" ref="R94:V111" si="18">(F94*0.15+M94*0.05)</f>
        <v>1.75</v>
      </c>
      <c r="U94" s="136">
        <f t="shared" si="18"/>
        <v>1.7</v>
      </c>
      <c r="V94" s="139">
        <f t="shared" si="18"/>
        <v>2.5</v>
      </c>
      <c r="W94" s="121">
        <f t="shared" si="2"/>
        <v>76.5</v>
      </c>
      <c r="X94" s="161">
        <f t="shared" si="2"/>
        <v>9.6750000000000007</v>
      </c>
      <c r="Y94" s="171">
        <v>63</v>
      </c>
      <c r="Z94" s="163">
        <f t="shared" si="5"/>
        <v>50.400000000000006</v>
      </c>
    </row>
    <row r="95" spans="1:26" ht="19.5" customHeight="1" x14ac:dyDescent="0.3">
      <c r="A95" s="6">
        <v>89</v>
      </c>
      <c r="B95" s="151">
        <v>663809</v>
      </c>
      <c r="C95" s="152" t="s">
        <v>193</v>
      </c>
      <c r="D95" s="14">
        <v>8</v>
      </c>
      <c r="E95" s="14">
        <v>13</v>
      </c>
      <c r="F95" s="14">
        <v>9</v>
      </c>
      <c r="G95" s="14">
        <v>12</v>
      </c>
      <c r="H95" s="14">
        <v>11</v>
      </c>
      <c r="I95" s="15">
        <f t="shared" si="8"/>
        <v>53</v>
      </c>
      <c r="J95" s="16">
        <f t="shared" si="6"/>
        <v>7.9499999999999993</v>
      </c>
      <c r="K95" s="30">
        <v>2.5</v>
      </c>
      <c r="L95" s="30">
        <v>3</v>
      </c>
      <c r="M95" s="30">
        <v>3</v>
      </c>
      <c r="N95" s="30">
        <v>3.5</v>
      </c>
      <c r="O95" s="30">
        <v>4</v>
      </c>
      <c r="P95" s="31">
        <f t="shared" si="15"/>
        <v>16</v>
      </c>
      <c r="Q95" s="32">
        <f t="shared" si="7"/>
        <v>0.8</v>
      </c>
      <c r="R95" s="38">
        <f t="shared" si="18"/>
        <v>1.325</v>
      </c>
      <c r="S95" s="136">
        <f t="shared" si="18"/>
        <v>2.1</v>
      </c>
      <c r="T95" s="136">
        <f t="shared" si="18"/>
        <v>1.5</v>
      </c>
      <c r="U95" s="136">
        <f t="shared" si="18"/>
        <v>1.9749999999999999</v>
      </c>
      <c r="V95" s="139">
        <f t="shared" si="18"/>
        <v>1.8499999999999999</v>
      </c>
      <c r="W95" s="121">
        <f t="shared" si="2"/>
        <v>69</v>
      </c>
      <c r="X95" s="161">
        <f t="shared" si="2"/>
        <v>8.75</v>
      </c>
      <c r="Y95" s="171">
        <v>57</v>
      </c>
      <c r="Z95" s="163">
        <f t="shared" si="5"/>
        <v>45.6</v>
      </c>
    </row>
    <row r="96" spans="1:26" ht="19.5" customHeight="1" x14ac:dyDescent="0.3">
      <c r="A96" s="6">
        <v>90</v>
      </c>
      <c r="B96" s="151">
        <v>663810</v>
      </c>
      <c r="C96" s="152" t="s">
        <v>194</v>
      </c>
      <c r="D96" s="166">
        <v>15.5</v>
      </c>
      <c r="E96" s="166">
        <v>9</v>
      </c>
      <c r="F96" s="166">
        <v>10</v>
      </c>
      <c r="G96" s="166">
        <v>9.5</v>
      </c>
      <c r="H96" s="166">
        <v>12</v>
      </c>
      <c r="I96" s="15">
        <f t="shared" si="8"/>
        <v>56</v>
      </c>
      <c r="J96" s="16">
        <f t="shared" si="6"/>
        <v>8.4</v>
      </c>
      <c r="K96" s="30">
        <v>3</v>
      </c>
      <c r="L96" s="30">
        <v>3.5</v>
      </c>
      <c r="M96" s="30">
        <v>4</v>
      </c>
      <c r="N96" s="30">
        <v>3</v>
      </c>
      <c r="O96" s="30">
        <v>3</v>
      </c>
      <c r="P96" s="31">
        <f t="shared" si="15"/>
        <v>16.5</v>
      </c>
      <c r="Q96" s="32">
        <f t="shared" si="7"/>
        <v>0.82500000000000007</v>
      </c>
      <c r="R96" s="38">
        <f t="shared" si="18"/>
        <v>2.4749999999999996</v>
      </c>
      <c r="S96" s="136">
        <f t="shared" si="18"/>
        <v>1.5249999999999999</v>
      </c>
      <c r="T96" s="136">
        <f t="shared" si="18"/>
        <v>1.7</v>
      </c>
      <c r="U96" s="136">
        <f t="shared" si="18"/>
        <v>1.5750000000000002</v>
      </c>
      <c r="V96" s="139">
        <f t="shared" si="18"/>
        <v>1.9499999999999997</v>
      </c>
      <c r="W96" s="121">
        <f t="shared" si="2"/>
        <v>72.5</v>
      </c>
      <c r="X96" s="161">
        <f t="shared" si="2"/>
        <v>9.2249999999999996</v>
      </c>
      <c r="Y96" s="171">
        <v>59</v>
      </c>
      <c r="Z96" s="163">
        <f t="shared" si="5"/>
        <v>47.2</v>
      </c>
    </row>
    <row r="97" spans="1:26" ht="19.5" customHeight="1" x14ac:dyDescent="0.3">
      <c r="A97" s="6">
        <v>91</v>
      </c>
      <c r="B97" s="151">
        <v>663811</v>
      </c>
      <c r="C97" s="152" t="s">
        <v>195</v>
      </c>
      <c r="D97" s="166">
        <v>13</v>
      </c>
      <c r="E97" s="166">
        <v>15.5</v>
      </c>
      <c r="F97" s="166">
        <v>12</v>
      </c>
      <c r="G97" s="166">
        <v>10.5</v>
      </c>
      <c r="H97" s="166">
        <v>12.5</v>
      </c>
      <c r="I97" s="15">
        <f t="shared" si="8"/>
        <v>63.5</v>
      </c>
      <c r="J97" s="16">
        <f t="shared" si="6"/>
        <v>9.5250000000000004</v>
      </c>
      <c r="K97" s="30">
        <v>5.5</v>
      </c>
      <c r="L97" s="30">
        <v>4</v>
      </c>
      <c r="M97" s="30">
        <v>4.5</v>
      </c>
      <c r="N97" s="30">
        <v>3</v>
      </c>
      <c r="O97" s="30">
        <v>2</v>
      </c>
      <c r="P97" s="31">
        <f t="shared" si="15"/>
        <v>19</v>
      </c>
      <c r="Q97" s="32">
        <f t="shared" si="7"/>
        <v>0.95000000000000007</v>
      </c>
      <c r="R97" s="38">
        <f t="shared" si="18"/>
        <v>2.2250000000000001</v>
      </c>
      <c r="S97" s="136">
        <f t="shared" si="18"/>
        <v>2.5249999999999999</v>
      </c>
      <c r="T97" s="136">
        <f t="shared" si="18"/>
        <v>2.0249999999999999</v>
      </c>
      <c r="U97" s="136">
        <f t="shared" si="18"/>
        <v>1.7250000000000001</v>
      </c>
      <c r="V97" s="139">
        <f t="shared" si="18"/>
        <v>1.9750000000000001</v>
      </c>
      <c r="W97" s="121">
        <f t="shared" si="2"/>
        <v>82.5</v>
      </c>
      <c r="X97" s="161">
        <f t="shared" si="2"/>
        <v>10.475</v>
      </c>
      <c r="Y97" s="171">
        <v>69</v>
      </c>
      <c r="Z97" s="163">
        <f t="shared" si="5"/>
        <v>55.2</v>
      </c>
    </row>
    <row r="98" spans="1:26" ht="19.5" customHeight="1" x14ac:dyDescent="0.3">
      <c r="A98" s="6">
        <v>92</v>
      </c>
      <c r="B98" s="151">
        <v>663812</v>
      </c>
      <c r="C98" s="152" t="s">
        <v>196</v>
      </c>
      <c r="D98" s="166">
        <v>14</v>
      </c>
      <c r="E98" s="166">
        <v>10.5</v>
      </c>
      <c r="F98" s="166">
        <v>13.5</v>
      </c>
      <c r="G98" s="166">
        <v>10</v>
      </c>
      <c r="H98" s="166">
        <v>13</v>
      </c>
      <c r="I98" s="15">
        <f t="shared" si="8"/>
        <v>61</v>
      </c>
      <c r="J98" s="16">
        <f t="shared" si="6"/>
        <v>9.15</v>
      </c>
      <c r="K98" s="30">
        <v>3</v>
      </c>
      <c r="L98" s="30">
        <v>4.5</v>
      </c>
      <c r="M98" s="30">
        <v>5</v>
      </c>
      <c r="N98" s="30">
        <v>3.5</v>
      </c>
      <c r="O98" s="30">
        <v>3</v>
      </c>
      <c r="P98" s="31">
        <f t="shared" si="15"/>
        <v>19</v>
      </c>
      <c r="Q98" s="32">
        <f t="shared" si="7"/>
        <v>0.95000000000000007</v>
      </c>
      <c r="R98" s="38">
        <f t="shared" si="18"/>
        <v>2.25</v>
      </c>
      <c r="S98" s="136">
        <f t="shared" si="18"/>
        <v>1.8</v>
      </c>
      <c r="T98" s="136">
        <f t="shared" si="18"/>
        <v>2.2749999999999999</v>
      </c>
      <c r="U98" s="136">
        <f t="shared" si="18"/>
        <v>1.675</v>
      </c>
      <c r="V98" s="139">
        <f t="shared" si="18"/>
        <v>2.1</v>
      </c>
      <c r="W98" s="121">
        <f t="shared" si="2"/>
        <v>80</v>
      </c>
      <c r="X98" s="161">
        <f t="shared" si="2"/>
        <v>10.1</v>
      </c>
      <c r="Y98" s="171">
        <v>67</v>
      </c>
      <c r="Z98" s="163">
        <f t="shared" si="5"/>
        <v>53.6</v>
      </c>
    </row>
    <row r="99" spans="1:26" ht="19.5" customHeight="1" x14ac:dyDescent="0.3">
      <c r="A99" s="6">
        <v>93</v>
      </c>
      <c r="B99" s="151">
        <v>663813</v>
      </c>
      <c r="C99" s="152" t="s">
        <v>197</v>
      </c>
      <c r="D99" s="166">
        <v>12.5</v>
      </c>
      <c r="E99" s="166">
        <v>9</v>
      </c>
      <c r="F99" s="166">
        <v>10</v>
      </c>
      <c r="G99" s="166">
        <v>11</v>
      </c>
      <c r="H99" s="166">
        <v>7</v>
      </c>
      <c r="I99" s="15">
        <f t="shared" si="8"/>
        <v>49.5</v>
      </c>
      <c r="J99" s="16">
        <f t="shared" si="6"/>
        <v>7.4249999999999998</v>
      </c>
      <c r="K99" s="30">
        <v>3.5</v>
      </c>
      <c r="L99" s="30">
        <v>3</v>
      </c>
      <c r="M99" s="30">
        <v>2</v>
      </c>
      <c r="N99" s="30">
        <v>4</v>
      </c>
      <c r="O99" s="30">
        <v>2.5</v>
      </c>
      <c r="P99" s="31">
        <f t="shared" si="15"/>
        <v>15</v>
      </c>
      <c r="Q99" s="32">
        <f t="shared" si="7"/>
        <v>0.75</v>
      </c>
      <c r="R99" s="38">
        <f t="shared" si="18"/>
        <v>2.0499999999999998</v>
      </c>
      <c r="S99" s="136">
        <f t="shared" si="18"/>
        <v>1.5</v>
      </c>
      <c r="T99" s="136">
        <f t="shared" si="18"/>
        <v>1.6</v>
      </c>
      <c r="U99" s="136">
        <f t="shared" si="18"/>
        <v>1.8499999999999999</v>
      </c>
      <c r="V99" s="139">
        <f t="shared" si="18"/>
        <v>1.175</v>
      </c>
      <c r="W99" s="121">
        <f t="shared" si="2"/>
        <v>64.5</v>
      </c>
      <c r="X99" s="161">
        <f t="shared" si="2"/>
        <v>8.1750000000000007</v>
      </c>
      <c r="Y99" s="171">
        <v>53</v>
      </c>
      <c r="Z99" s="163">
        <f t="shared" si="5"/>
        <v>42.400000000000006</v>
      </c>
    </row>
    <row r="100" spans="1:26" ht="19.5" customHeight="1" x14ac:dyDescent="0.3">
      <c r="A100" s="6">
        <v>94</v>
      </c>
      <c r="B100" s="151">
        <v>663814</v>
      </c>
      <c r="C100" s="152" t="s">
        <v>198</v>
      </c>
      <c r="D100" s="166">
        <v>15</v>
      </c>
      <c r="E100" s="166">
        <v>11</v>
      </c>
      <c r="F100" s="166">
        <v>16</v>
      </c>
      <c r="G100" s="166">
        <v>8.5</v>
      </c>
      <c r="H100" s="166">
        <v>10</v>
      </c>
      <c r="I100" s="15">
        <f t="shared" si="8"/>
        <v>60.5</v>
      </c>
      <c r="J100" s="16">
        <f t="shared" si="6"/>
        <v>9.0749999999999993</v>
      </c>
      <c r="K100" s="30">
        <v>5</v>
      </c>
      <c r="L100" s="30">
        <v>4</v>
      </c>
      <c r="M100" s="30">
        <v>3</v>
      </c>
      <c r="N100" s="30">
        <v>2.5</v>
      </c>
      <c r="O100" s="30">
        <v>4</v>
      </c>
      <c r="P100" s="31">
        <f t="shared" si="15"/>
        <v>18.5</v>
      </c>
      <c r="Q100" s="32">
        <f t="shared" si="7"/>
        <v>0.92500000000000004</v>
      </c>
      <c r="R100" s="38">
        <f t="shared" si="18"/>
        <v>2.5</v>
      </c>
      <c r="S100" s="136">
        <f t="shared" si="18"/>
        <v>1.8499999999999999</v>
      </c>
      <c r="T100" s="136">
        <f t="shared" si="18"/>
        <v>2.5499999999999998</v>
      </c>
      <c r="U100" s="136">
        <f t="shared" si="18"/>
        <v>1.4</v>
      </c>
      <c r="V100" s="139">
        <f t="shared" si="18"/>
        <v>1.7</v>
      </c>
      <c r="W100" s="121">
        <f t="shared" si="2"/>
        <v>79</v>
      </c>
      <c r="X100" s="161">
        <f t="shared" si="2"/>
        <v>10</v>
      </c>
      <c r="Y100" s="171">
        <v>63</v>
      </c>
      <c r="Z100" s="163">
        <f t="shared" si="5"/>
        <v>50.400000000000006</v>
      </c>
    </row>
    <row r="101" spans="1:26" ht="19.899999999999999" customHeight="1" x14ac:dyDescent="0.3">
      <c r="A101" s="6">
        <v>95</v>
      </c>
      <c r="B101" s="151">
        <v>663815</v>
      </c>
      <c r="C101" s="152" t="s">
        <v>199</v>
      </c>
      <c r="D101" s="166">
        <v>11</v>
      </c>
      <c r="E101" s="166">
        <v>15</v>
      </c>
      <c r="F101" s="166">
        <v>12.5</v>
      </c>
      <c r="G101" s="166">
        <v>17</v>
      </c>
      <c r="H101" s="166">
        <v>10.5</v>
      </c>
      <c r="I101" s="15">
        <f t="shared" si="8"/>
        <v>66</v>
      </c>
      <c r="J101" s="16">
        <f t="shared" si="6"/>
        <v>9.9</v>
      </c>
      <c r="K101" s="30">
        <v>3</v>
      </c>
      <c r="L101" s="30">
        <v>5</v>
      </c>
      <c r="M101" s="30">
        <v>4.5</v>
      </c>
      <c r="N101" s="30">
        <v>5</v>
      </c>
      <c r="O101" s="30">
        <v>3.5</v>
      </c>
      <c r="P101" s="31">
        <f t="shared" si="15"/>
        <v>21</v>
      </c>
      <c r="Q101" s="32">
        <f t="shared" si="7"/>
        <v>1.05</v>
      </c>
      <c r="R101" s="38">
        <f t="shared" si="18"/>
        <v>1.7999999999999998</v>
      </c>
      <c r="S101" s="136">
        <f t="shared" si="18"/>
        <v>2.5</v>
      </c>
      <c r="T101" s="136">
        <f t="shared" si="18"/>
        <v>2.1</v>
      </c>
      <c r="U101" s="136">
        <f t="shared" si="18"/>
        <v>2.8</v>
      </c>
      <c r="V101" s="139">
        <f t="shared" si="18"/>
        <v>1.75</v>
      </c>
      <c r="W101" s="121">
        <f t="shared" si="2"/>
        <v>87</v>
      </c>
      <c r="X101" s="161">
        <f t="shared" si="2"/>
        <v>10.950000000000001</v>
      </c>
      <c r="Y101" s="171">
        <v>70</v>
      </c>
      <c r="Z101" s="163">
        <f t="shared" si="5"/>
        <v>56</v>
      </c>
    </row>
    <row r="102" spans="1:26" ht="19.899999999999999" customHeight="1" x14ac:dyDescent="0.3">
      <c r="A102" s="6">
        <v>96</v>
      </c>
      <c r="B102" s="151">
        <v>663816</v>
      </c>
      <c r="C102" s="152" t="s">
        <v>200</v>
      </c>
      <c r="D102" s="166">
        <v>9</v>
      </c>
      <c r="E102" s="166">
        <v>7.5</v>
      </c>
      <c r="F102" s="166">
        <v>7</v>
      </c>
      <c r="G102" s="166">
        <v>8.5</v>
      </c>
      <c r="H102" s="166">
        <v>8</v>
      </c>
      <c r="I102" s="15">
        <f t="shared" si="8"/>
        <v>40</v>
      </c>
      <c r="J102" s="16">
        <f t="shared" si="6"/>
        <v>6</v>
      </c>
      <c r="K102" s="30">
        <v>2</v>
      </c>
      <c r="L102" s="30">
        <v>3.5</v>
      </c>
      <c r="M102" s="30">
        <v>3</v>
      </c>
      <c r="N102" s="30">
        <v>2</v>
      </c>
      <c r="O102" s="30">
        <v>2</v>
      </c>
      <c r="P102" s="31">
        <f t="shared" si="15"/>
        <v>12.5</v>
      </c>
      <c r="Q102" s="32">
        <f t="shared" si="7"/>
        <v>0.625</v>
      </c>
      <c r="R102" s="38">
        <f t="shared" si="18"/>
        <v>1.45</v>
      </c>
      <c r="S102" s="136">
        <f t="shared" si="18"/>
        <v>1.3</v>
      </c>
      <c r="T102" s="136">
        <f t="shared" si="18"/>
        <v>1.2000000000000002</v>
      </c>
      <c r="U102" s="136">
        <f t="shared" si="18"/>
        <v>1.375</v>
      </c>
      <c r="V102" s="139">
        <f t="shared" si="18"/>
        <v>1.3</v>
      </c>
      <c r="W102" s="121">
        <f t="shared" si="2"/>
        <v>52.5</v>
      </c>
      <c r="X102" s="161">
        <f t="shared" si="2"/>
        <v>6.625</v>
      </c>
      <c r="Y102" s="171">
        <v>45</v>
      </c>
      <c r="Z102" s="163">
        <f t="shared" si="5"/>
        <v>36</v>
      </c>
    </row>
    <row r="103" spans="1:26" ht="19.899999999999999" customHeight="1" x14ac:dyDescent="0.3">
      <c r="A103" s="6">
        <v>97</v>
      </c>
      <c r="B103" s="151">
        <v>663817</v>
      </c>
      <c r="C103" s="152" t="s">
        <v>201</v>
      </c>
      <c r="D103" s="165">
        <v>5.5</v>
      </c>
      <c r="E103" s="165">
        <v>4</v>
      </c>
      <c r="F103" s="165">
        <v>3</v>
      </c>
      <c r="G103" s="165">
        <v>2</v>
      </c>
      <c r="H103" s="165">
        <v>3</v>
      </c>
      <c r="I103" s="15">
        <f t="shared" si="8"/>
        <v>17.5</v>
      </c>
      <c r="J103" s="16">
        <f t="shared" si="6"/>
        <v>2.625</v>
      </c>
      <c r="K103" s="30">
        <v>1.5</v>
      </c>
      <c r="L103" s="30">
        <v>2</v>
      </c>
      <c r="M103" s="30">
        <v>1</v>
      </c>
      <c r="N103" s="30">
        <v>1.5</v>
      </c>
      <c r="O103" s="30">
        <v>0.5</v>
      </c>
      <c r="P103" s="31">
        <f t="shared" si="15"/>
        <v>6.5</v>
      </c>
      <c r="Q103" s="32">
        <f t="shared" si="7"/>
        <v>0.32500000000000001</v>
      </c>
      <c r="R103" s="38">
        <f t="shared" si="18"/>
        <v>0.89999999999999991</v>
      </c>
      <c r="S103" s="136">
        <f t="shared" si="18"/>
        <v>0.7</v>
      </c>
      <c r="T103" s="136">
        <f t="shared" si="18"/>
        <v>0.49999999999999994</v>
      </c>
      <c r="U103" s="136">
        <f t="shared" si="18"/>
        <v>0.375</v>
      </c>
      <c r="V103" s="139">
        <f t="shared" si="18"/>
        <v>0.47499999999999998</v>
      </c>
      <c r="W103" s="121">
        <f t="shared" si="2"/>
        <v>24</v>
      </c>
      <c r="X103" s="161">
        <f t="shared" si="2"/>
        <v>2.95</v>
      </c>
      <c r="Y103" s="171">
        <v>20</v>
      </c>
      <c r="Z103" s="163">
        <f t="shared" si="5"/>
        <v>16</v>
      </c>
    </row>
    <row r="104" spans="1:26" ht="19.899999999999999" customHeight="1" x14ac:dyDescent="0.3">
      <c r="A104" s="6">
        <v>98</v>
      </c>
      <c r="B104" s="151">
        <v>663818</v>
      </c>
      <c r="C104" s="152" t="s">
        <v>202</v>
      </c>
      <c r="D104" s="166">
        <v>8</v>
      </c>
      <c r="E104" s="166">
        <v>11</v>
      </c>
      <c r="F104" s="166">
        <v>13</v>
      </c>
      <c r="G104" s="166">
        <v>12.5</v>
      </c>
      <c r="H104" s="166">
        <v>7.5</v>
      </c>
      <c r="I104" s="15">
        <f t="shared" si="8"/>
        <v>52</v>
      </c>
      <c r="J104" s="16">
        <f t="shared" si="6"/>
        <v>7.8</v>
      </c>
      <c r="K104" s="30">
        <v>4</v>
      </c>
      <c r="L104" s="30">
        <v>5</v>
      </c>
      <c r="M104" s="30">
        <v>2.5</v>
      </c>
      <c r="N104" s="30">
        <v>3</v>
      </c>
      <c r="O104" s="30">
        <v>2.5</v>
      </c>
      <c r="P104" s="31">
        <f t="shared" si="15"/>
        <v>17</v>
      </c>
      <c r="Q104" s="32">
        <f t="shared" si="7"/>
        <v>0.85000000000000009</v>
      </c>
      <c r="R104" s="38">
        <f t="shared" si="18"/>
        <v>1.4</v>
      </c>
      <c r="S104" s="136">
        <f t="shared" si="18"/>
        <v>1.9</v>
      </c>
      <c r="T104" s="136">
        <f t="shared" si="18"/>
        <v>2.0750000000000002</v>
      </c>
      <c r="U104" s="136">
        <f t="shared" si="18"/>
        <v>2.0249999999999999</v>
      </c>
      <c r="V104" s="139">
        <f t="shared" si="18"/>
        <v>1.25</v>
      </c>
      <c r="W104" s="121">
        <f t="shared" si="2"/>
        <v>69</v>
      </c>
      <c r="X104" s="161">
        <f t="shared" si="2"/>
        <v>8.65</v>
      </c>
      <c r="Y104" s="171">
        <v>59</v>
      </c>
      <c r="Z104" s="163">
        <f t="shared" si="5"/>
        <v>47.2</v>
      </c>
    </row>
    <row r="105" spans="1:26" ht="19.899999999999999" customHeight="1" x14ac:dyDescent="0.3">
      <c r="A105" s="6">
        <v>99</v>
      </c>
      <c r="B105" s="151">
        <v>663819</v>
      </c>
      <c r="C105" s="152" t="s">
        <v>203</v>
      </c>
      <c r="D105" s="14">
        <v>5</v>
      </c>
      <c r="E105" s="14">
        <v>6.5</v>
      </c>
      <c r="F105" s="14">
        <v>7.5</v>
      </c>
      <c r="G105" s="14">
        <v>6</v>
      </c>
      <c r="H105" s="14">
        <v>5</v>
      </c>
      <c r="I105" s="15">
        <f t="shared" si="8"/>
        <v>30</v>
      </c>
      <c r="J105" s="16">
        <f t="shared" si="6"/>
        <v>4.5</v>
      </c>
      <c r="K105" s="30">
        <v>2</v>
      </c>
      <c r="L105" s="30">
        <v>2.5</v>
      </c>
      <c r="M105" s="30">
        <v>2</v>
      </c>
      <c r="N105" s="30">
        <v>1.5</v>
      </c>
      <c r="O105" s="30">
        <v>1</v>
      </c>
      <c r="P105" s="31">
        <f t="shared" si="15"/>
        <v>9</v>
      </c>
      <c r="Q105" s="32">
        <f t="shared" si="7"/>
        <v>0.45</v>
      </c>
      <c r="R105" s="38">
        <f t="shared" si="18"/>
        <v>0.85</v>
      </c>
      <c r="S105" s="136">
        <f t="shared" si="18"/>
        <v>1.1000000000000001</v>
      </c>
      <c r="T105" s="136">
        <f t="shared" si="18"/>
        <v>1.2250000000000001</v>
      </c>
      <c r="U105" s="136">
        <f t="shared" si="18"/>
        <v>0.97499999999999987</v>
      </c>
      <c r="V105" s="139">
        <f t="shared" si="18"/>
        <v>0.8</v>
      </c>
      <c r="W105" s="121">
        <f t="shared" si="2"/>
        <v>39</v>
      </c>
      <c r="X105" s="161">
        <f t="shared" si="2"/>
        <v>4.95</v>
      </c>
      <c r="Y105" s="171" t="s">
        <v>105</v>
      </c>
      <c r="Z105" s="163" t="e">
        <f t="shared" si="5"/>
        <v>#VALUE!</v>
      </c>
    </row>
    <row r="106" spans="1:26" ht="19.899999999999999" customHeight="1" x14ac:dyDescent="0.3">
      <c r="A106" s="6">
        <v>100</v>
      </c>
      <c r="B106" s="151">
        <v>663820</v>
      </c>
      <c r="C106" s="152" t="s">
        <v>204</v>
      </c>
      <c r="D106" s="166">
        <v>8</v>
      </c>
      <c r="E106" s="166">
        <v>7.5</v>
      </c>
      <c r="F106" s="166">
        <v>9</v>
      </c>
      <c r="G106" s="166">
        <v>10</v>
      </c>
      <c r="H106" s="166">
        <v>13</v>
      </c>
      <c r="I106" s="15">
        <f t="shared" si="8"/>
        <v>47.5</v>
      </c>
      <c r="J106" s="16">
        <f t="shared" si="6"/>
        <v>7.125</v>
      </c>
      <c r="K106" s="30">
        <v>3.5</v>
      </c>
      <c r="L106" s="30">
        <v>2</v>
      </c>
      <c r="M106" s="30">
        <v>2.5</v>
      </c>
      <c r="N106" s="30">
        <v>4</v>
      </c>
      <c r="O106" s="30">
        <v>3</v>
      </c>
      <c r="P106" s="30">
        <f t="shared" si="15"/>
        <v>15</v>
      </c>
      <c r="Q106" s="32">
        <f t="shared" si="7"/>
        <v>0.75</v>
      </c>
      <c r="R106" s="38">
        <f t="shared" si="18"/>
        <v>1.375</v>
      </c>
      <c r="S106" s="136">
        <f t="shared" si="18"/>
        <v>1.2250000000000001</v>
      </c>
      <c r="T106" s="136">
        <f t="shared" si="18"/>
        <v>1.4749999999999999</v>
      </c>
      <c r="U106" s="136">
        <f t="shared" si="18"/>
        <v>1.7</v>
      </c>
      <c r="V106" s="139">
        <f t="shared" si="18"/>
        <v>2.1</v>
      </c>
      <c r="W106" s="121">
        <f t="shared" si="2"/>
        <v>62.5</v>
      </c>
      <c r="X106" s="161">
        <f t="shared" si="2"/>
        <v>7.875</v>
      </c>
      <c r="Y106" s="171">
        <v>51</v>
      </c>
      <c r="Z106" s="163">
        <f t="shared" si="5"/>
        <v>40.800000000000004</v>
      </c>
    </row>
    <row r="107" spans="1:26" ht="19.5" customHeight="1" x14ac:dyDescent="0.3">
      <c r="A107" s="6">
        <v>101</v>
      </c>
      <c r="B107" s="151">
        <v>663821</v>
      </c>
      <c r="C107" s="152" t="s">
        <v>205</v>
      </c>
      <c r="D107" s="166">
        <v>8.5</v>
      </c>
      <c r="E107" s="166">
        <v>12</v>
      </c>
      <c r="F107" s="166">
        <v>14</v>
      </c>
      <c r="G107" s="166">
        <v>11.5</v>
      </c>
      <c r="H107" s="166">
        <v>8</v>
      </c>
      <c r="I107" s="15">
        <f t="shared" si="8"/>
        <v>54</v>
      </c>
      <c r="J107" s="16">
        <f t="shared" si="6"/>
        <v>8.1</v>
      </c>
      <c r="K107" s="30">
        <v>3</v>
      </c>
      <c r="L107" s="30">
        <v>2.5</v>
      </c>
      <c r="M107" s="30">
        <v>4.5</v>
      </c>
      <c r="N107" s="30">
        <v>3</v>
      </c>
      <c r="O107" s="30">
        <v>2.5</v>
      </c>
      <c r="P107" s="31">
        <f t="shared" si="15"/>
        <v>15.5</v>
      </c>
      <c r="Q107" s="32">
        <f t="shared" si="7"/>
        <v>0.77500000000000002</v>
      </c>
      <c r="R107" s="38">
        <f t="shared" si="18"/>
        <v>1.4249999999999998</v>
      </c>
      <c r="S107" s="136">
        <f t="shared" si="18"/>
        <v>1.9249999999999998</v>
      </c>
      <c r="T107" s="136">
        <f t="shared" si="18"/>
        <v>2.3250000000000002</v>
      </c>
      <c r="U107" s="136">
        <f t="shared" si="18"/>
        <v>1.875</v>
      </c>
      <c r="V107" s="139">
        <f t="shared" si="18"/>
        <v>1.325</v>
      </c>
      <c r="W107" s="121">
        <f t="shared" si="2"/>
        <v>69.5</v>
      </c>
      <c r="X107" s="161">
        <f t="shared" si="2"/>
        <v>8.875</v>
      </c>
      <c r="Y107" s="171">
        <v>59</v>
      </c>
      <c r="Z107" s="163">
        <f t="shared" si="5"/>
        <v>47.2</v>
      </c>
    </row>
    <row r="108" spans="1:26" ht="19.5" customHeight="1" x14ac:dyDescent="0.3">
      <c r="A108" s="6">
        <v>102</v>
      </c>
      <c r="B108" s="168">
        <v>663822</v>
      </c>
      <c r="C108" s="169" t="s">
        <v>206</v>
      </c>
      <c r="D108" s="166">
        <v>12</v>
      </c>
      <c r="E108" s="166">
        <v>9.5</v>
      </c>
      <c r="F108" s="166">
        <v>8</v>
      </c>
      <c r="G108" s="166">
        <v>13</v>
      </c>
      <c r="H108" s="166">
        <v>10</v>
      </c>
      <c r="I108" s="15">
        <f t="shared" si="8"/>
        <v>52.5</v>
      </c>
      <c r="J108" s="16">
        <f t="shared" si="6"/>
        <v>7.875</v>
      </c>
      <c r="K108" s="30">
        <v>2.5</v>
      </c>
      <c r="L108" s="30">
        <v>4</v>
      </c>
      <c r="M108" s="30">
        <v>3</v>
      </c>
      <c r="N108" s="30">
        <v>2</v>
      </c>
      <c r="O108" s="30">
        <v>3.5</v>
      </c>
      <c r="P108" s="31">
        <f t="shared" si="15"/>
        <v>15</v>
      </c>
      <c r="Q108" s="32">
        <f t="shared" si="7"/>
        <v>0.75</v>
      </c>
      <c r="R108" s="38">
        <f t="shared" si="18"/>
        <v>1.9249999999999998</v>
      </c>
      <c r="S108" s="136">
        <f t="shared" si="18"/>
        <v>1.625</v>
      </c>
      <c r="T108" s="136">
        <f t="shared" si="18"/>
        <v>1.35</v>
      </c>
      <c r="U108" s="136">
        <f t="shared" si="18"/>
        <v>2.0499999999999998</v>
      </c>
      <c r="V108" s="139">
        <f t="shared" si="18"/>
        <v>1.675</v>
      </c>
      <c r="W108" s="121">
        <f t="shared" si="2"/>
        <v>67.5</v>
      </c>
      <c r="X108" s="161">
        <f t="shared" si="2"/>
        <v>8.625</v>
      </c>
      <c r="Y108" s="171">
        <v>58</v>
      </c>
      <c r="Z108" s="163">
        <f t="shared" si="5"/>
        <v>46.400000000000006</v>
      </c>
    </row>
    <row r="109" spans="1:26" ht="19.899999999999999" customHeight="1" x14ac:dyDescent="0.3">
      <c r="A109" s="133">
        <v>103</v>
      </c>
      <c r="B109" s="167">
        <v>663823</v>
      </c>
      <c r="C109" s="167" t="s">
        <v>207</v>
      </c>
      <c r="D109" s="166">
        <v>2.5</v>
      </c>
      <c r="E109" s="166">
        <v>5</v>
      </c>
      <c r="F109" s="166">
        <v>6.5</v>
      </c>
      <c r="G109" s="166">
        <v>4</v>
      </c>
      <c r="H109" s="166">
        <v>3</v>
      </c>
      <c r="I109" s="15">
        <f t="shared" ref="I109:I111" si="19">D109+E109+F109+G109+H109</f>
        <v>21</v>
      </c>
      <c r="J109" s="16">
        <f t="shared" si="6"/>
        <v>3.15</v>
      </c>
      <c r="K109" s="30">
        <v>1</v>
      </c>
      <c r="L109" s="30">
        <v>1.5</v>
      </c>
      <c r="M109" s="30">
        <v>0.5</v>
      </c>
      <c r="N109" s="30">
        <v>1.5</v>
      </c>
      <c r="O109" s="30">
        <v>2</v>
      </c>
      <c r="P109" s="31">
        <f t="shared" ref="P109" si="20">SUM(K109:O109)</f>
        <v>6.5</v>
      </c>
      <c r="Q109" s="32">
        <f t="shared" ref="Q109:Q111" si="21">P109*0.05</f>
        <v>0.32500000000000001</v>
      </c>
      <c r="R109" s="38">
        <f t="shared" si="18"/>
        <v>0.42499999999999999</v>
      </c>
      <c r="S109" s="136">
        <f t="shared" si="18"/>
        <v>0.82499999999999996</v>
      </c>
      <c r="T109" s="136">
        <f t="shared" si="18"/>
        <v>1</v>
      </c>
      <c r="U109" s="136">
        <f t="shared" si="18"/>
        <v>0.67500000000000004</v>
      </c>
      <c r="V109" s="139">
        <f t="shared" si="18"/>
        <v>0.54999999999999993</v>
      </c>
      <c r="W109" s="121">
        <f t="shared" ref="W109:X111" si="22">I109+P109</f>
        <v>27.5</v>
      </c>
      <c r="X109" s="161">
        <f t="shared" si="22"/>
        <v>3.4750000000000001</v>
      </c>
      <c r="Y109" s="171">
        <v>27</v>
      </c>
      <c r="Z109" s="163">
        <f t="shared" ref="Z109:Z111" si="23">Y109*0.8</f>
        <v>21.6</v>
      </c>
    </row>
    <row r="110" spans="1:26" ht="19.899999999999999" customHeight="1" x14ac:dyDescent="0.3">
      <c r="A110" s="133">
        <v>104</v>
      </c>
      <c r="B110" s="167">
        <v>663824</v>
      </c>
      <c r="C110" s="167" t="s">
        <v>208</v>
      </c>
      <c r="D110" s="166">
        <v>13</v>
      </c>
      <c r="E110" s="166">
        <v>10</v>
      </c>
      <c r="F110" s="166">
        <v>12.5</v>
      </c>
      <c r="G110" s="166">
        <v>8</v>
      </c>
      <c r="H110" s="166">
        <v>10.5</v>
      </c>
      <c r="I110" s="15">
        <f t="shared" si="19"/>
        <v>54</v>
      </c>
      <c r="J110" s="16">
        <f t="shared" ref="J110:J111" si="24">I110*0.15</f>
        <v>8.1</v>
      </c>
      <c r="K110" s="30">
        <v>3.5</v>
      </c>
      <c r="L110" s="30">
        <v>4</v>
      </c>
      <c r="M110" s="30">
        <v>3</v>
      </c>
      <c r="N110" s="30">
        <v>2.5</v>
      </c>
      <c r="O110" s="30">
        <v>5</v>
      </c>
      <c r="P110" s="31">
        <f t="shared" ref="P110:P111" si="25">SUM(K110:O110)</f>
        <v>18</v>
      </c>
      <c r="Q110" s="32">
        <f t="shared" si="21"/>
        <v>0.9</v>
      </c>
      <c r="R110" s="38">
        <f t="shared" si="18"/>
        <v>2.125</v>
      </c>
      <c r="S110" s="136">
        <f t="shared" si="18"/>
        <v>1.7</v>
      </c>
      <c r="T110" s="136">
        <f t="shared" si="18"/>
        <v>2.0249999999999999</v>
      </c>
      <c r="U110" s="136">
        <f t="shared" si="18"/>
        <v>1.325</v>
      </c>
      <c r="V110" s="139">
        <f t="shared" si="18"/>
        <v>1.825</v>
      </c>
      <c r="W110" s="121">
        <f t="shared" si="22"/>
        <v>72</v>
      </c>
      <c r="X110" s="161">
        <f t="shared" si="22"/>
        <v>9</v>
      </c>
      <c r="Y110" s="171">
        <v>60</v>
      </c>
      <c r="Z110" s="163">
        <f t="shared" si="23"/>
        <v>48</v>
      </c>
    </row>
    <row r="111" spans="1:26" ht="19.899999999999999" customHeight="1" x14ac:dyDescent="0.3">
      <c r="A111" s="133">
        <v>105</v>
      </c>
      <c r="B111" s="167">
        <v>663825</v>
      </c>
      <c r="C111" s="167" t="s">
        <v>209</v>
      </c>
      <c r="D111" s="166">
        <v>7</v>
      </c>
      <c r="E111" s="166">
        <v>8.5</v>
      </c>
      <c r="F111" s="166">
        <v>10</v>
      </c>
      <c r="G111" s="166">
        <v>5.5</v>
      </c>
      <c r="H111" s="166">
        <v>6</v>
      </c>
      <c r="I111" s="15">
        <f t="shared" si="19"/>
        <v>37</v>
      </c>
      <c r="J111" s="16">
        <f t="shared" si="24"/>
        <v>5.55</v>
      </c>
      <c r="K111" s="30">
        <v>2</v>
      </c>
      <c r="L111" s="30">
        <v>3</v>
      </c>
      <c r="M111" s="30">
        <v>2.5</v>
      </c>
      <c r="N111" s="30">
        <v>2</v>
      </c>
      <c r="O111" s="30">
        <v>2.5</v>
      </c>
      <c r="P111" s="31">
        <f t="shared" si="25"/>
        <v>12</v>
      </c>
      <c r="Q111" s="32">
        <f t="shared" si="21"/>
        <v>0.60000000000000009</v>
      </c>
      <c r="R111" s="38">
        <f t="shared" si="18"/>
        <v>1.1500000000000001</v>
      </c>
      <c r="S111" s="136">
        <f t="shared" si="18"/>
        <v>1.4249999999999998</v>
      </c>
      <c r="T111" s="136">
        <f t="shared" si="18"/>
        <v>1.625</v>
      </c>
      <c r="U111" s="136">
        <f t="shared" si="18"/>
        <v>0.92499999999999993</v>
      </c>
      <c r="V111" s="139">
        <f t="shared" si="18"/>
        <v>1.0249999999999999</v>
      </c>
      <c r="W111" s="121">
        <f t="shared" si="22"/>
        <v>49</v>
      </c>
      <c r="X111" s="161">
        <f t="shared" si="22"/>
        <v>6.15</v>
      </c>
      <c r="Y111" s="171">
        <v>41</v>
      </c>
      <c r="Z111" s="163">
        <f t="shared" si="23"/>
        <v>32.800000000000004</v>
      </c>
    </row>
    <row r="112" spans="1:26" ht="19.899999999999999" customHeight="1" x14ac:dyDescent="0.3"/>
    <row r="113" spans="1:26" ht="19.899999999999999" customHeight="1" x14ac:dyDescent="0.3"/>
    <row r="114" spans="1:26" ht="19.899999999999999" customHeight="1" x14ac:dyDescent="0.3"/>
    <row r="115" spans="1:26" ht="19.899999999999999" customHeight="1" x14ac:dyDescent="0.3"/>
    <row r="116" spans="1:26" ht="19.899999999999999" customHeight="1" x14ac:dyDescent="0.3"/>
    <row r="117" spans="1:26" ht="19.899999999999999" customHeight="1" x14ac:dyDescent="0.3"/>
    <row r="118" spans="1:26" ht="19.899999999999999" customHeight="1" x14ac:dyDescent="0.3"/>
    <row r="119" spans="1:26" ht="21" thickBot="1" x14ac:dyDescent="0.35"/>
    <row r="120" spans="1:26" x14ac:dyDescent="0.3">
      <c r="A120" s="179" t="s">
        <v>16</v>
      </c>
      <c r="B120" s="180"/>
      <c r="C120" s="181"/>
      <c r="D120" s="8">
        <f t="shared" ref="D120:Q120" si="26">COUNT(D7:D111)</f>
        <v>103</v>
      </c>
      <c r="E120" s="9">
        <f t="shared" si="26"/>
        <v>103</v>
      </c>
      <c r="F120" s="9">
        <f t="shared" si="26"/>
        <v>103</v>
      </c>
      <c r="G120" s="9">
        <f t="shared" si="26"/>
        <v>103</v>
      </c>
      <c r="H120" s="113">
        <f t="shared" si="26"/>
        <v>103</v>
      </c>
      <c r="I120" s="12">
        <f t="shared" si="26"/>
        <v>105</v>
      </c>
      <c r="J120" s="114">
        <f t="shared" si="26"/>
        <v>105</v>
      </c>
      <c r="K120" s="106">
        <f t="shared" si="26"/>
        <v>103</v>
      </c>
      <c r="L120" s="26">
        <f t="shared" si="26"/>
        <v>103</v>
      </c>
      <c r="M120" s="26">
        <f t="shared" si="26"/>
        <v>103</v>
      </c>
      <c r="N120" s="26">
        <f t="shared" si="26"/>
        <v>103</v>
      </c>
      <c r="O120" s="107">
        <f t="shared" si="26"/>
        <v>103</v>
      </c>
      <c r="P120" s="102">
        <f t="shared" si="26"/>
        <v>105</v>
      </c>
      <c r="Q120" s="125">
        <f t="shared" si="26"/>
        <v>105</v>
      </c>
      <c r="R120" s="128">
        <f t="shared" ref="R120:X120" si="27">COUNT(R7:R108)</f>
        <v>101</v>
      </c>
      <c r="S120" s="36">
        <f t="shared" si="27"/>
        <v>101</v>
      </c>
      <c r="T120" s="36">
        <f t="shared" si="27"/>
        <v>101</v>
      </c>
      <c r="U120" s="36">
        <f t="shared" si="27"/>
        <v>101</v>
      </c>
      <c r="V120" s="37">
        <f t="shared" si="27"/>
        <v>101</v>
      </c>
      <c r="W120" s="140">
        <f t="shared" si="27"/>
        <v>102</v>
      </c>
      <c r="X120" s="131">
        <f t="shared" si="27"/>
        <v>102</v>
      </c>
      <c r="Y120" s="27">
        <f>COUNT(Y7:Y111)</f>
        <v>101</v>
      </c>
      <c r="Z120" s="135">
        <f>COUNT(Z7:Z111)</f>
        <v>101</v>
      </c>
    </row>
    <row r="121" spans="1:26" ht="21" customHeight="1" x14ac:dyDescent="0.3">
      <c r="A121" s="182" t="s">
        <v>17</v>
      </c>
      <c r="B121" s="183"/>
      <c r="C121" s="184"/>
      <c r="D121" s="13">
        <v>20</v>
      </c>
      <c r="E121" s="14">
        <v>20</v>
      </c>
      <c r="F121" s="14">
        <v>20</v>
      </c>
      <c r="G121" s="14">
        <v>20</v>
      </c>
      <c r="H121" s="115">
        <v>20</v>
      </c>
      <c r="I121" s="16">
        <f>SUM(D121:H121)</f>
        <v>100</v>
      </c>
      <c r="J121" s="116">
        <f>I121*0.15</f>
        <v>15</v>
      </c>
      <c r="K121" s="108">
        <v>6</v>
      </c>
      <c r="L121" s="30">
        <v>6</v>
      </c>
      <c r="M121" s="30">
        <v>6</v>
      </c>
      <c r="N121" s="30">
        <v>6</v>
      </c>
      <c r="O121" s="109">
        <v>6</v>
      </c>
      <c r="P121" s="103">
        <f>SUM(K121:O121)</f>
        <v>30</v>
      </c>
      <c r="Q121" s="126">
        <f>P121*0.05</f>
        <v>1.5</v>
      </c>
      <c r="R121" s="129">
        <f>(D121*0.15+K121*0.05)</f>
        <v>3.3</v>
      </c>
      <c r="S121" s="39">
        <f>((E121*0.15+L121*0.05))</f>
        <v>3.3</v>
      </c>
      <c r="T121" s="39">
        <f>((F121*0.15+M121*0.05))</f>
        <v>3.3</v>
      </c>
      <c r="U121" s="39">
        <f>((G121*0.15+N121*0.05))</f>
        <v>3.3</v>
      </c>
      <c r="V121" s="40">
        <f>((H121*0.15+O121*0.05))</f>
        <v>3.3</v>
      </c>
      <c r="W121" s="141">
        <v>130</v>
      </c>
      <c r="X121" s="132">
        <f>J121+Q121</f>
        <v>16.5</v>
      </c>
      <c r="Y121" s="31">
        <v>100</v>
      </c>
      <c r="Z121" s="110">
        <f>Y121*0.8</f>
        <v>80</v>
      </c>
    </row>
    <row r="122" spans="1:26" x14ac:dyDescent="0.3">
      <c r="A122" s="182" t="s">
        <v>82</v>
      </c>
      <c r="B122" s="183"/>
      <c r="C122" s="184"/>
      <c r="D122" s="13">
        <f t="shared" ref="D122:Z122" si="28">D121*0.4</f>
        <v>8</v>
      </c>
      <c r="E122" s="14">
        <f t="shared" si="28"/>
        <v>8</v>
      </c>
      <c r="F122" s="14">
        <f t="shared" si="28"/>
        <v>8</v>
      </c>
      <c r="G122" s="14">
        <f t="shared" si="28"/>
        <v>8</v>
      </c>
      <c r="H122" s="115">
        <f t="shared" si="28"/>
        <v>8</v>
      </c>
      <c r="I122" s="16">
        <f t="shared" si="28"/>
        <v>40</v>
      </c>
      <c r="J122" s="116">
        <f t="shared" si="28"/>
        <v>6</v>
      </c>
      <c r="K122" s="108">
        <f t="shared" si="28"/>
        <v>2.4000000000000004</v>
      </c>
      <c r="L122" s="30">
        <f t="shared" si="28"/>
        <v>2.4000000000000004</v>
      </c>
      <c r="M122" s="30">
        <f t="shared" si="28"/>
        <v>2.4000000000000004</v>
      </c>
      <c r="N122" s="30">
        <f t="shared" si="28"/>
        <v>2.4000000000000004</v>
      </c>
      <c r="O122" s="109">
        <f t="shared" si="28"/>
        <v>2.4000000000000004</v>
      </c>
      <c r="P122" s="103">
        <f t="shared" si="28"/>
        <v>12</v>
      </c>
      <c r="Q122" s="126">
        <f t="shared" si="28"/>
        <v>0.60000000000000009</v>
      </c>
      <c r="R122" s="129">
        <f t="shared" si="28"/>
        <v>1.32</v>
      </c>
      <c r="S122" s="39">
        <f t="shared" si="28"/>
        <v>1.32</v>
      </c>
      <c r="T122" s="39">
        <f t="shared" si="28"/>
        <v>1.32</v>
      </c>
      <c r="U122" s="39">
        <f t="shared" si="28"/>
        <v>1.32</v>
      </c>
      <c r="V122" s="40">
        <f t="shared" si="28"/>
        <v>1.32</v>
      </c>
      <c r="W122" s="141">
        <f t="shared" si="28"/>
        <v>52</v>
      </c>
      <c r="X122" s="132">
        <f t="shared" si="28"/>
        <v>6.6000000000000005</v>
      </c>
      <c r="Y122" s="31">
        <f t="shared" si="28"/>
        <v>40</v>
      </c>
      <c r="Z122" s="110">
        <f t="shared" si="28"/>
        <v>32</v>
      </c>
    </row>
    <row r="123" spans="1:26" ht="21" customHeight="1" x14ac:dyDescent="0.3">
      <c r="A123" s="182" t="s">
        <v>18</v>
      </c>
      <c r="B123" s="183"/>
      <c r="C123" s="184"/>
      <c r="D123" s="13">
        <f>COUNTIF(D7:D111, "&gt;=8")</f>
        <v>61</v>
      </c>
      <c r="E123" s="14">
        <f>COUNTIF(E7:E111, "&gt;=8")</f>
        <v>62</v>
      </c>
      <c r="F123" s="14">
        <f>COUNTIF(F7:F111, "&gt;=8")</f>
        <v>68</v>
      </c>
      <c r="G123" s="14">
        <f>COUNTIF(G7:G111, "&gt;=8")</f>
        <v>63</v>
      </c>
      <c r="H123" s="115">
        <f>COUNTIF(H7:H111, "&gt;=8")</f>
        <v>62</v>
      </c>
      <c r="I123" s="16">
        <f>COUNTIF(I7:I111, "&gt;=40")</f>
        <v>61</v>
      </c>
      <c r="J123" s="116">
        <f>COUNTIF(J7:J111, "&gt;=6")</f>
        <v>61</v>
      </c>
      <c r="K123" s="108">
        <f>COUNTIF(K7:K111, "&gt;=2.4")</f>
        <v>61</v>
      </c>
      <c r="L123" s="30">
        <f>COUNTIF(L7:L111, "&gt;=2.4")</f>
        <v>76</v>
      </c>
      <c r="M123" s="30">
        <f>COUNTIF(M7:M111, "&gt;=2.4")</f>
        <v>70</v>
      </c>
      <c r="N123" s="30">
        <f>COUNTIF(N7:N111, "&gt;=2.4")</f>
        <v>61</v>
      </c>
      <c r="O123" s="109">
        <f>COUNTIF(O7:O111, "&gt;=2.4")</f>
        <v>68</v>
      </c>
      <c r="P123" s="103">
        <f>COUNTIF(P7:P111, "&gt;=12")</f>
        <v>85</v>
      </c>
      <c r="Q123" s="126">
        <f>COUNTIF(Q7:Q111, "&gt;=0.6")</f>
        <v>85</v>
      </c>
      <c r="R123" s="129">
        <f>COUNTIF(R7:R108, "&gt;=1.32")</f>
        <v>54</v>
      </c>
      <c r="S123" s="39">
        <f>COUNTIF(S7:S108, "&gt;=1.32")</f>
        <v>58</v>
      </c>
      <c r="T123" s="39">
        <f>COUNTIF(T7:T108, "&gt;=1.32")</f>
        <v>63</v>
      </c>
      <c r="U123" s="39">
        <f>COUNTIF(U7:U108, "&gt;=1.32")</f>
        <v>55</v>
      </c>
      <c r="V123" s="40">
        <f>COUNTIF(V7:V108, "&gt;=1.32")</f>
        <v>59</v>
      </c>
      <c r="W123" s="141">
        <f>COUNTIF(W7:W108, "&gt;=52")</f>
        <v>63</v>
      </c>
      <c r="X123" s="132">
        <f>COUNTIF(X7:X108, "&gt;=6.6")</f>
        <v>61</v>
      </c>
      <c r="Y123" s="31">
        <f>COUNTIF(Y7:Y111, "&gt;=40")</f>
        <v>87</v>
      </c>
      <c r="Z123" s="110">
        <f>COUNTIF(Z7:Z111, "&gt;=32")</f>
        <v>87</v>
      </c>
    </row>
    <row r="124" spans="1:26" x14ac:dyDescent="0.3">
      <c r="A124" s="182" t="s">
        <v>19</v>
      </c>
      <c r="B124" s="183"/>
      <c r="C124" s="184"/>
      <c r="D124" s="117" t="str">
        <f xml:space="preserve"> IF(((D123/COUNT(D7:D111))*100)&gt;=60,"3", IF(AND(((D123/COUNT(D7:D108))*100)&lt;60, ((D123/COUNT(D7:D108))*100)&gt;=50),"2", IF( AND(((D123/COUNT(D7:D108))*100)&lt;50, ((D123/COUNT(D7:D108))*100)&gt;=40),"1","0")))</f>
        <v>0</v>
      </c>
      <c r="E124" s="14" t="str">
        <f t="shared" ref="E124:Z124" si="29" xml:space="preserve"> IF(((E123/COUNT(E7:E108))*100)&gt;=60,"3", IF(AND(((E123/COUNT(E7:E108))*100)&lt;60, ((E123/COUNT(E7:E108))*100)&gt;=50),"2", IF( AND(((E123/COUNT(E7:E108))*100)&lt;50, ((E123/COUNT(E7:E108))*100)&gt;=40),"1","0")))</f>
        <v>3</v>
      </c>
      <c r="F124" s="14" t="str">
        <f t="shared" si="29"/>
        <v>3</v>
      </c>
      <c r="G124" s="14" t="str">
        <f t="shared" si="29"/>
        <v>3</v>
      </c>
      <c r="H124" s="115" t="str">
        <f t="shared" si="29"/>
        <v>3</v>
      </c>
      <c r="I124" s="16" t="str">
        <f t="shared" si="29"/>
        <v>2</v>
      </c>
      <c r="J124" s="116" t="str">
        <f t="shared" si="29"/>
        <v>2</v>
      </c>
      <c r="K124" s="108" t="str">
        <f t="shared" si="29"/>
        <v>3</v>
      </c>
      <c r="L124" s="29" t="str">
        <f t="shared" si="29"/>
        <v>3</v>
      </c>
      <c r="M124" s="29" t="str">
        <f t="shared" si="29"/>
        <v>3</v>
      </c>
      <c r="N124" s="29" t="str">
        <f t="shared" si="29"/>
        <v>3</v>
      </c>
      <c r="O124" s="110" t="str">
        <f t="shared" si="29"/>
        <v>3</v>
      </c>
      <c r="P124" s="103" t="str">
        <f t="shared" si="29"/>
        <v>3</v>
      </c>
      <c r="Q124" s="126" t="str">
        <f t="shared" si="29"/>
        <v>3</v>
      </c>
      <c r="R124" s="129" t="str">
        <f t="shared" si="29"/>
        <v>2</v>
      </c>
      <c r="S124" s="39" t="str">
        <f t="shared" si="29"/>
        <v>2</v>
      </c>
      <c r="T124" s="39" t="str">
        <f t="shared" si="29"/>
        <v>3</v>
      </c>
      <c r="U124" s="39" t="str">
        <f t="shared" si="29"/>
        <v>2</v>
      </c>
      <c r="V124" s="40" t="str">
        <f t="shared" si="29"/>
        <v>2</v>
      </c>
      <c r="W124" s="132" t="str">
        <f t="shared" si="29"/>
        <v>3</v>
      </c>
      <c r="X124" s="133" t="str">
        <f t="shared" si="29"/>
        <v>2</v>
      </c>
      <c r="Y124" s="126" t="str">
        <f t="shared" si="29"/>
        <v>3</v>
      </c>
      <c r="Z124" s="31" t="str">
        <f t="shared" si="29"/>
        <v>3</v>
      </c>
    </row>
    <row r="125" spans="1:26" ht="21" thickBot="1" x14ac:dyDescent="0.35">
      <c r="A125" s="226" t="s">
        <v>20</v>
      </c>
      <c r="B125" s="227"/>
      <c r="C125" s="228"/>
      <c r="D125" s="17">
        <f t="shared" ref="D125:Z125" si="30">((D123/COUNT(D7:D108))*D124)</f>
        <v>0</v>
      </c>
      <c r="E125" s="18">
        <f t="shared" si="30"/>
        <v>1.8599999999999999</v>
      </c>
      <c r="F125" s="18">
        <f t="shared" si="30"/>
        <v>2.04</v>
      </c>
      <c r="G125" s="18">
        <f t="shared" si="30"/>
        <v>1.8900000000000001</v>
      </c>
      <c r="H125" s="118">
        <f t="shared" si="30"/>
        <v>1.8599999999999999</v>
      </c>
      <c r="I125" s="19">
        <f t="shared" si="30"/>
        <v>1.196078431372549</v>
      </c>
      <c r="J125" s="119">
        <f t="shared" si="30"/>
        <v>1.196078431372549</v>
      </c>
      <c r="K125" s="111">
        <f t="shared" si="30"/>
        <v>1.83</v>
      </c>
      <c r="L125" s="33">
        <f t="shared" si="30"/>
        <v>2.2800000000000002</v>
      </c>
      <c r="M125" s="33">
        <f t="shared" si="30"/>
        <v>2.0999999999999996</v>
      </c>
      <c r="N125" s="33">
        <f t="shared" si="30"/>
        <v>1.83</v>
      </c>
      <c r="O125" s="112">
        <f t="shared" si="30"/>
        <v>2.04</v>
      </c>
      <c r="P125" s="104">
        <f t="shared" si="30"/>
        <v>2.5</v>
      </c>
      <c r="Q125" s="127">
        <f t="shared" si="30"/>
        <v>2.5</v>
      </c>
      <c r="R125" s="130">
        <f t="shared" si="30"/>
        <v>1.0693069306930694</v>
      </c>
      <c r="S125" s="41">
        <f t="shared" si="30"/>
        <v>1.1485148514851484</v>
      </c>
      <c r="T125" s="41">
        <f t="shared" si="30"/>
        <v>1.8712871287128712</v>
      </c>
      <c r="U125" s="41">
        <f t="shared" si="30"/>
        <v>1.0891089108910892</v>
      </c>
      <c r="V125" s="42">
        <f t="shared" si="30"/>
        <v>1.1683168316831682</v>
      </c>
      <c r="W125" s="142">
        <f t="shared" si="30"/>
        <v>1.8529411764705883</v>
      </c>
      <c r="X125" s="134">
        <f t="shared" si="30"/>
        <v>1.196078431372549</v>
      </c>
      <c r="Y125" s="127">
        <f t="shared" si="30"/>
        <v>2.6632653061224492</v>
      </c>
      <c r="Z125" s="34">
        <f t="shared" si="30"/>
        <v>2.6632653061224492</v>
      </c>
    </row>
    <row r="126" spans="1:26" ht="21" thickBot="1" x14ac:dyDescent="0.35">
      <c r="A126" s="2"/>
      <c r="B126" s="2"/>
      <c r="C126" s="2"/>
      <c r="D126" s="2"/>
    </row>
    <row r="127" spans="1:26" x14ac:dyDescent="0.3">
      <c r="A127" s="229" t="s">
        <v>21</v>
      </c>
      <c r="B127" s="230"/>
      <c r="C127" s="231"/>
      <c r="D127" s="2"/>
      <c r="E127" s="210" t="s">
        <v>22</v>
      </c>
      <c r="F127" s="211"/>
      <c r="G127" s="211"/>
      <c r="H127" s="211"/>
      <c r="I127" s="211"/>
      <c r="J127" s="211"/>
      <c r="K127" s="211"/>
      <c r="L127" s="211"/>
      <c r="M127" s="211"/>
      <c r="N127" s="212"/>
      <c r="O127" s="105" t="s">
        <v>12</v>
      </c>
      <c r="P127" s="47" t="s">
        <v>3</v>
      </c>
      <c r="Q127" s="47" t="s">
        <v>4</v>
      </c>
      <c r="R127" s="47" t="s">
        <v>5</v>
      </c>
      <c r="S127" s="48" t="s">
        <v>6</v>
      </c>
    </row>
    <row r="128" spans="1:26" ht="21" thickBot="1" x14ac:dyDescent="0.35">
      <c r="A128" s="49" t="s">
        <v>83</v>
      </c>
      <c r="B128" s="3"/>
      <c r="C128" s="50"/>
      <c r="D128" s="2"/>
      <c r="E128" s="213"/>
      <c r="F128" s="214"/>
      <c r="G128" s="214"/>
      <c r="H128" s="214"/>
      <c r="I128" s="214"/>
      <c r="J128" s="214"/>
      <c r="K128" s="214"/>
      <c r="L128" s="214"/>
      <c r="M128" s="214"/>
      <c r="N128" s="215"/>
      <c r="O128" s="4">
        <f>(R125*0.2+Z125*0.8)</f>
        <v>2.3444736310365735</v>
      </c>
      <c r="P128" s="4">
        <f>(S125*0.2+Z125*0.8)</f>
        <v>2.3603152151949889</v>
      </c>
      <c r="Q128" s="4">
        <f>(T125*0.2+Z125*0.8)</f>
        <v>2.5048696706405336</v>
      </c>
      <c r="R128" s="4">
        <f>(U125*0.2+Z125*0.8)</f>
        <v>2.3484340270761774</v>
      </c>
      <c r="S128" s="7">
        <f>(V125*0.2+Z125*0.8)</f>
        <v>2.3642756112345928</v>
      </c>
    </row>
    <row r="129" spans="1:4" x14ac:dyDescent="0.3">
      <c r="A129" s="49" t="s">
        <v>84</v>
      </c>
      <c r="B129" s="3"/>
      <c r="C129" s="50"/>
      <c r="D129" s="2"/>
    </row>
    <row r="130" spans="1:4" ht="21" thickBot="1" x14ac:dyDescent="0.35">
      <c r="A130" s="51" t="s">
        <v>85</v>
      </c>
      <c r="B130" s="52"/>
      <c r="C130" s="53"/>
      <c r="D130" s="2"/>
    </row>
  </sheetData>
  <mergeCells count="22">
    <mergeCell ref="A120:C120"/>
    <mergeCell ref="A121:C12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127:N128"/>
    <mergeCell ref="Y4:Y6"/>
    <mergeCell ref="Z4:Z6"/>
    <mergeCell ref="D5:J5"/>
    <mergeCell ref="K5:Q5"/>
    <mergeCell ref="A122:C122"/>
    <mergeCell ref="A123:C123"/>
    <mergeCell ref="A124:C124"/>
    <mergeCell ref="A125:C125"/>
    <mergeCell ref="A127:C1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45" style="2" bestFit="1" customWidth="1"/>
    <col min="5" max="16384" width="8.85546875" style="2"/>
  </cols>
  <sheetData>
    <row r="1" spans="1:10" x14ac:dyDescent="0.25">
      <c r="A1" s="233" t="s">
        <v>23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10" x14ac:dyDescent="0.25">
      <c r="A2" s="233"/>
      <c r="B2" s="234"/>
      <c r="C2" s="234"/>
      <c r="D2" s="234"/>
      <c r="E2" s="234"/>
      <c r="F2" s="234"/>
      <c r="G2" s="234"/>
      <c r="H2" s="234"/>
      <c r="I2" s="234"/>
      <c r="J2" s="235"/>
    </row>
    <row r="3" spans="1:10" x14ac:dyDescent="0.25">
      <c r="A3" s="56" t="s">
        <v>24</v>
      </c>
      <c r="B3" s="56" t="s">
        <v>25</v>
      </c>
      <c r="C3" s="56" t="s">
        <v>26</v>
      </c>
      <c r="D3" s="56" t="s">
        <v>27</v>
      </c>
      <c r="E3" s="56" t="s">
        <v>28</v>
      </c>
      <c r="F3" s="56" t="s">
        <v>29</v>
      </c>
      <c r="G3" s="56" t="s">
        <v>30</v>
      </c>
      <c r="H3" s="56" t="s">
        <v>31</v>
      </c>
      <c r="I3" s="56" t="s">
        <v>32</v>
      </c>
      <c r="J3" s="57" t="s">
        <v>33</v>
      </c>
    </row>
    <row r="4" spans="1:10" ht="16.5" thickBot="1" x14ac:dyDescent="0.3">
      <c r="A4" s="54">
        <v>1</v>
      </c>
      <c r="B4" s="54"/>
      <c r="C4" s="55">
        <f>'BBA 2nd Year Paper-1'!E3</f>
        <v>0</v>
      </c>
      <c r="D4" s="55" t="str">
        <f>'BBA 2nd Year Paper-1'!C3</f>
        <v>Business &amp; Management</v>
      </c>
      <c r="E4" s="4">
        <v>1.8459459459459457</v>
      </c>
      <c r="F4" s="4">
        <v>1.9783783783783782</v>
      </c>
      <c r="G4" s="4">
        <v>1.835135135135135</v>
      </c>
      <c r="H4" s="4">
        <v>1.8459459459459457</v>
      </c>
      <c r="I4" s="7">
        <v>1.8405405405405404</v>
      </c>
      <c r="J4" s="58">
        <f t="shared" ref="J4:J9" si="0">AVERAGE(E4:I4)</f>
        <v>1.8691891891891892</v>
      </c>
    </row>
    <row r="5" spans="1:10" x14ac:dyDescent="0.25">
      <c r="A5" s="54">
        <v>2</v>
      </c>
      <c r="B5" s="54"/>
      <c r="C5" s="55"/>
      <c r="D5" s="55" t="str">
        <f>'BBA 2nd Year Paper -2'!C3</f>
        <v>Business Communication</v>
      </c>
      <c r="E5" s="54">
        <f>'BBA 2nd Year Paper -2'!O128</f>
        <v>1.9593725490196081</v>
      </c>
      <c r="F5" s="54">
        <f>'BBA 2nd Year Paper -2'!P128</f>
        <v>1.9319215686274511</v>
      </c>
      <c r="G5" s="54">
        <f>'BBA 2nd Year Paper -2'!Q128</f>
        <v>1.8221176470588238</v>
      </c>
      <c r="H5" s="54">
        <f>'BBA 2nd Year Paper -2'!R128</f>
        <v>1.9358431372549023</v>
      </c>
      <c r="I5" s="54">
        <f>'BBA 2nd Year Paper -2'!S128</f>
        <v>2.1221176470588237</v>
      </c>
      <c r="J5" s="58">
        <f t="shared" si="0"/>
        <v>1.954274509803922</v>
      </c>
    </row>
    <row r="6" spans="1:10" x14ac:dyDescent="0.25">
      <c r="A6" s="54">
        <v>3</v>
      </c>
      <c r="B6" s="54"/>
      <c r="C6" s="55"/>
      <c r="D6" s="55" t="str">
        <f>'BBA 2nd Year Paper -3'!C3</f>
        <v xml:space="preserve">Legal Aspects of Indian Business 
</v>
      </c>
      <c r="E6" s="54">
        <f>'BBA 2nd Year Paper -3'!O128</f>
        <v>0.98936423054070122</v>
      </c>
      <c r="F6" s="54">
        <f>'BBA 2nd Year Paper -3'!P128</f>
        <v>1.1050505050505051</v>
      </c>
      <c r="G6" s="54">
        <f>'BBA 2nd Year Paper -3'!Q128</f>
        <v>1.1128936423054072</v>
      </c>
      <c r="H6" s="54">
        <f>'BBA 2nd Year Paper -3'!R128</f>
        <v>1.1128936423054072</v>
      </c>
      <c r="I6" s="54">
        <f>'BBA 2nd Year Paper -3'!S128</f>
        <v>0.99720736779560315</v>
      </c>
      <c r="J6" s="58">
        <f t="shared" si="0"/>
        <v>1.0634818775995247</v>
      </c>
    </row>
    <row r="7" spans="1:10" x14ac:dyDescent="0.25">
      <c r="A7" s="54">
        <v>4</v>
      </c>
      <c r="B7" s="54"/>
      <c r="C7" s="55"/>
      <c r="D7" s="55" t="str">
        <f>'BBA 2nd Year Paper -4'!C3</f>
        <v>Business Economics</v>
      </c>
      <c r="E7" s="54">
        <f>'BBA 2nd Year Paper -4'!O128</f>
        <v>2.3738823529411763</v>
      </c>
      <c r="F7" s="54">
        <f>'BBA 2nd Year Paper -4'!P128</f>
        <v>2.3327058823529412</v>
      </c>
      <c r="G7" s="54">
        <f>'BBA 2nd Year Paper -4'!Q128</f>
        <v>2.3503529411764705</v>
      </c>
      <c r="H7" s="54">
        <f>'BBA 2nd Year Paper -4'!R128</f>
        <v>2.3797647058823528</v>
      </c>
      <c r="I7" s="54">
        <f>'BBA 2nd Year Paper -4'!S128</f>
        <v>2.3797647058823528</v>
      </c>
      <c r="J7" s="58">
        <f t="shared" si="0"/>
        <v>2.363294117647059</v>
      </c>
    </row>
    <row r="8" spans="1:10" x14ac:dyDescent="0.25">
      <c r="A8" s="54">
        <v>5</v>
      </c>
      <c r="B8" s="54"/>
      <c r="C8" s="55"/>
      <c r="D8" s="55" t="str">
        <f>'BBA 2nd Year Paper -5'!C3</f>
        <v xml:space="preserve"> Financial Accounting</v>
      </c>
      <c r="E8" s="54">
        <f>'BBA 2nd Year Paper -5'!O128</f>
        <v>0.85656565656565664</v>
      </c>
      <c r="F8" s="54">
        <f>'BBA 2nd Year Paper -5'!P128</f>
        <v>0.9467617349970292</v>
      </c>
      <c r="G8" s="54">
        <f>'BBA 2nd Year Paper -5'!Q128</f>
        <v>0.95068330362448017</v>
      </c>
      <c r="H8" s="54">
        <f>'BBA 2nd Year Paper -5'!R128</f>
        <v>0.93695781342840179</v>
      </c>
      <c r="I8" s="54">
        <f>'BBA 2nd Year Paper -5'!S128</f>
        <v>0.85656565656565664</v>
      </c>
      <c r="J8" s="58">
        <f t="shared" si="0"/>
        <v>0.9095068330362448</v>
      </c>
    </row>
    <row r="9" spans="1:10" x14ac:dyDescent="0.25">
      <c r="A9" s="54">
        <v>6</v>
      </c>
      <c r="B9" s="54"/>
      <c r="C9" s="55"/>
      <c r="D9" s="55" t="str">
        <f>'BBA 2nd Year Paper -6'!C3</f>
        <v>Computer Fundamentals</v>
      </c>
      <c r="E9" s="54">
        <f>'BBA 2nd Year Paper -6'!O128</f>
        <v>2.3444736310365735</v>
      </c>
      <c r="F9" s="54">
        <f>'BBA 2nd Year Paper -6'!P128</f>
        <v>2.3603152151949889</v>
      </c>
      <c r="G9" s="54">
        <f>'BBA 2nd Year Paper -6'!Q128</f>
        <v>2.5048696706405336</v>
      </c>
      <c r="H9" s="54">
        <f>'BBA 2nd Year Paper -6'!R128</f>
        <v>2.3484340270761774</v>
      </c>
      <c r="I9" s="54">
        <f>'BBA 2nd Year Paper -6'!S128</f>
        <v>2.3642756112345928</v>
      </c>
      <c r="J9" s="58">
        <f t="shared" si="0"/>
        <v>2.3844736310365731</v>
      </c>
    </row>
    <row r="10" spans="1:10" ht="30.6" customHeight="1" x14ac:dyDescent="0.25">
      <c r="A10" s="232" t="s">
        <v>33</v>
      </c>
      <c r="B10" s="232"/>
      <c r="C10" s="232"/>
      <c r="D10" s="232"/>
      <c r="E10" s="58">
        <f t="shared" ref="E10:J10" si="1">AVERAGE(E4:E9)</f>
        <v>1.72826739434161</v>
      </c>
      <c r="F10" s="58">
        <f t="shared" si="1"/>
        <v>1.7758555474335489</v>
      </c>
      <c r="G10" s="58">
        <f t="shared" si="1"/>
        <v>1.7626753899901419</v>
      </c>
      <c r="H10" s="58">
        <f t="shared" si="1"/>
        <v>1.7599732119821978</v>
      </c>
      <c r="I10" s="58">
        <f t="shared" si="1"/>
        <v>1.7600785881795948</v>
      </c>
      <c r="J10" s="58">
        <f t="shared" si="1"/>
        <v>1.7573700263854188</v>
      </c>
    </row>
  </sheetData>
  <mergeCells count="3">
    <mergeCell ref="A10:D10"/>
    <mergeCell ref="A1:J1"/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opLeftCell="B1" zoomScale="79" workbookViewId="0">
      <selection activeCell="C81" sqref="C81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61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21" ht="30.6" customHeight="1" x14ac:dyDescent="0.25">
      <c r="A2" s="6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S2" s="70" t="s">
        <v>24</v>
      </c>
      <c r="T2" s="71" t="s">
        <v>34</v>
      </c>
      <c r="U2" s="71" t="s">
        <v>35</v>
      </c>
    </row>
    <row r="3" spans="1:21" x14ac:dyDescent="0.25">
      <c r="A3" s="61"/>
      <c r="B3" s="59"/>
      <c r="C3" s="60"/>
      <c r="D3" s="246" t="s">
        <v>61</v>
      </c>
      <c r="E3" s="246"/>
      <c r="F3" s="246"/>
      <c r="G3" s="246"/>
      <c r="H3" s="246"/>
      <c r="I3" s="246"/>
      <c r="J3" s="246"/>
      <c r="K3" s="246"/>
      <c r="L3" s="60"/>
      <c r="M3" s="60"/>
      <c r="N3" s="60"/>
      <c r="O3" s="60"/>
      <c r="P3" s="60"/>
      <c r="S3" s="67">
        <v>1</v>
      </c>
      <c r="T3" s="68" t="s">
        <v>12</v>
      </c>
      <c r="U3" s="72">
        <f>'CO (All Subjects)'!E10</f>
        <v>1.72826739434161</v>
      </c>
    </row>
    <row r="4" spans="1:21" x14ac:dyDescent="0.25">
      <c r="A4" s="6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S4" s="67">
        <v>2</v>
      </c>
      <c r="T4" s="68" t="s">
        <v>3</v>
      </c>
      <c r="U4" s="72">
        <f>'CO (All Subjects)'!F10</f>
        <v>1.7758555474335489</v>
      </c>
    </row>
    <row r="5" spans="1:21" x14ac:dyDescent="0.25">
      <c r="A5" s="61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S5" s="67">
        <v>3</v>
      </c>
      <c r="T5" s="68" t="s">
        <v>4</v>
      </c>
      <c r="U5" s="72">
        <f>'CO (All Subjects)'!G10</f>
        <v>1.7626753899901419</v>
      </c>
    </row>
    <row r="6" spans="1:21" x14ac:dyDescent="0.25">
      <c r="B6" s="66" t="s">
        <v>102</v>
      </c>
      <c r="C6" s="66"/>
      <c r="D6" s="66" t="str">
        <f>'CO (All Subjects)'!D4</f>
        <v>Business &amp; Management</v>
      </c>
      <c r="E6" s="66"/>
      <c r="F6" s="66"/>
      <c r="G6" s="66"/>
      <c r="H6" s="66"/>
      <c r="I6" s="66"/>
      <c r="J6" s="66"/>
      <c r="K6" s="60"/>
      <c r="L6" s="60"/>
      <c r="M6" s="60"/>
      <c r="N6" s="60"/>
      <c r="O6" s="60"/>
      <c r="P6" s="60"/>
      <c r="S6" s="67">
        <v>4</v>
      </c>
      <c r="T6" s="68" t="s">
        <v>5</v>
      </c>
      <c r="U6" s="72">
        <f>'CO (All Subjects)'!H10</f>
        <v>1.7599732119821978</v>
      </c>
    </row>
    <row r="7" spans="1:21" ht="16.5" thickBot="1" x14ac:dyDescent="0.3">
      <c r="A7" s="61"/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S7" s="67">
        <v>5</v>
      </c>
      <c r="T7" s="68" t="s">
        <v>6</v>
      </c>
      <c r="U7" s="72">
        <f>'CO (All Subjects)'!I10</f>
        <v>1.7600785881795948</v>
      </c>
    </row>
    <row r="8" spans="1:21" ht="16.5" customHeight="1" thickBot="1" x14ac:dyDescent="0.3">
      <c r="A8" s="61"/>
      <c r="B8" s="236" t="s">
        <v>36</v>
      </c>
      <c r="C8" s="62"/>
      <c r="D8" s="239" t="s">
        <v>37</v>
      </c>
      <c r="E8" s="240"/>
      <c r="F8" s="240"/>
      <c r="G8" s="240"/>
      <c r="H8" s="240"/>
      <c r="I8" s="240"/>
      <c r="J8" s="240"/>
      <c r="K8" s="240"/>
      <c r="L8" s="241"/>
      <c r="M8" s="239" t="s">
        <v>38</v>
      </c>
      <c r="N8" s="241"/>
    </row>
    <row r="9" spans="1:21" x14ac:dyDescent="0.25">
      <c r="A9" s="61"/>
      <c r="B9" s="237"/>
      <c r="C9" s="242" t="s">
        <v>39</v>
      </c>
      <c r="D9" s="244" t="s">
        <v>40</v>
      </c>
      <c r="E9" s="244" t="s">
        <v>41</v>
      </c>
      <c r="F9" s="244" t="s">
        <v>42</v>
      </c>
      <c r="G9" s="244" t="s">
        <v>43</v>
      </c>
      <c r="H9" s="244" t="s">
        <v>44</v>
      </c>
      <c r="I9" s="244" t="s">
        <v>45</v>
      </c>
      <c r="J9" s="244" t="s">
        <v>46</v>
      </c>
      <c r="K9" s="244" t="s">
        <v>47</v>
      </c>
      <c r="L9" s="244" t="s">
        <v>48</v>
      </c>
      <c r="M9" s="63"/>
      <c r="N9" s="63"/>
    </row>
    <row r="10" spans="1:21" ht="16.5" thickBot="1" x14ac:dyDescent="0.3">
      <c r="A10" s="61"/>
      <c r="B10" s="238"/>
      <c r="C10" s="243"/>
      <c r="D10" s="245"/>
      <c r="E10" s="245"/>
      <c r="F10" s="245"/>
      <c r="G10" s="245"/>
      <c r="H10" s="245"/>
      <c r="I10" s="245"/>
      <c r="J10" s="245"/>
      <c r="K10" s="245"/>
      <c r="L10" s="245"/>
      <c r="M10" s="65" t="s">
        <v>51</v>
      </c>
      <c r="N10" s="65" t="s">
        <v>52</v>
      </c>
    </row>
    <row r="11" spans="1:21" ht="16.5" thickBot="1" x14ac:dyDescent="0.3">
      <c r="A11" s="61"/>
      <c r="B11" s="64" t="s">
        <v>53</v>
      </c>
      <c r="C11" s="257">
        <v>2</v>
      </c>
      <c r="D11" s="257">
        <v>2</v>
      </c>
      <c r="E11" s="257">
        <v>1</v>
      </c>
      <c r="F11" s="257">
        <v>2</v>
      </c>
      <c r="G11" s="257">
        <v>1</v>
      </c>
      <c r="H11" s="257">
        <v>2</v>
      </c>
      <c r="I11" s="257">
        <v>3</v>
      </c>
      <c r="J11" s="257">
        <v>1</v>
      </c>
      <c r="K11" s="257">
        <v>1</v>
      </c>
      <c r="L11" s="257">
        <v>1</v>
      </c>
      <c r="M11" s="257">
        <v>2</v>
      </c>
      <c r="N11" s="257">
        <v>1</v>
      </c>
    </row>
    <row r="12" spans="1:21" ht="16.5" thickBot="1" x14ac:dyDescent="0.3">
      <c r="A12" s="61"/>
      <c r="B12" s="64" t="s">
        <v>54</v>
      </c>
      <c r="C12" s="257">
        <v>2</v>
      </c>
      <c r="D12" s="257">
        <v>2</v>
      </c>
      <c r="E12" s="257">
        <v>1</v>
      </c>
      <c r="F12" s="257">
        <v>1</v>
      </c>
      <c r="G12" s="257">
        <v>2</v>
      </c>
      <c r="H12" s="257">
        <v>1</v>
      </c>
      <c r="I12" s="257">
        <v>2</v>
      </c>
      <c r="J12" s="257">
        <v>1</v>
      </c>
      <c r="K12" s="257">
        <v>2</v>
      </c>
      <c r="L12" s="257">
        <v>2</v>
      </c>
      <c r="M12" s="257">
        <v>2</v>
      </c>
      <c r="N12" s="257">
        <v>1</v>
      </c>
    </row>
    <row r="13" spans="1:21" ht="16.5" thickBot="1" x14ac:dyDescent="0.3">
      <c r="A13" s="61"/>
      <c r="B13" s="64" t="s">
        <v>55</v>
      </c>
      <c r="C13" s="257">
        <v>2</v>
      </c>
      <c r="D13" s="257">
        <v>1</v>
      </c>
      <c r="E13" s="257">
        <v>2</v>
      </c>
      <c r="F13" s="257">
        <v>2</v>
      </c>
      <c r="G13" s="257">
        <v>1</v>
      </c>
      <c r="H13" s="257">
        <v>1</v>
      </c>
      <c r="I13" s="257">
        <v>3</v>
      </c>
      <c r="J13" s="257">
        <v>2</v>
      </c>
      <c r="K13" s="257">
        <v>2</v>
      </c>
      <c r="L13" s="257">
        <v>3</v>
      </c>
      <c r="M13" s="257">
        <v>2</v>
      </c>
      <c r="N13" s="257">
        <v>1</v>
      </c>
    </row>
    <row r="14" spans="1:21" ht="16.5" thickBot="1" x14ac:dyDescent="0.3">
      <c r="A14" s="61"/>
      <c r="B14" s="64" t="s">
        <v>56</v>
      </c>
      <c r="C14" s="257">
        <v>2</v>
      </c>
      <c r="D14" s="257">
        <v>2</v>
      </c>
      <c r="E14" s="257">
        <v>2</v>
      </c>
      <c r="F14" s="257">
        <v>2</v>
      </c>
      <c r="G14" s="257">
        <v>2</v>
      </c>
      <c r="H14" s="257">
        <v>1</v>
      </c>
      <c r="I14" s="257">
        <v>2</v>
      </c>
      <c r="J14" s="257">
        <v>2</v>
      </c>
      <c r="K14" s="257">
        <v>1</v>
      </c>
      <c r="L14" s="257">
        <v>2</v>
      </c>
      <c r="M14" s="257">
        <v>2</v>
      </c>
      <c r="N14" s="257">
        <v>1</v>
      </c>
    </row>
    <row r="15" spans="1:21" ht="16.5" thickBot="1" x14ac:dyDescent="0.3">
      <c r="A15" s="61"/>
      <c r="B15" s="64" t="s">
        <v>57</v>
      </c>
      <c r="C15" s="257">
        <v>2</v>
      </c>
      <c r="D15" s="257">
        <v>2</v>
      </c>
      <c r="E15" s="257">
        <v>1</v>
      </c>
      <c r="F15" s="257">
        <v>1</v>
      </c>
      <c r="G15" s="257">
        <v>2</v>
      </c>
      <c r="H15" s="257">
        <v>2</v>
      </c>
      <c r="I15" s="257">
        <v>3</v>
      </c>
      <c r="J15" s="257">
        <v>1</v>
      </c>
      <c r="K15" s="257">
        <v>2</v>
      </c>
      <c r="L15" s="257">
        <v>3</v>
      </c>
      <c r="M15" s="257">
        <v>2</v>
      </c>
      <c r="N15" s="257">
        <v>1</v>
      </c>
    </row>
    <row r="16" spans="1:21" ht="16.5" thickBot="1" x14ac:dyDescent="0.3">
      <c r="A16" s="61"/>
      <c r="B16" s="64" t="s">
        <v>58</v>
      </c>
      <c r="C16" s="69">
        <f>($U$3*C11+$U$4*C12+$U$5*C13+$U$6*C14+$U$7*C15)/(C11+C12+C13+C14+C15)</f>
        <v>1.7573700263854186</v>
      </c>
      <c r="D16" s="69">
        <f t="shared" ref="D16:N16" si="0">($U$3*D11+$U$4*D12+$U$5*D13+$U$6*D14+$U$7*D15)/(D11+D12+D13+D14+D15)</f>
        <v>1.7567805415404494</v>
      </c>
      <c r="E16" s="69">
        <f t="shared" si="0"/>
        <v>1.7584998191284902</v>
      </c>
      <c r="F16" s="69">
        <f t="shared" si="0"/>
        <v>1.7547207660301303</v>
      </c>
      <c r="G16" s="69">
        <f t="shared" si="0"/>
        <v>1.7603446849403044</v>
      </c>
      <c r="H16" s="69">
        <f t="shared" si="0"/>
        <v>1.7535994449211856</v>
      </c>
      <c r="I16" s="69">
        <f t="shared" si="0"/>
        <v>1.7557478181819641</v>
      </c>
      <c r="J16" s="69">
        <f t="shared" si="0"/>
        <v>1.7584998191284902</v>
      </c>
      <c r="K16" s="69">
        <f t="shared" si="0"/>
        <v>1.7606824571912973</v>
      </c>
      <c r="L16" s="69">
        <f t="shared" si="0"/>
        <v>1.7607442588802102</v>
      </c>
      <c r="M16" s="69">
        <f t="shared" si="0"/>
        <v>1.7573700263854186</v>
      </c>
      <c r="N16" s="69">
        <f t="shared" si="0"/>
        <v>1.7573700263854186</v>
      </c>
    </row>
    <row r="17" spans="1:16" x14ac:dyDescent="0.25">
      <c r="A17" s="61"/>
      <c r="B17" s="66" t="s">
        <v>59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 x14ac:dyDescent="0.25">
      <c r="A18" s="61"/>
      <c r="B18" s="66" t="s">
        <v>60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21" spans="1:16" x14ac:dyDescent="0.25">
      <c r="B21" s="66" t="s">
        <v>102</v>
      </c>
      <c r="C21" s="66"/>
      <c r="D21" s="66" t="str">
        <f>'CO (All Subjects)'!D5</f>
        <v>Business Communication</v>
      </c>
      <c r="E21" s="66"/>
      <c r="F21" s="66"/>
      <c r="G21" s="66"/>
      <c r="H21" s="66"/>
      <c r="I21" s="66"/>
      <c r="J21" s="66"/>
      <c r="K21" s="60"/>
      <c r="L21" s="60"/>
      <c r="M21" s="60"/>
      <c r="N21" s="60"/>
      <c r="O21" s="60"/>
      <c r="P21" s="60"/>
    </row>
    <row r="22" spans="1:16" ht="16.5" thickBot="1" x14ac:dyDescent="0.3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ht="16.5" customHeight="1" thickBot="1" x14ac:dyDescent="0.3">
      <c r="B23" s="236" t="s">
        <v>36</v>
      </c>
      <c r="C23" s="62"/>
      <c r="D23" s="239" t="s">
        <v>37</v>
      </c>
      <c r="E23" s="240"/>
      <c r="F23" s="240"/>
      <c r="G23" s="240"/>
      <c r="H23" s="240"/>
      <c r="I23" s="240"/>
      <c r="J23" s="240"/>
      <c r="K23" s="240"/>
      <c r="L23" s="241"/>
      <c r="M23" s="239" t="s">
        <v>38</v>
      </c>
      <c r="N23" s="241"/>
    </row>
    <row r="24" spans="1:16" x14ac:dyDescent="0.25">
      <c r="B24" s="237"/>
      <c r="C24" s="242" t="s">
        <v>39</v>
      </c>
      <c r="D24" s="244" t="s">
        <v>40</v>
      </c>
      <c r="E24" s="244" t="s">
        <v>41</v>
      </c>
      <c r="F24" s="244" t="s">
        <v>42</v>
      </c>
      <c r="G24" s="244" t="s">
        <v>43</v>
      </c>
      <c r="H24" s="244" t="s">
        <v>44</v>
      </c>
      <c r="I24" s="244" t="s">
        <v>45</v>
      </c>
      <c r="J24" s="244" t="s">
        <v>46</v>
      </c>
      <c r="K24" s="244" t="s">
        <v>47</v>
      </c>
      <c r="L24" s="244" t="s">
        <v>48</v>
      </c>
      <c r="M24" s="63"/>
      <c r="N24" s="63"/>
    </row>
    <row r="25" spans="1:16" ht="16.5" thickBot="1" x14ac:dyDescent="0.3">
      <c r="B25" s="238"/>
      <c r="C25" s="243"/>
      <c r="D25" s="245"/>
      <c r="E25" s="245"/>
      <c r="F25" s="245"/>
      <c r="G25" s="245"/>
      <c r="H25" s="245"/>
      <c r="I25" s="245"/>
      <c r="J25" s="245"/>
      <c r="K25" s="245"/>
      <c r="L25" s="245"/>
      <c r="M25" s="65" t="s">
        <v>51</v>
      </c>
      <c r="N25" s="65" t="s">
        <v>52</v>
      </c>
    </row>
    <row r="26" spans="1:16" ht="16.5" thickBot="1" x14ac:dyDescent="0.3">
      <c r="B26" s="64" t="s">
        <v>53</v>
      </c>
      <c r="C26" s="257">
        <v>2</v>
      </c>
      <c r="D26" s="257">
        <v>2</v>
      </c>
      <c r="E26" s="257">
        <v>1</v>
      </c>
      <c r="F26" s="257">
        <v>2</v>
      </c>
      <c r="G26" s="257">
        <v>1</v>
      </c>
      <c r="H26" s="257">
        <v>1</v>
      </c>
      <c r="I26" s="257">
        <v>1</v>
      </c>
      <c r="J26" s="257">
        <v>1</v>
      </c>
      <c r="K26" s="257">
        <v>1</v>
      </c>
      <c r="L26" s="257">
        <v>3</v>
      </c>
      <c r="M26" s="257">
        <v>2</v>
      </c>
      <c r="N26" s="257">
        <v>1</v>
      </c>
    </row>
    <row r="27" spans="1:16" ht="16.5" thickBot="1" x14ac:dyDescent="0.3">
      <c r="B27" s="64" t="s">
        <v>54</v>
      </c>
      <c r="C27" s="257">
        <v>2</v>
      </c>
      <c r="D27" s="257">
        <v>2</v>
      </c>
      <c r="E27" s="257">
        <v>2</v>
      </c>
      <c r="F27" s="257">
        <v>2</v>
      </c>
      <c r="G27" s="257">
        <v>1</v>
      </c>
      <c r="H27" s="257">
        <v>2</v>
      </c>
      <c r="I27" s="257">
        <v>2</v>
      </c>
      <c r="J27" s="257">
        <v>2</v>
      </c>
      <c r="K27" s="257">
        <v>2</v>
      </c>
      <c r="L27" s="257">
        <v>3</v>
      </c>
      <c r="M27" s="257">
        <v>1</v>
      </c>
      <c r="N27" s="257">
        <v>2</v>
      </c>
    </row>
    <row r="28" spans="1:16" ht="16.5" thickBot="1" x14ac:dyDescent="0.3">
      <c r="B28" s="64" t="s">
        <v>55</v>
      </c>
      <c r="C28" s="257">
        <v>1</v>
      </c>
      <c r="D28" s="257">
        <v>1</v>
      </c>
      <c r="E28" s="257">
        <v>1</v>
      </c>
      <c r="F28" s="257">
        <v>1</v>
      </c>
      <c r="G28" s="257">
        <v>1</v>
      </c>
      <c r="H28" s="257">
        <v>1</v>
      </c>
      <c r="I28" s="257">
        <v>2</v>
      </c>
      <c r="J28" s="257">
        <v>1</v>
      </c>
      <c r="K28" s="257">
        <v>2</v>
      </c>
      <c r="L28" s="257">
        <v>3</v>
      </c>
      <c r="M28" s="257">
        <v>1</v>
      </c>
      <c r="N28" s="257">
        <v>2</v>
      </c>
    </row>
    <row r="29" spans="1:16" ht="16.5" thickBot="1" x14ac:dyDescent="0.3">
      <c r="B29" s="64" t="s">
        <v>56</v>
      </c>
      <c r="C29" s="257">
        <v>2</v>
      </c>
      <c r="D29" s="257">
        <v>2</v>
      </c>
      <c r="E29" s="257">
        <v>2</v>
      </c>
      <c r="F29" s="257">
        <v>2</v>
      </c>
      <c r="G29" s="257">
        <v>1</v>
      </c>
      <c r="H29" s="257">
        <v>2</v>
      </c>
      <c r="I29" s="257">
        <v>1</v>
      </c>
      <c r="J29" s="257">
        <v>1</v>
      </c>
      <c r="K29" s="257">
        <v>2</v>
      </c>
      <c r="L29" s="257">
        <v>3</v>
      </c>
      <c r="M29" s="257">
        <v>2</v>
      </c>
      <c r="N29" s="257">
        <v>1</v>
      </c>
    </row>
    <row r="30" spans="1:16" ht="16.5" thickBot="1" x14ac:dyDescent="0.3">
      <c r="B30" s="64" t="s">
        <v>57</v>
      </c>
      <c r="C30" s="257">
        <v>2</v>
      </c>
      <c r="D30" s="257">
        <v>1</v>
      </c>
      <c r="E30" s="257">
        <v>1</v>
      </c>
      <c r="F30" s="257">
        <v>1</v>
      </c>
      <c r="G30" s="257">
        <v>1</v>
      </c>
      <c r="H30" s="257">
        <v>1</v>
      </c>
      <c r="I30" s="257">
        <v>2</v>
      </c>
      <c r="J30" s="257">
        <v>1</v>
      </c>
      <c r="K30" s="257">
        <v>2</v>
      </c>
      <c r="L30" s="257">
        <v>1</v>
      </c>
      <c r="M30" s="257">
        <v>2</v>
      </c>
      <c r="N30" s="257">
        <v>1</v>
      </c>
    </row>
    <row r="31" spans="1:16" ht="16.5" thickBot="1" x14ac:dyDescent="0.3">
      <c r="B31" s="64" t="s">
        <v>58</v>
      </c>
      <c r="C31" s="69">
        <f>($U$3*C26+$U$4*C27+$U$5*C28+$U$6*C29+$U$7*C30)/(C26+C27+C28+C29+C30)</f>
        <v>1.7567805415404494</v>
      </c>
      <c r="D31" s="69">
        <f t="shared" ref="D31:N31" si="1">($U$3*D26+$U$4*D27+$U$5*D28+$U$6*D29+$U$7*D30)/(D26+D27+D28+D29+D30)</f>
        <v>1.7563682857105563</v>
      </c>
      <c r="E31" s="69">
        <f t="shared" si="1"/>
        <v>1.7603826987632627</v>
      </c>
      <c r="F31" s="69">
        <f t="shared" si="1"/>
        <v>1.7563682857105563</v>
      </c>
      <c r="G31" s="69">
        <f t="shared" si="1"/>
        <v>1.7573700263854186</v>
      </c>
      <c r="H31" s="69">
        <f t="shared" si="1"/>
        <v>1.7603826987632627</v>
      </c>
      <c r="I31" s="69">
        <f t="shared" si="1"/>
        <v>1.7606824571912973</v>
      </c>
      <c r="J31" s="69">
        <f t="shared" si="1"/>
        <v>1.7604509465601073</v>
      </c>
      <c r="K31" s="69">
        <f t="shared" si="1"/>
        <v>1.7606036521680641</v>
      </c>
      <c r="L31" s="69">
        <f t="shared" si="1"/>
        <v>1.7569533245709303</v>
      </c>
      <c r="M31" s="69">
        <f t="shared" si="1"/>
        <v>1.7543961658038121</v>
      </c>
      <c r="N31" s="69">
        <f t="shared" si="1"/>
        <v>1.760768724192969</v>
      </c>
    </row>
    <row r="32" spans="1:16" x14ac:dyDescent="0.25">
      <c r="B32" s="66" t="s">
        <v>59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2:16" x14ac:dyDescent="0.25">
      <c r="B33" s="66" t="s">
        <v>60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6" spans="2:16" x14ac:dyDescent="0.25">
      <c r="B36" s="66" t="s">
        <v>102</v>
      </c>
      <c r="C36" s="66"/>
      <c r="D36" s="66" t="str">
        <f>'CO (All Subjects)'!D6</f>
        <v xml:space="preserve">Legal Aspects of Indian Business 
</v>
      </c>
      <c r="E36" s="66">
        <f>'CO (All Subjects)'!E8</f>
        <v>0.85656565656565664</v>
      </c>
      <c r="F36" s="66"/>
      <c r="G36" s="66"/>
      <c r="H36" s="66"/>
      <c r="I36" s="66"/>
      <c r="J36" s="66"/>
      <c r="K36" s="60"/>
      <c r="L36" s="60"/>
      <c r="M36" s="60"/>
      <c r="N36" s="60"/>
      <c r="O36" s="60"/>
      <c r="P36" s="60"/>
    </row>
    <row r="37" spans="2:16" ht="16.5" thickBot="1" x14ac:dyDescent="0.3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2:16" ht="16.5" customHeight="1" thickBot="1" x14ac:dyDescent="0.3">
      <c r="B38" s="236" t="s">
        <v>36</v>
      </c>
      <c r="C38" s="155"/>
      <c r="D38" s="239" t="s">
        <v>37</v>
      </c>
      <c r="E38" s="240"/>
      <c r="F38" s="240"/>
      <c r="G38" s="240"/>
      <c r="H38" s="240"/>
      <c r="I38" s="240"/>
      <c r="J38" s="240"/>
      <c r="K38" s="240"/>
      <c r="L38" s="241"/>
      <c r="M38" s="239" t="s">
        <v>38</v>
      </c>
      <c r="N38" s="241"/>
    </row>
    <row r="39" spans="2:16" x14ac:dyDescent="0.25">
      <c r="B39" s="237"/>
      <c r="C39" s="242" t="s">
        <v>39</v>
      </c>
      <c r="D39" s="244" t="s">
        <v>40</v>
      </c>
      <c r="E39" s="244" t="s">
        <v>41</v>
      </c>
      <c r="F39" s="244" t="s">
        <v>42</v>
      </c>
      <c r="G39" s="244" t="s">
        <v>43</v>
      </c>
      <c r="H39" s="244" t="s">
        <v>44</v>
      </c>
      <c r="I39" s="244" t="s">
        <v>45</v>
      </c>
      <c r="J39" s="244" t="s">
        <v>46</v>
      </c>
      <c r="K39" s="244" t="s">
        <v>47</v>
      </c>
      <c r="L39" s="244" t="s">
        <v>48</v>
      </c>
      <c r="M39" s="63"/>
      <c r="N39" s="63"/>
    </row>
    <row r="40" spans="2:16" ht="16.5" thickBot="1" x14ac:dyDescent="0.3">
      <c r="B40" s="238"/>
      <c r="C40" s="243"/>
      <c r="D40" s="245"/>
      <c r="E40" s="245"/>
      <c r="F40" s="245"/>
      <c r="G40" s="245"/>
      <c r="H40" s="245"/>
      <c r="I40" s="245"/>
      <c r="J40" s="245"/>
      <c r="K40" s="245"/>
      <c r="L40" s="245"/>
      <c r="M40" s="65" t="s">
        <v>51</v>
      </c>
      <c r="N40" s="65" t="s">
        <v>52</v>
      </c>
    </row>
    <row r="41" spans="2:16" ht="16.5" thickBot="1" x14ac:dyDescent="0.3">
      <c r="B41" s="156" t="s">
        <v>53</v>
      </c>
      <c r="C41" s="257">
        <v>2</v>
      </c>
      <c r="D41" s="257"/>
      <c r="E41" s="257"/>
      <c r="F41" s="257"/>
      <c r="G41" s="257"/>
      <c r="H41" s="257"/>
      <c r="I41" s="257">
        <v>1</v>
      </c>
      <c r="J41" s="257"/>
      <c r="K41" s="257">
        <v>2</v>
      </c>
      <c r="L41" s="257">
        <v>2</v>
      </c>
      <c r="M41" s="257">
        <v>2</v>
      </c>
      <c r="N41" s="257">
        <v>1</v>
      </c>
    </row>
    <row r="42" spans="2:16" ht="16.5" thickBot="1" x14ac:dyDescent="0.3">
      <c r="B42" s="156" t="s">
        <v>54</v>
      </c>
      <c r="C42" s="257">
        <v>2</v>
      </c>
      <c r="D42" s="257">
        <v>1</v>
      </c>
      <c r="E42" s="257">
        <v>1</v>
      </c>
      <c r="F42" s="257"/>
      <c r="G42" s="257">
        <v>1</v>
      </c>
      <c r="H42" s="257">
        <v>3</v>
      </c>
      <c r="I42" s="257"/>
      <c r="J42" s="257"/>
      <c r="K42" s="257">
        <v>1</v>
      </c>
      <c r="L42" s="257"/>
      <c r="M42" s="257">
        <v>1</v>
      </c>
      <c r="N42" s="257">
        <v>2</v>
      </c>
    </row>
    <row r="43" spans="2:16" ht="16.5" thickBot="1" x14ac:dyDescent="0.3">
      <c r="B43" s="156" t="s">
        <v>55</v>
      </c>
      <c r="C43" s="257">
        <v>2</v>
      </c>
      <c r="D43" s="257"/>
      <c r="E43" s="257"/>
      <c r="F43" s="257"/>
      <c r="G43" s="257"/>
      <c r="H43" s="257"/>
      <c r="I43" s="257">
        <v>1</v>
      </c>
      <c r="J43" s="257"/>
      <c r="K43" s="257"/>
      <c r="L43" s="257"/>
      <c r="M43" s="257">
        <v>2</v>
      </c>
      <c r="N43" s="257">
        <v>1</v>
      </c>
    </row>
    <row r="44" spans="2:16" ht="16.5" thickBot="1" x14ac:dyDescent="0.3">
      <c r="B44" s="156" t="s">
        <v>56</v>
      </c>
      <c r="C44" s="257">
        <v>2</v>
      </c>
      <c r="D44" s="257"/>
      <c r="E44" s="257">
        <v>1</v>
      </c>
      <c r="F44" s="257"/>
      <c r="G44" s="257"/>
      <c r="H44" s="257">
        <v>1</v>
      </c>
      <c r="I44" s="257"/>
      <c r="J44" s="257">
        <v>1</v>
      </c>
      <c r="K44" s="257">
        <v>1</v>
      </c>
      <c r="L44" s="257">
        <v>1</v>
      </c>
      <c r="M44" s="257">
        <v>1</v>
      </c>
      <c r="N44" s="257">
        <v>3</v>
      </c>
    </row>
    <row r="45" spans="2:16" ht="16.5" thickBot="1" x14ac:dyDescent="0.3">
      <c r="B45" s="156" t="s">
        <v>57</v>
      </c>
      <c r="C45" s="257">
        <v>1</v>
      </c>
      <c r="D45" s="257"/>
      <c r="E45" s="257">
        <v>1</v>
      </c>
      <c r="F45" s="257"/>
      <c r="G45" s="257"/>
      <c r="H45" s="257">
        <v>2</v>
      </c>
      <c r="I45" s="257">
        <v>1</v>
      </c>
      <c r="J45" s="257">
        <v>1</v>
      </c>
      <c r="K45" s="257"/>
      <c r="L45" s="257">
        <v>1</v>
      </c>
      <c r="M45" s="257">
        <v>2</v>
      </c>
      <c r="N45" s="257">
        <v>1</v>
      </c>
    </row>
    <row r="46" spans="2:16" ht="16.5" thickBot="1" x14ac:dyDescent="0.3">
      <c r="B46" s="156" t="s">
        <v>58</v>
      </c>
      <c r="C46" s="69">
        <f>($U$3*C41+$U$4*C42+$U$5*C43+$U$6*C44+$U$7*C45)/(C41+C42+C43+C44+C45)</f>
        <v>1.7570690750749547</v>
      </c>
      <c r="D46" s="69">
        <f t="shared" ref="D46:N46" si="2">($U$3*D41+$U$4*D42+$U$5*D43+$U$6*D44+$U$7*D45)/(D41+D42+D43+D44+D45)</f>
        <v>1.7758555474335489</v>
      </c>
      <c r="E46" s="69">
        <f t="shared" si="2"/>
        <v>1.7653024491984473</v>
      </c>
      <c r="F46" s="69" t="e">
        <f t="shared" si="2"/>
        <v>#DIV/0!</v>
      </c>
      <c r="G46" s="69">
        <f t="shared" si="2"/>
        <v>1.7758555474335489</v>
      </c>
      <c r="H46" s="69">
        <f t="shared" si="2"/>
        <v>1.7679495051070055</v>
      </c>
      <c r="I46" s="69">
        <f t="shared" si="2"/>
        <v>1.7503404575037822</v>
      </c>
      <c r="J46" s="69">
        <f t="shared" si="2"/>
        <v>1.7600259000808962</v>
      </c>
      <c r="K46" s="69">
        <f t="shared" si="2"/>
        <v>1.7480908870247416</v>
      </c>
      <c r="L46" s="69">
        <f t="shared" si="2"/>
        <v>1.7441466472112532</v>
      </c>
      <c r="M46" s="69">
        <f t="shared" si="2"/>
        <v>1.754733938054805</v>
      </c>
      <c r="N46" s="69">
        <f t="shared" si="2"/>
        <v>1.7603315129156298</v>
      </c>
    </row>
    <row r="47" spans="2:16" x14ac:dyDescent="0.25">
      <c r="B47" s="66" t="s">
        <v>59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2:16" x14ac:dyDescent="0.25">
      <c r="B48" s="66" t="s">
        <v>60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52" spans="2:16" x14ac:dyDescent="0.25">
      <c r="B52" s="66" t="s">
        <v>102</v>
      </c>
      <c r="C52" s="66"/>
      <c r="D52" s="66" t="str">
        <f>'CO (All Subjects)'!D7</f>
        <v>Business Economics</v>
      </c>
      <c r="E52" s="66"/>
      <c r="F52" s="66"/>
      <c r="G52" s="66"/>
      <c r="H52" s="66"/>
      <c r="I52" s="66"/>
      <c r="J52" s="66"/>
      <c r="K52" s="60"/>
      <c r="L52" s="60"/>
      <c r="M52" s="60"/>
      <c r="N52" s="60"/>
      <c r="O52" s="60"/>
      <c r="P52" s="60"/>
    </row>
    <row r="53" spans="2:16" ht="16.5" thickBot="1" x14ac:dyDescent="0.3"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</row>
    <row r="54" spans="2:16" ht="16.5" customHeight="1" thickBot="1" x14ac:dyDescent="0.3">
      <c r="B54" s="236" t="s">
        <v>36</v>
      </c>
      <c r="C54" s="62"/>
      <c r="D54" s="239" t="s">
        <v>37</v>
      </c>
      <c r="E54" s="240"/>
      <c r="F54" s="240"/>
      <c r="G54" s="240"/>
      <c r="H54" s="240"/>
      <c r="I54" s="240"/>
      <c r="J54" s="240"/>
      <c r="K54" s="240"/>
      <c r="L54" s="241"/>
      <c r="M54" s="239" t="s">
        <v>38</v>
      </c>
      <c r="N54" s="241"/>
    </row>
    <row r="55" spans="2:16" x14ac:dyDescent="0.25">
      <c r="B55" s="237"/>
      <c r="C55" s="242" t="s">
        <v>39</v>
      </c>
      <c r="D55" s="244" t="s">
        <v>40</v>
      </c>
      <c r="E55" s="244" t="s">
        <v>41</v>
      </c>
      <c r="F55" s="244" t="s">
        <v>42</v>
      </c>
      <c r="G55" s="244" t="s">
        <v>43</v>
      </c>
      <c r="H55" s="244" t="s">
        <v>44</v>
      </c>
      <c r="I55" s="244" t="s">
        <v>45</v>
      </c>
      <c r="J55" s="244" t="s">
        <v>46</v>
      </c>
      <c r="K55" s="244" t="s">
        <v>47</v>
      </c>
      <c r="L55" s="244" t="s">
        <v>48</v>
      </c>
      <c r="M55" s="63"/>
      <c r="N55" s="63"/>
    </row>
    <row r="56" spans="2:16" ht="16.5" thickBot="1" x14ac:dyDescent="0.3">
      <c r="B56" s="238"/>
      <c r="C56" s="243"/>
      <c r="D56" s="245"/>
      <c r="E56" s="245"/>
      <c r="F56" s="245"/>
      <c r="G56" s="245"/>
      <c r="H56" s="245"/>
      <c r="I56" s="245"/>
      <c r="J56" s="245"/>
      <c r="K56" s="245"/>
      <c r="L56" s="245"/>
      <c r="M56" s="65" t="s">
        <v>51</v>
      </c>
      <c r="N56" s="65" t="s">
        <v>52</v>
      </c>
    </row>
    <row r="57" spans="2:16" ht="16.5" thickBot="1" x14ac:dyDescent="0.3">
      <c r="B57" s="64" t="s">
        <v>53</v>
      </c>
      <c r="C57" s="257">
        <v>1</v>
      </c>
      <c r="D57" s="257"/>
      <c r="E57" s="257">
        <v>1</v>
      </c>
      <c r="F57" s="257"/>
      <c r="G57" s="257">
        <v>2</v>
      </c>
      <c r="H57" s="257">
        <v>3</v>
      </c>
      <c r="I57" s="257"/>
      <c r="J57" s="257"/>
      <c r="K57" s="257"/>
      <c r="L57" s="257"/>
      <c r="M57" s="257">
        <v>2</v>
      </c>
      <c r="N57" s="257"/>
    </row>
    <row r="58" spans="2:16" ht="16.5" thickBot="1" x14ac:dyDescent="0.3">
      <c r="B58" s="64" t="s">
        <v>54</v>
      </c>
      <c r="C58" s="257">
        <v>1</v>
      </c>
      <c r="D58" s="257">
        <v>1</v>
      </c>
      <c r="E58" s="257">
        <v>1</v>
      </c>
      <c r="F58" s="257"/>
      <c r="G58" s="257">
        <v>1</v>
      </c>
      <c r="H58" s="257">
        <v>2</v>
      </c>
      <c r="I58" s="257"/>
      <c r="J58" s="257"/>
      <c r="K58" s="257"/>
      <c r="L58" s="257">
        <v>1</v>
      </c>
      <c r="M58" s="257"/>
      <c r="N58" s="257"/>
    </row>
    <row r="59" spans="2:16" ht="16.5" thickBot="1" x14ac:dyDescent="0.3">
      <c r="B59" s="64" t="s">
        <v>55</v>
      </c>
      <c r="C59" s="257">
        <v>2</v>
      </c>
      <c r="D59" s="257">
        <v>2</v>
      </c>
      <c r="E59" s="257"/>
      <c r="F59" s="257"/>
      <c r="G59" s="257">
        <v>2</v>
      </c>
      <c r="H59" s="257">
        <v>1</v>
      </c>
      <c r="I59" s="257">
        <v>2</v>
      </c>
      <c r="J59" s="257"/>
      <c r="K59" s="257"/>
      <c r="L59" s="257">
        <v>3</v>
      </c>
      <c r="M59" s="257"/>
      <c r="N59" s="257"/>
    </row>
    <row r="60" spans="2:16" ht="16.5" thickBot="1" x14ac:dyDescent="0.3">
      <c r="B60" s="64" t="s">
        <v>56</v>
      </c>
      <c r="C60" s="257">
        <v>1</v>
      </c>
      <c r="D60" s="257"/>
      <c r="E60" s="257">
        <v>1</v>
      </c>
      <c r="F60" s="257"/>
      <c r="G60" s="257"/>
      <c r="H60" s="257">
        <v>3</v>
      </c>
      <c r="I60" s="257"/>
      <c r="J60" s="257"/>
      <c r="K60" s="257"/>
      <c r="L60" s="257"/>
      <c r="M60" s="257"/>
      <c r="N60" s="257"/>
    </row>
    <row r="61" spans="2:16" ht="16.5" thickBot="1" x14ac:dyDescent="0.3">
      <c r="B61" s="64" t="s">
        <v>57</v>
      </c>
      <c r="C61" s="257"/>
      <c r="D61" s="257"/>
      <c r="E61" s="257"/>
      <c r="F61" s="257"/>
      <c r="G61" s="257"/>
      <c r="H61" s="257">
        <v>2</v>
      </c>
      <c r="I61" s="257">
        <v>1</v>
      </c>
      <c r="J61" s="257">
        <v>1</v>
      </c>
      <c r="K61" s="257"/>
      <c r="L61" s="257">
        <v>3</v>
      </c>
      <c r="M61" s="257"/>
      <c r="N61" s="257">
        <v>1</v>
      </c>
    </row>
    <row r="62" spans="2:16" ht="16.5" thickBot="1" x14ac:dyDescent="0.3">
      <c r="B62" s="64" t="s">
        <v>58</v>
      </c>
      <c r="C62" s="69">
        <f>($U$3*C57+$U$4*C58+$U$5*C59+$U$6*C60+$U$7*C61)/(C57+C58+C59+C60+C61)</f>
        <v>1.757889386747528</v>
      </c>
      <c r="D62" s="69">
        <f t="shared" ref="D62:N62" si="3">($U$3*D57+$U$4*D58+$U$5*D59+$U$6*D60+$U$7*D61)/(D57+D58+D59+D60+D61)</f>
        <v>1.7670687758046109</v>
      </c>
      <c r="E62" s="69">
        <f t="shared" si="3"/>
        <v>1.7546987179191189</v>
      </c>
      <c r="F62" s="69" t="e">
        <f t="shared" si="3"/>
        <v>#DIV/0!</v>
      </c>
      <c r="G62" s="69">
        <f t="shared" si="3"/>
        <v>1.7515482232194106</v>
      </c>
      <c r="H62" s="69">
        <f t="shared" si="3"/>
        <v>1.7544786800170777</v>
      </c>
      <c r="I62" s="69">
        <f t="shared" si="3"/>
        <v>1.761809789386626</v>
      </c>
      <c r="J62" s="69">
        <f t="shared" si="3"/>
        <v>1.7600785881795948</v>
      </c>
      <c r="K62" s="69" t="e">
        <f t="shared" si="3"/>
        <v>#DIV/0!</v>
      </c>
      <c r="L62" s="69">
        <f t="shared" si="3"/>
        <v>1.7634453545632514</v>
      </c>
      <c r="M62" s="69">
        <f t="shared" si="3"/>
        <v>1.72826739434161</v>
      </c>
      <c r="N62" s="69">
        <f t="shared" si="3"/>
        <v>1.7600785881795948</v>
      </c>
    </row>
    <row r="63" spans="2:16" x14ac:dyDescent="0.25">
      <c r="B63" s="66" t="s">
        <v>59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2:16" x14ac:dyDescent="0.25">
      <c r="B64" s="66" t="s">
        <v>60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71" spans="2:16" x14ac:dyDescent="0.25">
      <c r="B71" s="66" t="s">
        <v>102</v>
      </c>
      <c r="C71" s="66"/>
      <c r="D71" s="66" t="str">
        <f>'CO (All Subjects)'!D8</f>
        <v xml:space="preserve"> Financial Accounting</v>
      </c>
      <c r="E71" s="66"/>
      <c r="F71" s="66"/>
      <c r="G71" s="66"/>
      <c r="H71" s="66"/>
      <c r="I71" s="66"/>
      <c r="J71" s="66"/>
      <c r="K71" s="60"/>
      <c r="L71" s="60"/>
      <c r="M71" s="60"/>
      <c r="N71" s="60"/>
      <c r="O71" s="60"/>
      <c r="P71" s="60"/>
    </row>
    <row r="72" spans="2:16" ht="16.5" thickBot="1" x14ac:dyDescent="0.3"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2:16" ht="16.5" customHeight="1" thickBot="1" x14ac:dyDescent="0.3">
      <c r="B73" s="236" t="s">
        <v>36</v>
      </c>
      <c r="C73" s="62"/>
      <c r="D73" s="239" t="s">
        <v>37</v>
      </c>
      <c r="E73" s="240"/>
      <c r="F73" s="240"/>
      <c r="G73" s="240"/>
      <c r="H73" s="240"/>
      <c r="I73" s="240"/>
      <c r="J73" s="240"/>
      <c r="K73" s="240"/>
      <c r="L73" s="241"/>
      <c r="M73" s="239" t="s">
        <v>38</v>
      </c>
      <c r="N73" s="241"/>
    </row>
    <row r="74" spans="2:16" x14ac:dyDescent="0.25">
      <c r="B74" s="237"/>
      <c r="C74" s="242" t="s">
        <v>39</v>
      </c>
      <c r="D74" s="244" t="s">
        <v>40</v>
      </c>
      <c r="E74" s="244" t="s">
        <v>41</v>
      </c>
      <c r="F74" s="244" t="s">
        <v>42</v>
      </c>
      <c r="G74" s="244" t="s">
        <v>43</v>
      </c>
      <c r="H74" s="244" t="s">
        <v>44</v>
      </c>
      <c r="I74" s="244" t="s">
        <v>45</v>
      </c>
      <c r="J74" s="244" t="s">
        <v>46</v>
      </c>
      <c r="K74" s="244" t="s">
        <v>47</v>
      </c>
      <c r="L74" s="244" t="s">
        <v>48</v>
      </c>
      <c r="M74" s="63"/>
      <c r="N74" s="63"/>
    </row>
    <row r="75" spans="2:16" ht="16.5" thickBot="1" x14ac:dyDescent="0.3">
      <c r="B75" s="238"/>
      <c r="C75" s="243"/>
      <c r="D75" s="245"/>
      <c r="E75" s="245"/>
      <c r="F75" s="245"/>
      <c r="G75" s="245"/>
      <c r="H75" s="245"/>
      <c r="I75" s="245"/>
      <c r="J75" s="245"/>
      <c r="K75" s="245"/>
      <c r="L75" s="245"/>
      <c r="M75" s="65" t="s">
        <v>51</v>
      </c>
      <c r="N75" s="65" t="s">
        <v>52</v>
      </c>
    </row>
    <row r="76" spans="2:16" ht="16.5" thickBot="1" x14ac:dyDescent="0.3">
      <c r="B76" s="64" t="s">
        <v>53</v>
      </c>
      <c r="C76" s="257">
        <v>1</v>
      </c>
      <c r="D76" s="257"/>
      <c r="E76" s="257">
        <v>1</v>
      </c>
      <c r="F76" s="257">
        <v>2</v>
      </c>
      <c r="G76" s="257">
        <v>1</v>
      </c>
      <c r="H76" s="257"/>
      <c r="I76" s="257"/>
      <c r="J76" s="257"/>
      <c r="K76" s="257"/>
      <c r="L76" s="257"/>
      <c r="M76" s="257">
        <v>2</v>
      </c>
      <c r="N76" s="257"/>
    </row>
    <row r="77" spans="2:16" ht="16.5" thickBot="1" x14ac:dyDescent="0.3">
      <c r="B77" s="64" t="s">
        <v>54</v>
      </c>
      <c r="C77" s="257">
        <v>1</v>
      </c>
      <c r="D77" s="257"/>
      <c r="E77" s="257">
        <v>1</v>
      </c>
      <c r="F77" s="257"/>
      <c r="G77" s="257"/>
      <c r="H77" s="257">
        <v>2</v>
      </c>
      <c r="I77" s="257"/>
      <c r="J77" s="257">
        <v>2</v>
      </c>
      <c r="K77" s="257"/>
      <c r="L77" s="257"/>
      <c r="M77" s="257">
        <v>1</v>
      </c>
      <c r="N77" s="257"/>
    </row>
    <row r="78" spans="2:16" ht="16.5" thickBot="1" x14ac:dyDescent="0.3">
      <c r="B78" s="64" t="s">
        <v>55</v>
      </c>
      <c r="C78" s="257">
        <v>1</v>
      </c>
      <c r="D78" s="257"/>
      <c r="E78" s="257"/>
      <c r="F78" s="257"/>
      <c r="G78" s="257"/>
      <c r="H78" s="257"/>
      <c r="I78" s="257">
        <v>2</v>
      </c>
      <c r="J78" s="257">
        <v>2</v>
      </c>
      <c r="K78" s="257"/>
      <c r="L78" s="257">
        <v>3</v>
      </c>
      <c r="M78" s="257">
        <v>1</v>
      </c>
      <c r="N78" s="257"/>
    </row>
    <row r="79" spans="2:16" ht="16.5" thickBot="1" x14ac:dyDescent="0.3">
      <c r="B79" s="64" t="s">
        <v>56</v>
      </c>
      <c r="C79" s="257">
        <v>1</v>
      </c>
      <c r="D79" s="257"/>
      <c r="E79" s="257">
        <v>1</v>
      </c>
      <c r="F79" s="257"/>
      <c r="G79" s="257"/>
      <c r="H79" s="257"/>
      <c r="I79" s="257">
        <v>3</v>
      </c>
      <c r="J79" s="257"/>
      <c r="K79" s="257"/>
      <c r="L79" s="257">
        <v>2</v>
      </c>
      <c r="M79" s="257"/>
      <c r="N79" s="257"/>
    </row>
    <row r="80" spans="2:16" ht="16.5" thickBot="1" x14ac:dyDescent="0.3">
      <c r="B80" s="64" t="s">
        <v>57</v>
      </c>
      <c r="C80" s="257">
        <v>1</v>
      </c>
      <c r="D80" s="257"/>
      <c r="E80" s="257">
        <v>2</v>
      </c>
      <c r="F80" s="257">
        <v>1</v>
      </c>
      <c r="G80" s="257">
        <v>1</v>
      </c>
      <c r="H80" s="257"/>
      <c r="I80" s="257"/>
      <c r="J80" s="257">
        <v>1</v>
      </c>
      <c r="K80" s="257"/>
      <c r="L80" s="257">
        <v>1</v>
      </c>
      <c r="M80" s="257"/>
      <c r="N80" s="257">
        <v>1</v>
      </c>
    </row>
    <row r="81" spans="2:16" ht="16.5" thickBot="1" x14ac:dyDescent="0.3">
      <c r="B81" s="64" t="s">
        <v>58</v>
      </c>
      <c r="C81" s="69">
        <f>($U$3*C76+$U$4*C77+$U$5*C78+$U$6*C79+$U$7*C80)/(C76+C77+C78+C79+C80)</f>
        <v>1.7573700263854186</v>
      </c>
      <c r="D81" s="69" t="e">
        <f t="shared" ref="D81:N81" si="4">($U$3*D76+$U$4*D77+$U$5*D78+$U$6*D79+$U$7*D80)/(D76+D77+D78+D79+D80)</f>
        <v>#DIV/0!</v>
      </c>
      <c r="E81" s="69">
        <f t="shared" si="4"/>
        <v>1.756850666023309</v>
      </c>
      <c r="F81" s="69">
        <f t="shared" si="4"/>
        <v>1.7388711256209384</v>
      </c>
      <c r="G81" s="69">
        <f t="shared" si="4"/>
        <v>1.7441729912606023</v>
      </c>
      <c r="H81" s="69">
        <f t="shared" si="4"/>
        <v>1.7758555474335489</v>
      </c>
      <c r="I81" s="69">
        <f t="shared" si="4"/>
        <v>1.7610540831853754</v>
      </c>
      <c r="J81" s="69">
        <f t="shared" si="4"/>
        <v>1.7674280926053954</v>
      </c>
      <c r="K81" s="69" t="e">
        <f t="shared" si="4"/>
        <v>#DIV/0!</v>
      </c>
      <c r="L81" s="69">
        <f t="shared" si="4"/>
        <v>1.7613418636857361</v>
      </c>
      <c r="M81" s="69">
        <f t="shared" si="4"/>
        <v>1.7487664315267277</v>
      </c>
      <c r="N81" s="69">
        <f t="shared" si="4"/>
        <v>1.7600785881795948</v>
      </c>
    </row>
    <row r="82" spans="2:16" x14ac:dyDescent="0.25">
      <c r="B82" s="66" t="s">
        <v>59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2:16" x14ac:dyDescent="0.25">
      <c r="B83" s="66" t="s">
        <v>60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6" spans="2:16" x14ac:dyDescent="0.25">
      <c r="B86" s="66" t="s">
        <v>102</v>
      </c>
      <c r="C86" s="66"/>
      <c r="D86" s="66" t="str">
        <f>'CO (All Subjects)'!D9</f>
        <v>Computer Fundamentals</v>
      </c>
      <c r="E86" s="66"/>
      <c r="F86" s="66"/>
      <c r="G86" s="66"/>
      <c r="H86" s="66"/>
      <c r="I86" s="66"/>
      <c r="J86" s="66"/>
      <c r="K86" s="60"/>
      <c r="L86" s="60"/>
      <c r="M86" s="60"/>
      <c r="N86" s="60"/>
      <c r="O86" s="60"/>
      <c r="P86" s="60"/>
    </row>
    <row r="87" spans="2:16" ht="16.5" thickBot="1" x14ac:dyDescent="0.3"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2:16" ht="16.5" customHeight="1" thickBot="1" x14ac:dyDescent="0.3">
      <c r="B88" s="236" t="s">
        <v>36</v>
      </c>
      <c r="C88" s="155"/>
      <c r="D88" s="239" t="s">
        <v>37</v>
      </c>
      <c r="E88" s="240"/>
      <c r="F88" s="240"/>
      <c r="G88" s="240"/>
      <c r="H88" s="240"/>
      <c r="I88" s="240"/>
      <c r="J88" s="240"/>
      <c r="K88" s="240"/>
      <c r="L88" s="241"/>
      <c r="M88" s="239" t="s">
        <v>38</v>
      </c>
      <c r="N88" s="241"/>
    </row>
    <row r="89" spans="2:16" x14ac:dyDescent="0.25">
      <c r="B89" s="237"/>
      <c r="C89" s="242" t="s">
        <v>39</v>
      </c>
      <c r="D89" s="244" t="s">
        <v>40</v>
      </c>
      <c r="E89" s="244" t="s">
        <v>41</v>
      </c>
      <c r="F89" s="244" t="s">
        <v>42</v>
      </c>
      <c r="G89" s="244" t="s">
        <v>43</v>
      </c>
      <c r="H89" s="244" t="s">
        <v>44</v>
      </c>
      <c r="I89" s="244" t="s">
        <v>45</v>
      </c>
      <c r="J89" s="244" t="s">
        <v>46</v>
      </c>
      <c r="K89" s="244" t="s">
        <v>47</v>
      </c>
      <c r="L89" s="244" t="s">
        <v>48</v>
      </c>
      <c r="M89" s="63"/>
      <c r="N89" s="63"/>
    </row>
    <row r="90" spans="2:16" ht="16.5" thickBot="1" x14ac:dyDescent="0.3">
      <c r="B90" s="238"/>
      <c r="C90" s="243"/>
      <c r="D90" s="245"/>
      <c r="E90" s="245"/>
      <c r="F90" s="245"/>
      <c r="G90" s="245"/>
      <c r="H90" s="245"/>
      <c r="I90" s="245"/>
      <c r="J90" s="245"/>
      <c r="K90" s="245"/>
      <c r="L90" s="245"/>
      <c r="M90" s="65" t="s">
        <v>51</v>
      </c>
      <c r="N90" s="65" t="s">
        <v>52</v>
      </c>
    </row>
    <row r="91" spans="2:16" ht="16.5" thickBot="1" x14ac:dyDescent="0.3">
      <c r="B91" s="156" t="s">
        <v>53</v>
      </c>
      <c r="C91" s="257">
        <v>1</v>
      </c>
      <c r="D91" s="257">
        <v>1</v>
      </c>
      <c r="E91" s="257">
        <v>1</v>
      </c>
      <c r="F91" s="257">
        <v>2</v>
      </c>
      <c r="G91" s="257">
        <v>1</v>
      </c>
      <c r="H91" s="257">
        <v>1</v>
      </c>
      <c r="I91" s="257"/>
      <c r="J91" s="257"/>
      <c r="K91" s="257"/>
      <c r="L91" s="257">
        <v>1</v>
      </c>
      <c r="M91" s="257">
        <v>2</v>
      </c>
      <c r="N91" s="257"/>
    </row>
    <row r="92" spans="2:16" ht="16.5" thickBot="1" x14ac:dyDescent="0.3">
      <c r="B92" s="156" t="s">
        <v>54</v>
      </c>
      <c r="C92" s="257">
        <v>1</v>
      </c>
      <c r="D92" s="257">
        <v>1</v>
      </c>
      <c r="E92" s="257">
        <v>1</v>
      </c>
      <c r="F92" s="257">
        <v>3</v>
      </c>
      <c r="G92" s="257"/>
      <c r="H92" s="257">
        <v>1</v>
      </c>
      <c r="I92" s="257"/>
      <c r="J92" s="257"/>
      <c r="K92" s="257"/>
      <c r="L92" s="257">
        <v>3</v>
      </c>
      <c r="M92" s="257"/>
      <c r="N92" s="257">
        <v>2</v>
      </c>
    </row>
    <row r="93" spans="2:16" ht="16.5" thickBot="1" x14ac:dyDescent="0.3">
      <c r="B93" s="156" t="s">
        <v>55</v>
      </c>
      <c r="C93" s="257">
        <v>1</v>
      </c>
      <c r="D93" s="257">
        <v>1</v>
      </c>
      <c r="E93" s="257"/>
      <c r="F93" s="257">
        <v>2</v>
      </c>
      <c r="G93" s="257"/>
      <c r="H93" s="257">
        <v>1</v>
      </c>
      <c r="I93" s="257"/>
      <c r="J93" s="257"/>
      <c r="K93" s="257"/>
      <c r="L93" s="257">
        <v>2</v>
      </c>
      <c r="M93" s="257"/>
      <c r="N93" s="257">
        <v>2</v>
      </c>
    </row>
    <row r="94" spans="2:16" ht="16.5" thickBot="1" x14ac:dyDescent="0.3">
      <c r="B94" s="156" t="s">
        <v>56</v>
      </c>
      <c r="C94" s="257">
        <v>1</v>
      </c>
      <c r="D94" s="257">
        <v>1</v>
      </c>
      <c r="E94" s="257">
        <v>1</v>
      </c>
      <c r="F94" s="257">
        <v>2</v>
      </c>
      <c r="G94" s="257"/>
      <c r="H94" s="257">
        <v>2</v>
      </c>
      <c r="I94" s="257"/>
      <c r="J94" s="257"/>
      <c r="K94" s="257"/>
      <c r="L94" s="257">
        <v>2</v>
      </c>
      <c r="M94" s="257"/>
      <c r="N94" s="257">
        <v>2</v>
      </c>
    </row>
    <row r="95" spans="2:16" ht="16.5" thickBot="1" x14ac:dyDescent="0.3">
      <c r="B95" s="156" t="s">
        <v>57</v>
      </c>
      <c r="C95" s="257">
        <v>1</v>
      </c>
      <c r="D95" s="257">
        <v>1</v>
      </c>
      <c r="E95" s="257"/>
      <c r="F95" s="257">
        <v>2</v>
      </c>
      <c r="G95" s="257"/>
      <c r="H95" s="257">
        <v>1</v>
      </c>
      <c r="I95" s="257"/>
      <c r="J95" s="257">
        <v>1</v>
      </c>
      <c r="K95" s="257"/>
      <c r="L95" s="257">
        <v>1</v>
      </c>
      <c r="M95" s="257"/>
      <c r="N95" s="257">
        <v>1</v>
      </c>
    </row>
    <row r="96" spans="2:16" ht="16.5" thickBot="1" x14ac:dyDescent="0.3">
      <c r="B96" s="156" t="s">
        <v>58</v>
      </c>
      <c r="C96" s="69">
        <f>($U$3*C91+$U$4*C92+$U$5*C93+$U$6*C94+$U$7*C95)/(C91+C92+C93+C94+C95)</f>
        <v>1.7573700263854186</v>
      </c>
      <c r="D96" s="69">
        <f t="shared" ref="D96:N96" si="5">($U$3*D91+$U$4*D92+$U$5*D93+$U$6*D94+$U$7*D95)/(D91+D92+D93+D94+D95)</f>
        <v>1.7573700263854186</v>
      </c>
      <c r="E96" s="69">
        <f t="shared" si="5"/>
        <v>1.7546987179191189</v>
      </c>
      <c r="F96" s="69">
        <f t="shared" si="5"/>
        <v>1.7590505282988851</v>
      </c>
      <c r="G96" s="69">
        <f t="shared" si="5"/>
        <v>1.72826739434161</v>
      </c>
      <c r="H96" s="69">
        <f t="shared" si="5"/>
        <v>1.7578038906515487</v>
      </c>
      <c r="I96" s="69" t="e">
        <f t="shared" si="5"/>
        <v>#DIV/0!</v>
      </c>
      <c r="J96" s="69">
        <f t="shared" si="5"/>
        <v>1.7600785881795948</v>
      </c>
      <c r="K96" s="69" t="e">
        <f t="shared" si="5"/>
        <v>#DIV/0!</v>
      </c>
      <c r="L96" s="69">
        <f t="shared" si="5"/>
        <v>1.7623566476407255</v>
      </c>
      <c r="M96" s="69">
        <f t="shared" si="5"/>
        <v>1.72826739434161</v>
      </c>
      <c r="N96" s="69">
        <f t="shared" si="5"/>
        <v>1.7652981267130532</v>
      </c>
    </row>
    <row r="97" spans="2:16" x14ac:dyDescent="0.25">
      <c r="B97" s="66" t="s">
        <v>59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2:16" x14ac:dyDescent="0.25">
      <c r="B98" s="66" t="s">
        <v>60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</sheetData>
  <mergeCells count="79">
    <mergeCell ref="M73:N73"/>
    <mergeCell ref="D54:L54"/>
    <mergeCell ref="D8:L8"/>
    <mergeCell ref="M8:N8"/>
    <mergeCell ref="D23:L23"/>
    <mergeCell ref="M23:N23"/>
    <mergeCell ref="L9:L10"/>
    <mergeCell ref="G24:G25"/>
    <mergeCell ref="H24:H25"/>
    <mergeCell ref="I24:I25"/>
    <mergeCell ref="J24:J25"/>
    <mergeCell ref="K24:K25"/>
    <mergeCell ref="L24:L25"/>
    <mergeCell ref="D3:K3"/>
    <mergeCell ref="B8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23:B25"/>
    <mergeCell ref="C24:C25"/>
    <mergeCell ref="D24:D25"/>
    <mergeCell ref="E24:E25"/>
    <mergeCell ref="F24:F25"/>
    <mergeCell ref="B73:B75"/>
    <mergeCell ref="C74:C75"/>
    <mergeCell ref="D74:D75"/>
    <mergeCell ref="E74:E75"/>
    <mergeCell ref="F74:F75"/>
    <mergeCell ref="D73:L73"/>
    <mergeCell ref="G74:G75"/>
    <mergeCell ref="H74:H75"/>
    <mergeCell ref="I74:I75"/>
    <mergeCell ref="J74:J75"/>
    <mergeCell ref="K74:K75"/>
    <mergeCell ref="L74:L75"/>
    <mergeCell ref="B54:B56"/>
    <mergeCell ref="M54:N54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B38:B40"/>
    <mergeCell ref="D38:L38"/>
    <mergeCell ref="M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88:B90"/>
    <mergeCell ref="D88:L88"/>
    <mergeCell ref="M88:N88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"/>
  <sheetViews>
    <sheetView tabSelected="1" topLeftCell="G1" zoomScale="78" workbookViewId="0">
      <selection activeCell="AC10" sqref="AC10"/>
    </sheetView>
  </sheetViews>
  <sheetFormatPr defaultColWidth="8.85546875" defaultRowHeight="15" x14ac:dyDescent="0.25"/>
  <cols>
    <col min="1" max="1" width="6.28515625" style="73" bestFit="1" customWidth="1"/>
    <col min="2" max="2" width="7.28515625" style="73" bestFit="1" customWidth="1"/>
    <col min="3" max="3" width="11.28515625" style="73" bestFit="1" customWidth="1"/>
    <col min="4" max="4" width="31.85546875" style="73" bestFit="1" customWidth="1"/>
    <col min="5" max="5" width="6.28515625" style="73" bestFit="1" customWidth="1"/>
    <col min="6" max="6" width="8.7109375" style="73" bestFit="1" customWidth="1"/>
    <col min="7" max="7" width="6.28515625" style="73" bestFit="1" customWidth="1"/>
    <col min="8" max="8" width="8.7109375" style="73" bestFit="1" customWidth="1"/>
    <col min="9" max="9" width="6.28515625" style="73" bestFit="1" customWidth="1"/>
    <col min="10" max="10" width="8.7109375" style="73" bestFit="1" customWidth="1"/>
    <col min="11" max="11" width="6.28515625" style="73" bestFit="1" customWidth="1"/>
    <col min="12" max="12" width="8.7109375" style="73" bestFit="1" customWidth="1"/>
    <col min="13" max="13" width="6.28515625" style="73" bestFit="1" customWidth="1"/>
    <col min="14" max="14" width="8.7109375" style="73" bestFit="1" customWidth="1"/>
    <col min="15" max="15" width="6.28515625" style="73" bestFit="1" customWidth="1"/>
    <col min="16" max="16" width="8.7109375" style="73" bestFit="1" customWidth="1"/>
    <col min="17" max="17" width="6.28515625" style="73" bestFit="1" customWidth="1"/>
    <col min="18" max="18" width="8.7109375" style="73" bestFit="1" customWidth="1"/>
    <col min="19" max="19" width="6.28515625" style="73" bestFit="1" customWidth="1"/>
    <col min="20" max="20" width="8.7109375" style="73" bestFit="1" customWidth="1"/>
    <col min="21" max="21" width="6.28515625" style="73" bestFit="1" customWidth="1"/>
    <col min="22" max="22" width="8.7109375" style="73" bestFit="1" customWidth="1"/>
    <col min="23" max="23" width="6.28515625" style="73" bestFit="1" customWidth="1"/>
    <col min="24" max="24" width="8.7109375" style="73" bestFit="1" customWidth="1"/>
    <col min="25" max="25" width="6.28515625" style="73" bestFit="1" customWidth="1"/>
    <col min="26" max="26" width="8.7109375" style="73" bestFit="1" customWidth="1"/>
    <col min="27" max="27" width="6.28515625" style="73" bestFit="1" customWidth="1"/>
    <col min="28" max="28" width="8.7109375" style="73" bestFit="1" customWidth="1"/>
    <col min="29" max="29" width="6.28515625" style="73" bestFit="1" customWidth="1"/>
    <col min="30" max="30" width="8.7109375" style="73" bestFit="1" customWidth="1"/>
    <col min="31" max="31" width="6.28515625" style="73" bestFit="1" customWidth="1"/>
    <col min="32" max="32" width="8.7109375" style="73" bestFit="1" customWidth="1"/>
    <col min="33" max="16384" width="8.85546875" style="73"/>
  </cols>
  <sheetData>
    <row r="3" spans="1:32" x14ac:dyDescent="0.25">
      <c r="A3" s="249" t="s">
        <v>72</v>
      </c>
      <c r="B3" s="250"/>
      <c r="C3" s="250"/>
      <c r="D3" s="251"/>
      <c r="E3" s="247" t="s">
        <v>39</v>
      </c>
      <c r="F3" s="247"/>
      <c r="G3" s="247" t="s">
        <v>40</v>
      </c>
      <c r="H3" s="247"/>
      <c r="I3" s="247" t="s">
        <v>41</v>
      </c>
      <c r="J3" s="247"/>
      <c r="K3" s="247" t="s">
        <v>42</v>
      </c>
      <c r="L3" s="247"/>
      <c r="M3" s="247" t="s">
        <v>43</v>
      </c>
      <c r="N3" s="247"/>
      <c r="O3" s="247" t="s">
        <v>44</v>
      </c>
      <c r="P3" s="247"/>
      <c r="Q3" s="247" t="s">
        <v>45</v>
      </c>
      <c r="R3" s="247"/>
      <c r="S3" s="247" t="s">
        <v>46</v>
      </c>
      <c r="T3" s="247"/>
      <c r="U3" s="247" t="s">
        <v>47</v>
      </c>
      <c r="V3" s="247"/>
      <c r="W3" s="247" t="s">
        <v>48</v>
      </c>
      <c r="X3" s="247"/>
      <c r="Y3" s="247" t="s">
        <v>49</v>
      </c>
      <c r="Z3" s="247"/>
      <c r="AA3" s="247" t="s">
        <v>50</v>
      </c>
      <c r="AB3" s="247"/>
      <c r="AC3" s="247" t="s">
        <v>51</v>
      </c>
      <c r="AD3" s="247"/>
      <c r="AE3" s="247" t="s">
        <v>52</v>
      </c>
      <c r="AF3" s="247"/>
    </row>
    <row r="4" spans="1:32" ht="57" x14ac:dyDescent="0.25">
      <c r="A4" s="252"/>
      <c r="B4" s="253"/>
      <c r="C4" s="253"/>
      <c r="D4" s="254"/>
      <c r="E4" s="75" t="s">
        <v>73</v>
      </c>
      <c r="F4" s="75" t="s">
        <v>74</v>
      </c>
      <c r="G4" s="75" t="s">
        <v>73</v>
      </c>
      <c r="H4" s="75" t="s">
        <v>74</v>
      </c>
      <c r="I4" s="75" t="s">
        <v>73</v>
      </c>
      <c r="J4" s="75" t="s">
        <v>74</v>
      </c>
      <c r="K4" s="75" t="s">
        <v>73</v>
      </c>
      <c r="L4" s="75" t="s">
        <v>74</v>
      </c>
      <c r="M4" s="75" t="s">
        <v>73</v>
      </c>
      <c r="N4" s="75" t="s">
        <v>74</v>
      </c>
      <c r="O4" s="75" t="s">
        <v>73</v>
      </c>
      <c r="P4" s="75" t="s">
        <v>74</v>
      </c>
      <c r="Q4" s="75" t="s">
        <v>73</v>
      </c>
      <c r="R4" s="75" t="s">
        <v>74</v>
      </c>
      <c r="S4" s="75" t="s">
        <v>73</v>
      </c>
      <c r="T4" s="75" t="s">
        <v>74</v>
      </c>
      <c r="U4" s="75" t="s">
        <v>73</v>
      </c>
      <c r="V4" s="75" t="s">
        <v>74</v>
      </c>
      <c r="W4" s="75" t="s">
        <v>73</v>
      </c>
      <c r="X4" s="75" t="s">
        <v>74</v>
      </c>
      <c r="Y4" s="75" t="s">
        <v>73</v>
      </c>
      <c r="Z4" s="75" t="s">
        <v>74</v>
      </c>
      <c r="AA4" s="75" t="s">
        <v>73</v>
      </c>
      <c r="AB4" s="75" t="s">
        <v>74</v>
      </c>
    </row>
    <row r="5" spans="1:32" x14ac:dyDescent="0.25">
      <c r="A5" s="85" t="s">
        <v>24</v>
      </c>
      <c r="B5" s="85" t="s">
        <v>25</v>
      </c>
      <c r="C5" s="85" t="s">
        <v>26</v>
      </c>
      <c r="D5" s="86" t="s">
        <v>7</v>
      </c>
      <c r="E5" s="85"/>
      <c r="F5" s="87" t="s">
        <v>62</v>
      </c>
      <c r="G5" s="85"/>
      <c r="H5" s="87" t="s">
        <v>63</v>
      </c>
      <c r="I5" s="85"/>
      <c r="J5" s="87" t="s">
        <v>64</v>
      </c>
      <c r="K5" s="85"/>
      <c r="L5" s="87" t="s">
        <v>65</v>
      </c>
      <c r="M5" s="85"/>
      <c r="N5" s="87" t="s">
        <v>66</v>
      </c>
      <c r="O5" s="85"/>
      <c r="P5" s="87" t="s">
        <v>67</v>
      </c>
      <c r="Q5" s="85"/>
      <c r="R5" s="87" t="s">
        <v>68</v>
      </c>
      <c r="S5" s="85"/>
      <c r="T5" s="87" t="s">
        <v>69</v>
      </c>
      <c r="U5" s="85"/>
      <c r="V5" s="87" t="s">
        <v>70</v>
      </c>
      <c r="W5" s="85"/>
      <c r="X5" s="87" t="s">
        <v>71</v>
      </c>
      <c r="Y5" s="85"/>
      <c r="Z5" s="88" t="s">
        <v>75</v>
      </c>
      <c r="AA5" s="85"/>
      <c r="AB5" s="88" t="s">
        <v>76</v>
      </c>
      <c r="AC5" s="89"/>
    </row>
    <row r="6" spans="1:32" ht="30.75" thickBot="1" x14ac:dyDescent="0.3">
      <c r="A6" s="74">
        <v>1</v>
      </c>
      <c r="B6" s="74"/>
      <c r="C6" s="90">
        <f>'CO (All Subjects)'!C4</f>
        <v>0</v>
      </c>
      <c r="D6" s="90" t="str">
        <f>'CO (All Subjects)'!D4</f>
        <v>Business &amp; Management</v>
      </c>
      <c r="E6" s="90">
        <v>1.8</v>
      </c>
      <c r="F6" s="91">
        <f>'CO-PO Mapping'!C16</f>
        <v>1.7573700263854186</v>
      </c>
      <c r="G6" s="74">
        <v>2</v>
      </c>
      <c r="H6" s="91">
        <f>'CO-PO Mapping'!D16</f>
        <v>1.7567805415404494</v>
      </c>
      <c r="I6" s="74">
        <v>1.3</v>
      </c>
      <c r="J6" s="91">
        <f>'CO-PO Mapping'!E16</f>
        <v>1.7584998191284902</v>
      </c>
      <c r="K6" s="74">
        <v>2.2999999999999998</v>
      </c>
      <c r="L6" s="91">
        <f>'CO-PO Mapping'!F16</f>
        <v>1.7547207660301303</v>
      </c>
      <c r="M6" s="74">
        <v>2</v>
      </c>
      <c r="N6" s="91">
        <f>'CO-PO Mapping'!G16</f>
        <v>1.7603446849403044</v>
      </c>
      <c r="O6" s="74">
        <v>1.5</v>
      </c>
      <c r="P6" s="91">
        <f>'CO-PO Mapping'!H16</f>
        <v>1.7535994449211856</v>
      </c>
      <c r="Q6" s="74">
        <v>1.2</v>
      </c>
      <c r="R6" s="91">
        <f>'CO-PO Mapping'!I16</f>
        <v>1.7557478181819641</v>
      </c>
      <c r="S6" s="74">
        <v>2</v>
      </c>
      <c r="T6" s="91">
        <f>'CO-PO Mapping'!J16</f>
        <v>1.7584998191284902</v>
      </c>
      <c r="U6" s="74">
        <v>1.7</v>
      </c>
      <c r="V6" s="91">
        <f>'CO-PO Mapping'!K16</f>
        <v>1.7606824571912973</v>
      </c>
      <c r="W6" s="74">
        <v>2.2000000000000002</v>
      </c>
      <c r="X6" s="91">
        <f>'CO-PO Mapping'!L16</f>
        <v>1.7607442588802102</v>
      </c>
      <c r="Y6" s="74">
        <v>1.1000000000000001</v>
      </c>
      <c r="Z6" s="91">
        <f>'CO-PO Mapping'!M16</f>
        <v>1.7573700263854186</v>
      </c>
      <c r="AA6" s="74">
        <v>1.8</v>
      </c>
      <c r="AB6" s="92">
        <f>'CO-PO Mapping'!N16</f>
        <v>1.7573700263854186</v>
      </c>
      <c r="AC6" s="93"/>
    </row>
    <row r="7" spans="1:32" ht="30" x14ac:dyDescent="0.25">
      <c r="A7" s="74">
        <v>2</v>
      </c>
      <c r="B7" s="74"/>
      <c r="C7" s="90">
        <f>'CO (All Subjects)'!C5</f>
        <v>0</v>
      </c>
      <c r="D7" s="90" t="str">
        <f>'CO (All Subjects)'!D5</f>
        <v>Business Communication</v>
      </c>
      <c r="E7" s="90">
        <v>1.1000000000000001</v>
      </c>
      <c r="F7" s="157">
        <f>'CO-PO Mapping'!C31</f>
        <v>1.7567805415404494</v>
      </c>
      <c r="G7" s="74">
        <v>1.8</v>
      </c>
      <c r="H7" s="157">
        <f>'CO-PO Mapping'!D31</f>
        <v>1.7563682857105563</v>
      </c>
      <c r="I7" s="74">
        <v>1.6</v>
      </c>
      <c r="J7" s="157">
        <f>'CO-PO Mapping'!E31</f>
        <v>1.7603826987632627</v>
      </c>
      <c r="K7" s="74">
        <v>2</v>
      </c>
      <c r="L7" s="157">
        <f>'CO-PO Mapping'!F31</f>
        <v>1.7563682857105563</v>
      </c>
      <c r="M7" s="74">
        <v>1.3</v>
      </c>
      <c r="N7" s="157">
        <f>'CO-PO Mapping'!G31</f>
        <v>1.7573700263854186</v>
      </c>
      <c r="O7" s="74">
        <v>1.4</v>
      </c>
      <c r="P7" s="157">
        <f>'CO-PO Mapping'!H31</f>
        <v>1.7603826987632627</v>
      </c>
      <c r="Q7" s="74">
        <v>2</v>
      </c>
      <c r="R7" s="157">
        <f>'CO-PO Mapping'!I31</f>
        <v>1.7606824571912973</v>
      </c>
      <c r="S7" s="74">
        <v>2.6</v>
      </c>
      <c r="T7" s="157">
        <f>'CO-PO Mapping'!J31</f>
        <v>1.7604509465601073</v>
      </c>
      <c r="U7" s="74">
        <v>1.6</v>
      </c>
      <c r="V7" s="157">
        <f>'CO-PO Mapping'!K31</f>
        <v>1.7606036521680641</v>
      </c>
      <c r="W7" s="74">
        <v>1.6</v>
      </c>
      <c r="X7" s="157">
        <f>'CO-PO Mapping'!L31</f>
        <v>1.7569533245709303</v>
      </c>
      <c r="Y7" s="74">
        <v>2</v>
      </c>
      <c r="Z7" s="157">
        <f>'CO-PO Mapping'!M31</f>
        <v>1.7543961658038121</v>
      </c>
      <c r="AA7" s="74">
        <v>1.7</v>
      </c>
      <c r="AB7" s="157">
        <f>'CO-PO Mapping'!N31</f>
        <v>1.760768724192969</v>
      </c>
      <c r="AC7" s="93"/>
    </row>
    <row r="8" spans="1:32" ht="30" x14ac:dyDescent="0.25">
      <c r="A8" s="74">
        <v>3</v>
      </c>
      <c r="B8" s="74"/>
      <c r="C8" s="90">
        <f>'CO (All Subjects)'!C6</f>
        <v>0</v>
      </c>
      <c r="D8" s="90" t="str">
        <f>'CO (All Subjects)'!D6</f>
        <v xml:space="preserve">Legal Aspects of Indian Business 
</v>
      </c>
      <c r="E8" s="90">
        <v>2.2000000000000002</v>
      </c>
      <c r="F8" s="157">
        <f>'CO-PO Mapping'!C46</f>
        <v>1.7570690750749547</v>
      </c>
      <c r="G8" s="74">
        <v>1.3</v>
      </c>
      <c r="H8" s="157">
        <f>'CO-PO Mapping'!D46</f>
        <v>1.7758555474335489</v>
      </c>
      <c r="I8" s="74">
        <v>1.9</v>
      </c>
      <c r="J8" s="157">
        <f>'CO-PO Mapping'!E46</f>
        <v>1.7653024491984473</v>
      </c>
      <c r="K8" s="74"/>
      <c r="L8" s="157"/>
      <c r="M8" s="74">
        <v>2.1</v>
      </c>
      <c r="N8" s="157">
        <f>'CO-PO Mapping'!G46</f>
        <v>1.7758555474335489</v>
      </c>
      <c r="O8" s="74">
        <v>1.4</v>
      </c>
      <c r="P8" s="157">
        <f>'CO-PO Mapping'!H46</f>
        <v>1.7679495051070055</v>
      </c>
      <c r="Q8" s="74">
        <v>1.6</v>
      </c>
      <c r="R8" s="157">
        <f>'CO-PO Mapping'!I46</f>
        <v>1.7503404575037822</v>
      </c>
      <c r="S8" s="74">
        <v>2.2999999999999998</v>
      </c>
      <c r="T8" s="157">
        <f>'CO-PO Mapping'!J46</f>
        <v>1.7600259000808962</v>
      </c>
      <c r="U8" s="74">
        <v>1.8</v>
      </c>
      <c r="V8" s="157">
        <f>'CO-PO Mapping'!K46</f>
        <v>1.7480908870247416</v>
      </c>
      <c r="W8" s="74">
        <v>2</v>
      </c>
      <c r="X8" s="157">
        <f>'CO-PO Mapping'!L46</f>
        <v>1.7441466472112532</v>
      </c>
      <c r="Y8" s="74">
        <v>2.2000000000000002</v>
      </c>
      <c r="Z8" s="157">
        <f>'CO-PO Mapping'!M46</f>
        <v>1.754733938054805</v>
      </c>
      <c r="AA8" s="74">
        <v>2.2000000000000002</v>
      </c>
      <c r="AB8" s="157">
        <f>'CO-PO Mapping'!N46</f>
        <v>1.7603315129156298</v>
      </c>
      <c r="AC8" s="93"/>
    </row>
    <row r="9" spans="1:32" ht="29.25" customHeight="1" x14ac:dyDescent="0.25">
      <c r="A9" s="74">
        <v>4</v>
      </c>
      <c r="B9" s="74"/>
      <c r="C9" s="90">
        <f>'CO (All Subjects)'!C7</f>
        <v>0</v>
      </c>
      <c r="D9" s="90" t="str">
        <f>'CO (All Subjects)'!D7</f>
        <v>Business Economics</v>
      </c>
      <c r="E9" s="90">
        <v>1.3</v>
      </c>
      <c r="F9" s="157">
        <f>'CO-PO Mapping'!C62</f>
        <v>1.757889386747528</v>
      </c>
      <c r="G9" s="74">
        <v>2.1</v>
      </c>
      <c r="H9" s="159">
        <f>'CO-PO Mapping'!D62</f>
        <v>1.7670687758046109</v>
      </c>
      <c r="I9" s="74">
        <v>2</v>
      </c>
      <c r="J9" s="157">
        <f>'CO-PO Mapping'!E62</f>
        <v>1.7546987179191189</v>
      </c>
      <c r="K9" s="74"/>
      <c r="L9" s="157"/>
      <c r="M9" s="74">
        <v>2.2999999999999998</v>
      </c>
      <c r="N9" s="157">
        <f>'CO-PO Mapping'!G62</f>
        <v>1.7515482232194106</v>
      </c>
      <c r="O9" s="74">
        <v>1.6</v>
      </c>
      <c r="P9" s="157">
        <f>'CO-PO Mapping'!H62</f>
        <v>1.7544786800170777</v>
      </c>
      <c r="Q9" s="74">
        <v>1.9</v>
      </c>
      <c r="R9" s="157">
        <f>'CO-PO Mapping'!I62</f>
        <v>1.761809789386626</v>
      </c>
      <c r="S9" s="74">
        <v>3</v>
      </c>
      <c r="T9" s="157">
        <f>'CO-PO Mapping'!J62</f>
        <v>1.7600785881795948</v>
      </c>
      <c r="U9" s="74"/>
      <c r="V9" s="157"/>
      <c r="W9" s="74">
        <v>1.9</v>
      </c>
      <c r="X9" s="157">
        <f>'CO-PO Mapping'!L62</f>
        <v>1.7634453545632514</v>
      </c>
      <c r="Y9" s="74">
        <v>2</v>
      </c>
      <c r="Z9" s="157">
        <f>'CO-PO Mapping'!M62</f>
        <v>1.72826739434161</v>
      </c>
      <c r="AA9" s="74">
        <v>1.5</v>
      </c>
      <c r="AB9" s="157">
        <f>'CO-PO Mapping'!N62</f>
        <v>1.7600785881795948</v>
      </c>
      <c r="AC9" s="93"/>
    </row>
    <row r="10" spans="1:32" ht="30" x14ac:dyDescent="0.25">
      <c r="A10" s="74">
        <v>5</v>
      </c>
      <c r="B10" s="74"/>
      <c r="C10" s="90">
        <f>'CO (All Subjects)'!C8</f>
        <v>0</v>
      </c>
      <c r="D10" s="90" t="str">
        <f>'CO (All Subjects)'!D8</f>
        <v xml:space="preserve"> Financial Accounting</v>
      </c>
      <c r="E10" s="90">
        <v>2</v>
      </c>
      <c r="F10" s="158">
        <f>'CO-PO Mapping'!C81</f>
        <v>1.7573700263854186</v>
      </c>
      <c r="G10" s="74"/>
      <c r="H10" s="158"/>
      <c r="I10" s="74">
        <v>1.8</v>
      </c>
      <c r="J10" s="158">
        <f>'CO-PO Mapping'!E81</f>
        <v>1.756850666023309</v>
      </c>
      <c r="K10" s="74">
        <v>2.1</v>
      </c>
      <c r="L10" s="158">
        <f>'CO-PO Mapping'!F81</f>
        <v>1.7388711256209384</v>
      </c>
      <c r="M10" s="74">
        <v>1.6</v>
      </c>
      <c r="N10" s="158">
        <f>'CO-PO Mapping'!G81</f>
        <v>1.7441729912606023</v>
      </c>
      <c r="O10" s="74">
        <v>1.7</v>
      </c>
      <c r="P10" s="158">
        <f>'CO-PO Mapping'!H62</f>
        <v>1.7544786800170777</v>
      </c>
      <c r="Q10" s="74">
        <v>1.5</v>
      </c>
      <c r="R10" s="158">
        <f>'CO-PO Mapping'!I81</f>
        <v>1.7610540831853754</v>
      </c>
      <c r="S10" s="74">
        <v>2.1</v>
      </c>
      <c r="T10" s="158">
        <f>'CO-PO Mapping'!J81</f>
        <v>1.7674280926053954</v>
      </c>
      <c r="U10" s="74"/>
      <c r="V10" s="158"/>
      <c r="W10" s="74">
        <v>1.7</v>
      </c>
      <c r="X10" s="158">
        <f>'CO-PO Mapping'!L81</f>
        <v>1.7613418636857361</v>
      </c>
      <c r="Y10" s="74">
        <v>2.2999999999999998</v>
      </c>
      <c r="Z10" s="158">
        <f>'CO-PO Mapping'!M81</f>
        <v>1.7487664315267277</v>
      </c>
      <c r="AA10" s="74">
        <v>1.9</v>
      </c>
      <c r="AB10" s="158">
        <f>'CO-PO Mapping'!N81</f>
        <v>1.7600785881795948</v>
      </c>
      <c r="AC10" s="93"/>
    </row>
    <row r="11" spans="1:32" ht="30" x14ac:dyDescent="0.25">
      <c r="A11" s="74">
        <v>6</v>
      </c>
      <c r="B11" s="74"/>
      <c r="C11" s="90">
        <f>'CO (All Subjects)'!C9</f>
        <v>0</v>
      </c>
      <c r="D11" s="90" t="str">
        <f>'CO (All Subjects)'!D9</f>
        <v>Computer Fundamentals</v>
      </c>
      <c r="E11" s="90">
        <v>1.5</v>
      </c>
      <c r="F11" s="157">
        <f>'CO-PO Mapping'!C96</f>
        <v>1.7573700263854186</v>
      </c>
      <c r="G11" s="74">
        <v>2.2999999999999998</v>
      </c>
      <c r="H11" s="157">
        <f>'CO-PO Mapping'!D96</f>
        <v>1.7573700263854186</v>
      </c>
      <c r="I11" s="74">
        <v>1.6</v>
      </c>
      <c r="J11" s="157">
        <f>'CO-PO Mapping'!E96</f>
        <v>1.7546987179191189</v>
      </c>
      <c r="K11" s="74">
        <v>1.3</v>
      </c>
      <c r="L11" s="157">
        <f>'CO-PO Mapping'!F96</f>
        <v>1.7590505282988851</v>
      </c>
      <c r="M11" s="74">
        <v>2.5</v>
      </c>
      <c r="N11" s="157">
        <f>'CO-PO Mapping'!G96</f>
        <v>1.72826739434161</v>
      </c>
      <c r="O11" s="74">
        <v>1.9</v>
      </c>
      <c r="P11" s="157">
        <f>'CO-PO Mapping'!H96</f>
        <v>1.7578038906515487</v>
      </c>
      <c r="Q11" s="74"/>
      <c r="R11" s="157"/>
      <c r="S11" s="74">
        <v>2.2999999999999998</v>
      </c>
      <c r="T11" s="157">
        <f>'CO-PO Mapping'!J96</f>
        <v>1.7600785881795948</v>
      </c>
      <c r="U11" s="74"/>
      <c r="V11" s="157"/>
      <c r="W11" s="74">
        <v>1.5</v>
      </c>
      <c r="X11" s="157">
        <f>'CO-PO Mapping'!L96</f>
        <v>1.7623566476407255</v>
      </c>
      <c r="Y11" s="74">
        <v>2</v>
      </c>
      <c r="Z11" s="157">
        <f>'CO-PO Mapping'!M96</f>
        <v>1.72826739434161</v>
      </c>
      <c r="AA11" s="74">
        <v>1.3</v>
      </c>
      <c r="AB11" s="157">
        <f>'CO-PO Mapping'!N96</f>
        <v>1.7652981267130532</v>
      </c>
      <c r="AC11" s="93"/>
    </row>
    <row r="12" spans="1:32" x14ac:dyDescent="0.25">
      <c r="A12" s="93"/>
      <c r="B12" s="94"/>
      <c r="C12" s="95"/>
      <c r="D12" s="96"/>
      <c r="E12" s="76"/>
      <c r="F12" s="93"/>
      <c r="G12" s="76"/>
      <c r="H12" s="93"/>
      <c r="I12" s="76"/>
      <c r="J12" s="93"/>
      <c r="K12" s="76"/>
      <c r="L12" s="93"/>
      <c r="M12" s="76"/>
      <c r="N12" s="93"/>
      <c r="O12" s="76"/>
      <c r="P12" s="93"/>
      <c r="Q12" s="76"/>
      <c r="R12" s="93"/>
      <c r="S12" s="76"/>
      <c r="T12" s="93"/>
      <c r="U12" s="76"/>
      <c r="V12" s="93"/>
      <c r="W12" s="76"/>
      <c r="X12" s="93"/>
      <c r="Y12" s="76"/>
      <c r="Z12" s="93"/>
      <c r="AA12" s="76"/>
      <c r="AB12" s="93"/>
    </row>
    <row r="14" spans="1:32" x14ac:dyDescent="0.25">
      <c r="D14" s="73" t="s">
        <v>77</v>
      </c>
      <c r="E14" s="77">
        <f>AVERAGE(E6:E11)</f>
        <v>1.6500000000000001</v>
      </c>
      <c r="F14" s="78"/>
      <c r="G14" s="79">
        <f>AVERAGE(G6:G11)</f>
        <v>1.9</v>
      </c>
      <c r="H14" s="78"/>
      <c r="I14" s="79">
        <f>AVERAGE(I6:I11)</f>
        <v>1.7000000000000002</v>
      </c>
      <c r="J14" s="78"/>
      <c r="K14" s="79">
        <f>AVERAGE(K6:K11)</f>
        <v>1.925</v>
      </c>
      <c r="L14" s="78"/>
      <c r="M14" s="79">
        <f>AVERAGE(M6:M11)</f>
        <v>1.9666666666666668</v>
      </c>
      <c r="N14" s="78"/>
      <c r="O14" s="79">
        <f>AVERAGE(O6:O11)</f>
        <v>1.5833333333333333</v>
      </c>
      <c r="P14" s="78"/>
      <c r="Q14" s="79">
        <f>AVERAGE(Q6:Q11)</f>
        <v>1.6400000000000001</v>
      </c>
      <c r="R14" s="78"/>
      <c r="S14" s="79">
        <f>AVERAGE(S6:S11)</f>
        <v>2.3833333333333329</v>
      </c>
      <c r="T14" s="78"/>
      <c r="U14" s="79">
        <f>AVERAGE(U6:U11)</f>
        <v>1.7</v>
      </c>
      <c r="V14" s="78"/>
      <c r="W14" s="79">
        <f>AVERAGE(W6:W11)</f>
        <v>1.8166666666666667</v>
      </c>
      <c r="X14" s="78"/>
      <c r="Y14" s="79">
        <f>AVERAGE(Y6:Y11)</f>
        <v>1.9333333333333336</v>
      </c>
      <c r="Z14" s="78"/>
      <c r="AA14" s="79">
        <f>AVERAGE(AA6:AA11)</f>
        <v>1.7333333333333334</v>
      </c>
      <c r="AB14" s="80"/>
    </row>
    <row r="15" spans="1:32" x14ac:dyDescent="0.25">
      <c r="E15" s="81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82"/>
    </row>
    <row r="16" spans="1:32" x14ac:dyDescent="0.25">
      <c r="D16" s="73" t="s">
        <v>78</v>
      </c>
      <c r="E16" s="81"/>
      <c r="F16" s="145">
        <f>AVERAGE(F6:F11)</f>
        <v>1.7573081804198647</v>
      </c>
      <c r="G16" s="97"/>
      <c r="H16" s="145">
        <f>AVERAGE(H6:H11)</f>
        <v>1.7626886353749167</v>
      </c>
      <c r="I16" s="97"/>
      <c r="J16" s="145">
        <f>AVERAGE(J6:J11)</f>
        <v>1.7584055114919579</v>
      </c>
      <c r="K16" s="97"/>
      <c r="L16" s="145">
        <f>AVERAGE(L6:L11)</f>
        <v>1.7522526764151274</v>
      </c>
      <c r="M16" s="97"/>
      <c r="N16" s="145">
        <f>AVERAGE(N6:N11)</f>
        <v>1.7529264779301492</v>
      </c>
      <c r="O16" s="97"/>
      <c r="P16" s="145">
        <f>AVERAGE(P6:P11)</f>
        <v>1.7581154832461927</v>
      </c>
      <c r="Q16" s="97"/>
      <c r="R16" s="145">
        <f>AVERAGE(R6:R11)</f>
        <v>1.757926921089809</v>
      </c>
      <c r="S16" s="97"/>
      <c r="T16" s="145">
        <f>AVERAGE(T6:T11)</f>
        <v>1.7610936557890131</v>
      </c>
      <c r="U16" s="97"/>
      <c r="V16" s="145">
        <f>AVERAGE(V6:V11)</f>
        <v>1.7564589987947012</v>
      </c>
      <c r="W16" s="97"/>
      <c r="X16" s="145">
        <f>AVERAGE(X6:X11)</f>
        <v>1.7581646827586848</v>
      </c>
      <c r="Y16" s="97"/>
      <c r="Z16" s="145">
        <f>AVERAGE(Z6:Z11)</f>
        <v>1.745300225075664</v>
      </c>
      <c r="AA16" s="97"/>
      <c r="AB16" s="146">
        <f>AVERAGE(AB6:AB11)</f>
        <v>1.7606542610943767</v>
      </c>
    </row>
    <row r="17" spans="4:28" x14ac:dyDescent="0.25">
      <c r="E17" s="81"/>
      <c r="F17" s="98"/>
      <c r="G17" s="97"/>
      <c r="H17" s="98"/>
      <c r="I17" s="97"/>
      <c r="J17" s="98"/>
      <c r="K17" s="97"/>
      <c r="L17" s="98"/>
      <c r="M17" s="97"/>
      <c r="N17" s="98"/>
      <c r="O17" s="97"/>
      <c r="P17" s="98"/>
      <c r="Q17" s="97"/>
      <c r="R17" s="98"/>
      <c r="S17" s="97"/>
      <c r="T17" s="98"/>
      <c r="U17" s="97"/>
      <c r="V17" s="98"/>
      <c r="W17" s="97"/>
      <c r="X17" s="98"/>
      <c r="Y17" s="97"/>
      <c r="Z17" s="98"/>
      <c r="AA17" s="97"/>
      <c r="AB17" s="83"/>
    </row>
    <row r="18" spans="4:28" x14ac:dyDescent="0.25">
      <c r="D18" s="73" t="s">
        <v>79</v>
      </c>
      <c r="E18" s="81"/>
      <c r="F18" s="147">
        <v>2.5</v>
      </c>
      <c r="G18" s="97"/>
      <c r="H18" s="147">
        <v>2.1</v>
      </c>
      <c r="I18" s="97"/>
      <c r="J18" s="147">
        <v>2.5</v>
      </c>
      <c r="K18" s="97"/>
      <c r="L18" s="147">
        <v>2.4</v>
      </c>
      <c r="M18" s="97"/>
      <c r="N18" s="147">
        <v>2.5</v>
      </c>
      <c r="O18" s="97"/>
      <c r="P18" s="147">
        <v>2.2999999999999998</v>
      </c>
      <c r="Q18" s="97"/>
      <c r="R18" s="147">
        <v>2.5</v>
      </c>
      <c r="S18" s="97"/>
      <c r="T18" s="147">
        <v>2.5</v>
      </c>
      <c r="U18" s="97"/>
      <c r="V18" s="147">
        <v>2.2000000000000002</v>
      </c>
      <c r="W18" s="97"/>
      <c r="X18" s="147">
        <v>2.5</v>
      </c>
      <c r="Y18" s="97"/>
      <c r="Z18" s="147">
        <v>2.2999999999999998</v>
      </c>
      <c r="AA18" s="97"/>
      <c r="AB18" s="148">
        <v>2.2000000000000002</v>
      </c>
    </row>
    <row r="19" spans="4:28" x14ac:dyDescent="0.25">
      <c r="E19" s="81"/>
      <c r="F19" s="98"/>
      <c r="G19" s="97"/>
      <c r="H19" s="98"/>
      <c r="I19" s="97"/>
      <c r="J19" s="98"/>
      <c r="K19" s="97"/>
      <c r="L19" s="98"/>
      <c r="M19" s="97"/>
      <c r="N19" s="98"/>
      <c r="O19" s="97"/>
      <c r="P19" s="98"/>
      <c r="Q19" s="97"/>
      <c r="R19" s="98"/>
      <c r="S19" s="97"/>
      <c r="T19" s="98"/>
      <c r="U19" s="97"/>
      <c r="V19" s="98"/>
      <c r="W19" s="97"/>
      <c r="X19" s="98"/>
      <c r="Y19" s="97"/>
      <c r="Z19" s="98"/>
      <c r="AA19" s="97"/>
      <c r="AB19" s="83"/>
    </row>
    <row r="20" spans="4:28" x14ac:dyDescent="0.25">
      <c r="D20" s="73" t="s">
        <v>80</v>
      </c>
      <c r="E20" s="81"/>
      <c r="F20" s="149">
        <f>(F16+F18)/2</f>
        <v>2.1286540902099325</v>
      </c>
      <c r="G20" s="97"/>
      <c r="H20" s="149">
        <f>(H16+H18)/2</f>
        <v>1.9313443176874583</v>
      </c>
      <c r="I20" s="97"/>
      <c r="J20" s="149">
        <f>(J16+J18)/2</f>
        <v>2.1292027557459789</v>
      </c>
      <c r="K20" s="97"/>
      <c r="L20" s="149">
        <f>(L16+L18)/2</f>
        <v>2.0761263382075636</v>
      </c>
      <c r="M20" s="97"/>
      <c r="N20" s="149">
        <f>(N16+N18)/2</f>
        <v>2.1264632389650746</v>
      </c>
      <c r="O20" s="97"/>
      <c r="P20" s="149">
        <f>(P16+P18)/2</f>
        <v>2.0290577416230962</v>
      </c>
      <c r="Q20" s="97"/>
      <c r="R20" s="149">
        <f>(R16+R18)/2</f>
        <v>2.1289634605449046</v>
      </c>
      <c r="S20" s="97"/>
      <c r="T20" s="149">
        <f>(T16+T18)/2</f>
        <v>2.1305468278945066</v>
      </c>
      <c r="U20" s="97"/>
      <c r="V20" s="149">
        <f>(V16+V18)/2</f>
        <v>1.9782294993973508</v>
      </c>
      <c r="W20" s="97"/>
      <c r="X20" s="149">
        <f>(X16+X18)/2</f>
        <v>2.1290823413793425</v>
      </c>
      <c r="Y20" s="97"/>
      <c r="Z20" s="149">
        <f>(Z16+Z18)/2</f>
        <v>2.022650112537832</v>
      </c>
      <c r="AA20" s="97"/>
      <c r="AB20" s="150">
        <f>(AB16+AB18)/2</f>
        <v>1.9803271305471886</v>
      </c>
    </row>
    <row r="21" spans="4:28" x14ac:dyDescent="0.25">
      <c r="E21" s="99"/>
      <c r="F21" s="100"/>
      <c r="G21" s="84"/>
      <c r="H21" s="100"/>
      <c r="I21" s="84"/>
      <c r="J21" s="100"/>
      <c r="K21" s="84"/>
      <c r="L21" s="100"/>
      <c r="M21" s="84"/>
      <c r="N21" s="100"/>
      <c r="O21" s="84"/>
      <c r="P21" s="100"/>
      <c r="Q21" s="84"/>
      <c r="R21" s="100"/>
      <c r="S21" s="84"/>
      <c r="T21" s="100"/>
      <c r="U21" s="84"/>
      <c r="V21" s="100"/>
      <c r="W21" s="84"/>
      <c r="X21" s="100"/>
      <c r="Y21" s="84"/>
      <c r="Z21" s="100"/>
      <c r="AA21" s="84"/>
      <c r="AB21" s="101"/>
    </row>
    <row r="22" spans="4:28" x14ac:dyDescent="0.25">
      <c r="E22" s="248" t="s">
        <v>39</v>
      </c>
      <c r="F22" s="248"/>
      <c r="G22" s="248" t="s">
        <v>40</v>
      </c>
      <c r="H22" s="248"/>
      <c r="I22" s="248" t="s">
        <v>41</v>
      </c>
      <c r="J22" s="248"/>
      <c r="K22" s="248" t="s">
        <v>42</v>
      </c>
      <c r="L22" s="248"/>
      <c r="M22" s="248" t="s">
        <v>43</v>
      </c>
      <c r="N22" s="248"/>
      <c r="O22" s="248" t="s">
        <v>44</v>
      </c>
      <c r="P22" s="248"/>
      <c r="Q22" s="248" t="s">
        <v>45</v>
      </c>
      <c r="R22" s="248"/>
      <c r="S22" s="248" t="s">
        <v>46</v>
      </c>
      <c r="T22" s="248"/>
      <c r="U22" s="248" t="s">
        <v>47</v>
      </c>
      <c r="V22" s="248"/>
      <c r="W22" s="248" t="s">
        <v>48</v>
      </c>
      <c r="X22" s="248"/>
      <c r="Y22" s="248" t="s">
        <v>51</v>
      </c>
      <c r="Z22" s="248"/>
      <c r="AA22" s="248" t="s">
        <v>52</v>
      </c>
      <c r="AB22" s="248"/>
    </row>
    <row r="23" spans="4:28" x14ac:dyDescent="0.25">
      <c r="E23" s="248" t="str">
        <f>IF(F20&gt;E14, "Achieve", "Not Achive")</f>
        <v>Achieve</v>
      </c>
      <c r="F23" s="248"/>
      <c r="G23" s="248" t="str">
        <f>IF(H20&gt;G14, "Achieve", "Not Achive")</f>
        <v>Achieve</v>
      </c>
      <c r="H23" s="248"/>
      <c r="I23" s="248" t="str">
        <f>IF(J20&gt;I14, "Achieve", "Not Achive")</f>
        <v>Achieve</v>
      </c>
      <c r="J23" s="248"/>
      <c r="K23" s="248" t="str">
        <f>IF(L20&gt;K14, "Achieve", "Not Achive")</f>
        <v>Achieve</v>
      </c>
      <c r="L23" s="248"/>
      <c r="M23" s="248" t="str">
        <f>IF(N20&gt;M14, "Achieve", "Not Achive")</f>
        <v>Achieve</v>
      </c>
      <c r="N23" s="248"/>
      <c r="O23" s="248" t="str">
        <f>IF(P20&gt;O14, "Achieve", "Not Achive")</f>
        <v>Achieve</v>
      </c>
      <c r="P23" s="248"/>
      <c r="Q23" s="248" t="str">
        <f>IF(R20&gt;Q14, "Achieve", "Not Achive")</f>
        <v>Achieve</v>
      </c>
      <c r="R23" s="248"/>
      <c r="S23" s="248" t="str">
        <f>IF(T20&gt;S14, "Achieve", "Not Achive")</f>
        <v>Not Achive</v>
      </c>
      <c r="T23" s="248"/>
      <c r="U23" s="248" t="str">
        <f>IF(V20&gt;U14, "Achieve", "Not Achive")</f>
        <v>Achieve</v>
      </c>
      <c r="V23" s="248"/>
      <c r="W23" s="248" t="str">
        <f>IF(X20&gt;W14, "Achieve", "Not Achive")</f>
        <v>Achieve</v>
      </c>
      <c r="X23" s="248"/>
      <c r="Y23" s="248" t="str">
        <f>IF(Z20&gt;Y14, "Achieve", "Not Achive")</f>
        <v>Achieve</v>
      </c>
      <c r="Z23" s="248"/>
      <c r="AA23" s="248" t="str">
        <f>IF(AB20&gt;AA14, "Achieve", "Not Achive")</f>
        <v>Achieve</v>
      </c>
      <c r="AB23" s="248"/>
    </row>
  </sheetData>
  <mergeCells count="39">
    <mergeCell ref="Y23:Z23"/>
    <mergeCell ref="AA23:AB23"/>
    <mergeCell ref="Q23:R23"/>
    <mergeCell ref="U23:V23"/>
    <mergeCell ref="S23:T23"/>
    <mergeCell ref="W23:X23"/>
    <mergeCell ref="E23:F23"/>
    <mergeCell ref="I23:J23"/>
    <mergeCell ref="K23:L23"/>
    <mergeCell ref="O23:P23"/>
    <mergeCell ref="E3:F3"/>
    <mergeCell ref="G3:H3"/>
    <mergeCell ref="I3:J3"/>
    <mergeCell ref="K3:L3"/>
    <mergeCell ref="M3:N3"/>
    <mergeCell ref="E22:F22"/>
    <mergeCell ref="G23:H23"/>
    <mergeCell ref="M23:N23"/>
    <mergeCell ref="G22:H22"/>
    <mergeCell ref="I22:J22"/>
    <mergeCell ref="K22:L22"/>
    <mergeCell ref="AA22:AB22"/>
    <mergeCell ref="S22:T22"/>
    <mergeCell ref="U22:V22"/>
    <mergeCell ref="W22:X22"/>
    <mergeCell ref="A3:D4"/>
    <mergeCell ref="M22:N22"/>
    <mergeCell ref="O22:P22"/>
    <mergeCell ref="Q22:R22"/>
    <mergeCell ref="O3:P3"/>
    <mergeCell ref="Y22:Z22"/>
    <mergeCell ref="AE3:AF3"/>
    <mergeCell ref="Q3:R3"/>
    <mergeCell ref="S3:T3"/>
    <mergeCell ref="U3:V3"/>
    <mergeCell ref="W3:X3"/>
    <mergeCell ref="Y3:Z3"/>
    <mergeCell ref="AA3:AB3"/>
    <mergeCell ref="AC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BBA 2nd Year Paper-1</vt:lpstr>
      <vt:lpstr>BBA 2nd Year Paper -2</vt:lpstr>
      <vt:lpstr>BBA 2nd Year Paper -3</vt:lpstr>
      <vt:lpstr>BBA 2nd Year Paper -4</vt:lpstr>
      <vt:lpstr>BBA 2nd Year Paper -5</vt:lpstr>
      <vt:lpstr>BBA 2nd Year Paper -6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lab204</cp:lastModifiedBy>
  <dcterms:created xsi:type="dcterms:W3CDTF">2023-05-12T09:39:20Z</dcterms:created>
  <dcterms:modified xsi:type="dcterms:W3CDTF">2023-08-17T07:58:13Z</dcterms:modified>
</cp:coreProperties>
</file>